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BED7EEF8-BF7A-4F1E-849A-0D9202F3A20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verall equation equilibrium" sheetId="45" r:id="rId1"/>
    <sheet name="Overall Gibbs free energy chang" sheetId="46" r:id="rId2"/>
    <sheet name="Correction" sheetId="42" r:id="rId3"/>
    <sheet name="Syntroph and Methanogenesis" sheetId="49" r:id="rId4"/>
    <sheet name="Fermentation" sheetId="44" r:id="rId5"/>
    <sheet name="Data for Figure2" sheetId="51" r:id="rId6"/>
  </sheets>
  <definedNames>
    <definedName name="solver_adj" localSheetId="4" hidden="1">Fermentation!#REF!</definedName>
    <definedName name="solver_adj" localSheetId="0" hidden="1">'Overall equation equilibrium'!$AA$3</definedName>
    <definedName name="solver_adj" localSheetId="1" hidden="1">'Overall Gibbs free energy chang'!#REF!</definedName>
    <definedName name="solver_adj" localSheetId="3" hidden="1">'Syntroph and Methanogenesis'!#REF!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ng" localSheetId="4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4" hidden="1">0</definedName>
    <definedName name="solver_num" localSheetId="0" hidden="1">0</definedName>
    <definedName name="solver_num" localSheetId="1" hidden="1">0</definedName>
    <definedName name="solver_num" localSheetId="3" hidden="1">0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4" hidden="1">Fermentation!#REF!</definedName>
    <definedName name="solver_opt" localSheetId="0" hidden="1">'Overall equation equilibrium'!$AD$3</definedName>
    <definedName name="solver_opt" localSheetId="1" hidden="1">'Overall Gibbs free energy chang'!#REF!</definedName>
    <definedName name="solver_opt" localSheetId="3" hidden="1">'Syntroph and Methanogenesis'!#REF!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4" hidden="1">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4" hidden="1">1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4" hidden="1">3</definedName>
    <definedName name="solver_typ" localSheetId="0" hidden="1">3</definedName>
    <definedName name="solver_typ" localSheetId="1" hidden="1">3</definedName>
    <definedName name="solver_typ" localSheetId="3" hidden="1">3</definedName>
    <definedName name="solver_val" localSheetId="4" hidden="1">12</definedName>
    <definedName name="solver_val" localSheetId="0" hidden="1">12</definedName>
    <definedName name="solver_val" localSheetId="1" hidden="1">12</definedName>
    <definedName name="solver_val" localSheetId="3" hidden="1">12</definedName>
    <definedName name="solver_ver" localSheetId="4" hidden="1">3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1" l="1"/>
  <c r="B7" i="5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5" i="51"/>
  <c r="D10" i="42"/>
  <c r="G10" i="42"/>
  <c r="AL5" i="46"/>
  <c r="AN5" i="46"/>
  <c r="AF5" i="45"/>
  <c r="BE5" i="45"/>
  <c r="BF9" i="45"/>
  <c r="BB5" i="45"/>
  <c r="AX5" i="45"/>
  <c r="AN7" i="45"/>
  <c r="AC5" i="45"/>
  <c r="AB5" i="45"/>
  <c r="AA5" i="45"/>
  <c r="S9" i="45"/>
  <c r="R9" i="46"/>
  <c r="G4" i="42"/>
  <c r="G3" i="42"/>
  <c r="BA9" i="49"/>
  <c r="BV4" i="44"/>
  <c r="G11" i="42"/>
  <c r="G2" i="42" l="1"/>
  <c r="AT5" i="49"/>
  <c r="AT3" i="49"/>
  <c r="BA5" i="44"/>
  <c r="AS5" i="49"/>
  <c r="AS6" i="49"/>
  <c r="AT6" i="49"/>
  <c r="AS7" i="49"/>
  <c r="AT7" i="49"/>
  <c r="AS8" i="49"/>
  <c r="AT8" i="49"/>
  <c r="AS9" i="49"/>
  <c r="AT9" i="49"/>
  <c r="AS10" i="49"/>
  <c r="AT10" i="49"/>
  <c r="AS11" i="49"/>
  <c r="AT11" i="49"/>
  <c r="AS12" i="49"/>
  <c r="AT12" i="49"/>
  <c r="AS13" i="49"/>
  <c r="AT13" i="49"/>
  <c r="AS14" i="49"/>
  <c r="AT14" i="49"/>
  <c r="AS15" i="49"/>
  <c r="AT15" i="49"/>
  <c r="AS16" i="49"/>
  <c r="AT16" i="49"/>
  <c r="AS17" i="49"/>
  <c r="AT17" i="49"/>
  <c r="AS18" i="49"/>
  <c r="AT18" i="49"/>
  <c r="AS19" i="49"/>
  <c r="AT19" i="49"/>
  <c r="AS20" i="49"/>
  <c r="AT20" i="49"/>
  <c r="AS21" i="49"/>
  <c r="AT21" i="49"/>
  <c r="AS22" i="49"/>
  <c r="AT22" i="49"/>
  <c r="AS23" i="49"/>
  <c r="AT23" i="49"/>
  <c r="AS24" i="49"/>
  <c r="AT24" i="49"/>
  <c r="AS25" i="49"/>
  <c r="AT25" i="49"/>
  <c r="AS26" i="49"/>
  <c r="AT26" i="49"/>
  <c r="AS27" i="49"/>
  <c r="AT27" i="49"/>
  <c r="AS28" i="49"/>
  <c r="AT28" i="49"/>
  <c r="AS29" i="49"/>
  <c r="AT29" i="49"/>
  <c r="AS30" i="49"/>
  <c r="AT30" i="49"/>
  <c r="AS31" i="49"/>
  <c r="AT31" i="49"/>
  <c r="AS32" i="49"/>
  <c r="AT32" i="49"/>
  <c r="AS33" i="49"/>
  <c r="AT33" i="49"/>
  <c r="AS34" i="49"/>
  <c r="AT34" i="49"/>
  <c r="AS35" i="49"/>
  <c r="AT35" i="49"/>
  <c r="AS36" i="49"/>
  <c r="AT36" i="49"/>
  <c r="AS37" i="49"/>
  <c r="AT37" i="49"/>
  <c r="AS38" i="49"/>
  <c r="AT38" i="49"/>
  <c r="AS39" i="49"/>
  <c r="AT39" i="49"/>
  <c r="AS40" i="49"/>
  <c r="AT40" i="49"/>
  <c r="AS41" i="49"/>
  <c r="AT41" i="49"/>
  <c r="AS42" i="49"/>
  <c r="AT42" i="49"/>
  <c r="AS43" i="49"/>
  <c r="AT43" i="49"/>
  <c r="AS44" i="49"/>
  <c r="AT44" i="49"/>
  <c r="AS45" i="49"/>
  <c r="AT45" i="49"/>
  <c r="AS46" i="49"/>
  <c r="AT46" i="49"/>
  <c r="AS47" i="49"/>
  <c r="AT47" i="49"/>
  <c r="AS48" i="49"/>
  <c r="AT48" i="49"/>
  <c r="AS49" i="49"/>
  <c r="AT49" i="49"/>
  <c r="AS50" i="49"/>
  <c r="AT50" i="49"/>
  <c r="AS51" i="49"/>
  <c r="AT51" i="49"/>
  <c r="AS52" i="49"/>
  <c r="AT52" i="49"/>
  <c r="AS53" i="49"/>
  <c r="AT53" i="49"/>
  <c r="AS54" i="49"/>
  <c r="AT54" i="49"/>
  <c r="AS55" i="49"/>
  <c r="AT55" i="49"/>
  <c r="AS56" i="49"/>
  <c r="AT56" i="49"/>
  <c r="AS57" i="49"/>
  <c r="AT57" i="49"/>
  <c r="AS58" i="49"/>
  <c r="AT58" i="49"/>
  <c r="AS59" i="49"/>
  <c r="AT59" i="49"/>
  <c r="AS60" i="49"/>
  <c r="AT60" i="49"/>
  <c r="AS61" i="49"/>
  <c r="AT61" i="49"/>
  <c r="AS62" i="49"/>
  <c r="AT62" i="49"/>
  <c r="AS63" i="49"/>
  <c r="AT63" i="49"/>
  <c r="AS64" i="49"/>
  <c r="AT64" i="49"/>
  <c r="AS65" i="49"/>
  <c r="AT65" i="49"/>
  <c r="AS66" i="49"/>
  <c r="AT66" i="49"/>
  <c r="AS67" i="49"/>
  <c r="AT67" i="49"/>
  <c r="AS68" i="49"/>
  <c r="AT68" i="49"/>
  <c r="AS69" i="49"/>
  <c r="AT69" i="49"/>
  <c r="AS70" i="49"/>
  <c r="AT70" i="49"/>
  <c r="AS71" i="49"/>
  <c r="AT71" i="49"/>
  <c r="AS72" i="49"/>
  <c r="AT72" i="49"/>
  <c r="AS73" i="49"/>
  <c r="AT73" i="49"/>
  <c r="AS74" i="49"/>
  <c r="AT74" i="49"/>
  <c r="AS75" i="49"/>
  <c r="AT75" i="49"/>
  <c r="AS76" i="49"/>
  <c r="AT76" i="49"/>
  <c r="AS77" i="49"/>
  <c r="AT77" i="49"/>
  <c r="AS78" i="49"/>
  <c r="AT78" i="49"/>
  <c r="AS79" i="49"/>
  <c r="AT79" i="49"/>
  <c r="AS80" i="49"/>
  <c r="AT80" i="49"/>
  <c r="AS81" i="49"/>
  <c r="AT81" i="49"/>
  <c r="AS82" i="49"/>
  <c r="AT82" i="49"/>
  <c r="AS83" i="49"/>
  <c r="AT83" i="49"/>
  <c r="AS84" i="49"/>
  <c r="AT84" i="49"/>
  <c r="AS85" i="49"/>
  <c r="AT85" i="49"/>
  <c r="AS86" i="49"/>
  <c r="AT86" i="49"/>
  <c r="AS87" i="49"/>
  <c r="AT87" i="49"/>
  <c r="AS88" i="49"/>
  <c r="AT88" i="49"/>
  <c r="AS89" i="49"/>
  <c r="AT89" i="49"/>
  <c r="AS90" i="49"/>
  <c r="AT90" i="49"/>
  <c r="AS91" i="49"/>
  <c r="AT91" i="49"/>
  <c r="AS92" i="49"/>
  <c r="AT92" i="49"/>
  <c r="AS93" i="49"/>
  <c r="AT93" i="49"/>
  <c r="AS94" i="49"/>
  <c r="AT94" i="49"/>
  <c r="AS95" i="49"/>
  <c r="AT95" i="49"/>
  <c r="AS96" i="49"/>
  <c r="AT96" i="49"/>
  <c r="AS97" i="49"/>
  <c r="AT97" i="49"/>
  <c r="AS98" i="49"/>
  <c r="AT98" i="49"/>
  <c r="AS99" i="49"/>
  <c r="AT99" i="49"/>
  <c r="AS100" i="49"/>
  <c r="AT100" i="49"/>
  <c r="AS101" i="49"/>
  <c r="AT101" i="49"/>
  <c r="AS102" i="49"/>
  <c r="AT102" i="49"/>
  <c r="AS103" i="49"/>
  <c r="AT103" i="49"/>
  <c r="AS104" i="49"/>
  <c r="AT104" i="49"/>
  <c r="AS105" i="49"/>
  <c r="AT105" i="49"/>
  <c r="AS106" i="49"/>
  <c r="AT106" i="49"/>
  <c r="AS107" i="49"/>
  <c r="AT107" i="49"/>
  <c r="AS108" i="49"/>
  <c r="AT108" i="49"/>
  <c r="AS109" i="49"/>
  <c r="AT109" i="49"/>
  <c r="AS110" i="49"/>
  <c r="AT110" i="49"/>
  <c r="AS111" i="49"/>
  <c r="AT111" i="49"/>
  <c r="AS112" i="49"/>
  <c r="AT112" i="49"/>
  <c r="AS4" i="49"/>
  <c r="AT4" i="49"/>
  <c r="AS3" i="49"/>
  <c r="Q3" i="49"/>
  <c r="BA5" i="49"/>
  <c r="AZ6" i="49"/>
  <c r="BH112" i="49"/>
  <c r="BG112" i="49"/>
  <c r="BA112" i="49"/>
  <c r="AZ112" i="49"/>
  <c r="AE112" i="49"/>
  <c r="AD112" i="49"/>
  <c r="X112" i="49"/>
  <c r="W112" i="49"/>
  <c r="Q112" i="49"/>
  <c r="P112" i="49"/>
  <c r="I112" i="49"/>
  <c r="AU112" i="49" s="1"/>
  <c r="BH111" i="49"/>
  <c r="BG111" i="49"/>
  <c r="BA111" i="49"/>
  <c r="AZ111" i="49"/>
  <c r="AE111" i="49"/>
  <c r="AD111" i="49"/>
  <c r="X111" i="49"/>
  <c r="W111" i="49"/>
  <c r="Q111" i="49"/>
  <c r="P111" i="49"/>
  <c r="I111" i="49"/>
  <c r="Y111" i="49" s="1"/>
  <c r="BH110" i="49"/>
  <c r="BG110" i="49"/>
  <c r="BA110" i="49"/>
  <c r="AZ110" i="49"/>
  <c r="AE110" i="49"/>
  <c r="AD110" i="49"/>
  <c r="X110" i="49"/>
  <c r="W110" i="49"/>
  <c r="Q110" i="49"/>
  <c r="P110" i="49"/>
  <c r="I110" i="49"/>
  <c r="BB110" i="49" s="1"/>
  <c r="BH109" i="49"/>
  <c r="BG109" i="49"/>
  <c r="BA109" i="49"/>
  <c r="AZ109" i="49"/>
  <c r="AE109" i="49"/>
  <c r="AD109" i="49"/>
  <c r="X109" i="49"/>
  <c r="W109" i="49"/>
  <c r="Q109" i="49"/>
  <c r="P109" i="49"/>
  <c r="I109" i="49"/>
  <c r="BB109" i="49" s="1"/>
  <c r="BH108" i="49"/>
  <c r="BG108" i="49"/>
  <c r="BA108" i="49"/>
  <c r="AZ108" i="49"/>
  <c r="AE108" i="49"/>
  <c r="AD108" i="49"/>
  <c r="X108" i="49"/>
  <c r="W108" i="49"/>
  <c r="Q108" i="49"/>
  <c r="P108" i="49"/>
  <c r="I108" i="49"/>
  <c r="R108" i="49" s="1"/>
  <c r="BH107" i="49"/>
  <c r="BG107" i="49"/>
  <c r="BA107" i="49"/>
  <c r="AZ107" i="49"/>
  <c r="AE107" i="49"/>
  <c r="AD107" i="49"/>
  <c r="X107" i="49"/>
  <c r="W107" i="49"/>
  <c r="Q107" i="49"/>
  <c r="P107" i="49"/>
  <c r="I107" i="49"/>
  <c r="AU107" i="49" s="1"/>
  <c r="BH106" i="49"/>
  <c r="BG106" i="49"/>
  <c r="BA106" i="49"/>
  <c r="AZ106" i="49"/>
  <c r="AE106" i="49"/>
  <c r="AD106" i="49"/>
  <c r="X106" i="49"/>
  <c r="W106" i="49"/>
  <c r="Q106" i="49"/>
  <c r="P106" i="49"/>
  <c r="I106" i="49"/>
  <c r="AU106" i="49" s="1"/>
  <c r="BH105" i="49"/>
  <c r="BG105" i="49"/>
  <c r="BA105" i="49"/>
  <c r="AZ105" i="49"/>
  <c r="AE105" i="49"/>
  <c r="AD105" i="49"/>
  <c r="X105" i="49"/>
  <c r="W105" i="49"/>
  <c r="Q105" i="49"/>
  <c r="P105" i="49"/>
  <c r="I105" i="49"/>
  <c r="AU105" i="49" s="1"/>
  <c r="BH104" i="49"/>
  <c r="BG104" i="49"/>
  <c r="BA104" i="49"/>
  <c r="AZ104" i="49"/>
  <c r="AE104" i="49"/>
  <c r="AD104" i="49"/>
  <c r="X104" i="49"/>
  <c r="W104" i="49"/>
  <c r="Q104" i="49"/>
  <c r="P104" i="49"/>
  <c r="I104" i="49"/>
  <c r="AU104" i="49" s="1"/>
  <c r="BH103" i="49"/>
  <c r="BG103" i="49"/>
  <c r="BA103" i="49"/>
  <c r="AZ103" i="49"/>
  <c r="AE103" i="49"/>
  <c r="AD103" i="49"/>
  <c r="X103" i="49"/>
  <c r="W103" i="49"/>
  <c r="Q103" i="49"/>
  <c r="P103" i="49"/>
  <c r="I103" i="49"/>
  <c r="BI103" i="49" s="1"/>
  <c r="BH102" i="49"/>
  <c r="BG102" i="49"/>
  <c r="BA102" i="49"/>
  <c r="AZ102" i="49"/>
  <c r="AE102" i="49"/>
  <c r="AD102" i="49"/>
  <c r="X102" i="49"/>
  <c r="W102" i="49"/>
  <c r="Q102" i="49"/>
  <c r="P102" i="49"/>
  <c r="I102" i="49"/>
  <c r="BI102" i="49" s="1"/>
  <c r="BH101" i="49"/>
  <c r="BG101" i="49"/>
  <c r="BA101" i="49"/>
  <c r="AZ101" i="49"/>
  <c r="AE101" i="49"/>
  <c r="AD101" i="49"/>
  <c r="X101" i="49"/>
  <c r="W101" i="49"/>
  <c r="Q101" i="49"/>
  <c r="P101" i="49"/>
  <c r="I101" i="49"/>
  <c r="BI101" i="49" s="1"/>
  <c r="BH100" i="49"/>
  <c r="BG100" i="49"/>
  <c r="BA100" i="49"/>
  <c r="AZ100" i="49"/>
  <c r="AE100" i="49"/>
  <c r="AD100" i="49"/>
  <c r="X100" i="49"/>
  <c r="W100" i="49"/>
  <c r="Q100" i="49"/>
  <c r="P100" i="49"/>
  <c r="I100" i="49"/>
  <c r="BI100" i="49" s="1"/>
  <c r="BH99" i="49"/>
  <c r="BG99" i="49"/>
  <c r="BA99" i="49"/>
  <c r="AZ99" i="49"/>
  <c r="AE99" i="49"/>
  <c r="AD99" i="49"/>
  <c r="X99" i="49"/>
  <c r="W99" i="49"/>
  <c r="Q99" i="49"/>
  <c r="P99" i="49"/>
  <c r="I99" i="49"/>
  <c r="BI99" i="49" s="1"/>
  <c r="BH98" i="49"/>
  <c r="BG98" i="49"/>
  <c r="BA98" i="49"/>
  <c r="AZ98" i="49"/>
  <c r="AE98" i="49"/>
  <c r="AD98" i="49"/>
  <c r="X98" i="49"/>
  <c r="W98" i="49"/>
  <c r="Q98" i="49"/>
  <c r="P98" i="49"/>
  <c r="I98" i="49"/>
  <c r="BI98" i="49" s="1"/>
  <c r="BH97" i="49"/>
  <c r="BG97" i="49"/>
  <c r="BA97" i="49"/>
  <c r="AZ97" i="49"/>
  <c r="AE97" i="49"/>
  <c r="AD97" i="49"/>
  <c r="X97" i="49"/>
  <c r="W97" i="49"/>
  <c r="Q97" i="49"/>
  <c r="P97" i="49"/>
  <c r="I97" i="49"/>
  <c r="AU97" i="49" s="1"/>
  <c r="BH96" i="49"/>
  <c r="BG96" i="49"/>
  <c r="BA96" i="49"/>
  <c r="AZ96" i="49"/>
  <c r="AE96" i="49"/>
  <c r="AD96" i="49"/>
  <c r="X96" i="49"/>
  <c r="W96" i="49"/>
  <c r="Q96" i="49"/>
  <c r="P96" i="49"/>
  <c r="I96" i="49"/>
  <c r="AF96" i="49" s="1"/>
  <c r="BH95" i="49"/>
  <c r="BG95" i="49"/>
  <c r="BA95" i="49"/>
  <c r="AZ95" i="49"/>
  <c r="AE95" i="49"/>
  <c r="AD95" i="49"/>
  <c r="X95" i="49"/>
  <c r="W95" i="49"/>
  <c r="Q95" i="49"/>
  <c r="P95" i="49"/>
  <c r="I95" i="49"/>
  <c r="BH94" i="49"/>
  <c r="BG94" i="49"/>
  <c r="BA94" i="49"/>
  <c r="AZ94" i="49"/>
  <c r="AE94" i="49"/>
  <c r="AD94" i="49"/>
  <c r="X94" i="49"/>
  <c r="W94" i="49"/>
  <c r="Q94" i="49"/>
  <c r="P94" i="49"/>
  <c r="I94" i="49"/>
  <c r="BI94" i="49" s="1"/>
  <c r="BH93" i="49"/>
  <c r="BG93" i="49"/>
  <c r="BA93" i="49"/>
  <c r="AZ93" i="49"/>
  <c r="AE93" i="49"/>
  <c r="AD93" i="49"/>
  <c r="X93" i="49"/>
  <c r="W93" i="49"/>
  <c r="Q93" i="49"/>
  <c r="P93" i="49"/>
  <c r="I93" i="49"/>
  <c r="AU93" i="49" s="1"/>
  <c r="BH92" i="49"/>
  <c r="BG92" i="49"/>
  <c r="BA92" i="49"/>
  <c r="AZ92" i="49"/>
  <c r="AE92" i="49"/>
  <c r="AD92" i="49"/>
  <c r="X92" i="49"/>
  <c r="W92" i="49"/>
  <c r="Q92" i="49"/>
  <c r="P92" i="49"/>
  <c r="I92" i="49"/>
  <c r="BH91" i="49"/>
  <c r="BG91" i="49"/>
  <c r="BA91" i="49"/>
  <c r="AZ91" i="49"/>
  <c r="AE91" i="49"/>
  <c r="AD91" i="49"/>
  <c r="X91" i="49"/>
  <c r="W91" i="49"/>
  <c r="Q91" i="49"/>
  <c r="P91" i="49"/>
  <c r="I91" i="49"/>
  <c r="AF91" i="49" s="1"/>
  <c r="BH90" i="49"/>
  <c r="BG90" i="49"/>
  <c r="BA90" i="49"/>
  <c r="AZ90" i="49"/>
  <c r="AE90" i="49"/>
  <c r="AD90" i="49"/>
  <c r="X90" i="49"/>
  <c r="W90" i="49"/>
  <c r="Q90" i="49"/>
  <c r="P90" i="49"/>
  <c r="I90" i="49"/>
  <c r="AU90" i="49" s="1"/>
  <c r="BH89" i="49"/>
  <c r="BG89" i="49"/>
  <c r="BA89" i="49"/>
  <c r="AZ89" i="49"/>
  <c r="AE89" i="49"/>
  <c r="AD89" i="49"/>
  <c r="X89" i="49"/>
  <c r="W89" i="49"/>
  <c r="Q89" i="49"/>
  <c r="P89" i="49"/>
  <c r="I89" i="49"/>
  <c r="BH88" i="49"/>
  <c r="BG88" i="49"/>
  <c r="BA88" i="49"/>
  <c r="AZ88" i="49"/>
  <c r="AE88" i="49"/>
  <c r="AD88" i="49"/>
  <c r="X88" i="49"/>
  <c r="W88" i="49"/>
  <c r="Q88" i="49"/>
  <c r="P88" i="49"/>
  <c r="I88" i="49"/>
  <c r="BH87" i="49"/>
  <c r="BG87" i="49"/>
  <c r="BA87" i="49"/>
  <c r="AZ87" i="49"/>
  <c r="AE87" i="49"/>
  <c r="AD87" i="49"/>
  <c r="X87" i="49"/>
  <c r="W87" i="49"/>
  <c r="Q87" i="49"/>
  <c r="P87" i="49"/>
  <c r="I87" i="49"/>
  <c r="BB87" i="49" s="1"/>
  <c r="BH86" i="49"/>
  <c r="BG86" i="49"/>
  <c r="BA86" i="49"/>
  <c r="AZ86" i="49"/>
  <c r="AE86" i="49"/>
  <c r="AD86" i="49"/>
  <c r="X86" i="49"/>
  <c r="W86" i="49"/>
  <c r="Q86" i="49"/>
  <c r="P86" i="49"/>
  <c r="I86" i="49"/>
  <c r="BB86" i="49" s="1"/>
  <c r="BH85" i="49"/>
  <c r="BG85" i="49"/>
  <c r="BA85" i="49"/>
  <c r="AZ85" i="49"/>
  <c r="AE85" i="49"/>
  <c r="AD85" i="49"/>
  <c r="X85" i="49"/>
  <c r="W85" i="49"/>
  <c r="Q85" i="49"/>
  <c r="P85" i="49"/>
  <c r="I85" i="49"/>
  <c r="BB85" i="49" s="1"/>
  <c r="BH84" i="49"/>
  <c r="BG84" i="49"/>
  <c r="BA84" i="49"/>
  <c r="AZ84" i="49"/>
  <c r="AE84" i="49"/>
  <c r="AD84" i="49"/>
  <c r="X84" i="49"/>
  <c r="W84" i="49"/>
  <c r="Q84" i="49"/>
  <c r="P84" i="49"/>
  <c r="I84" i="49"/>
  <c r="R84" i="49" s="1"/>
  <c r="BH83" i="49"/>
  <c r="BG83" i="49"/>
  <c r="BA83" i="49"/>
  <c r="AZ83" i="49"/>
  <c r="AE83" i="49"/>
  <c r="AD83" i="49"/>
  <c r="X83" i="49"/>
  <c r="W83" i="49"/>
  <c r="Q83" i="49"/>
  <c r="P83" i="49"/>
  <c r="I83" i="49"/>
  <c r="BB83" i="49" s="1"/>
  <c r="BH82" i="49"/>
  <c r="BG82" i="49"/>
  <c r="BA82" i="49"/>
  <c r="AZ82" i="49"/>
  <c r="AE82" i="49"/>
  <c r="AD82" i="49"/>
  <c r="X82" i="49"/>
  <c r="W82" i="49"/>
  <c r="Q82" i="49"/>
  <c r="P82" i="49"/>
  <c r="I82" i="49"/>
  <c r="AU82" i="49" s="1"/>
  <c r="BH81" i="49"/>
  <c r="BG81" i="49"/>
  <c r="BA81" i="49"/>
  <c r="AZ81" i="49"/>
  <c r="AE81" i="49"/>
  <c r="AD81" i="49"/>
  <c r="X81" i="49"/>
  <c r="W81" i="49"/>
  <c r="Q81" i="49"/>
  <c r="P81" i="49"/>
  <c r="I81" i="49"/>
  <c r="BI81" i="49" s="1"/>
  <c r="BH80" i="49"/>
  <c r="BG80" i="49"/>
  <c r="BA80" i="49"/>
  <c r="AZ80" i="49"/>
  <c r="AE80" i="49"/>
  <c r="AD80" i="49"/>
  <c r="X80" i="49"/>
  <c r="W80" i="49"/>
  <c r="Q80" i="49"/>
  <c r="P80" i="49"/>
  <c r="I80" i="49"/>
  <c r="BI80" i="49" s="1"/>
  <c r="BH79" i="49"/>
  <c r="BG79" i="49"/>
  <c r="BA79" i="49"/>
  <c r="AZ79" i="49"/>
  <c r="AE79" i="49"/>
  <c r="AD79" i="49"/>
  <c r="X79" i="49"/>
  <c r="W79" i="49"/>
  <c r="Q79" i="49"/>
  <c r="P79" i="49"/>
  <c r="I79" i="49"/>
  <c r="BH78" i="49"/>
  <c r="BG78" i="49"/>
  <c r="BA78" i="49"/>
  <c r="AZ78" i="49"/>
  <c r="AE78" i="49"/>
  <c r="AD78" i="49"/>
  <c r="X78" i="49"/>
  <c r="W78" i="49"/>
  <c r="Q78" i="49"/>
  <c r="P78" i="49"/>
  <c r="I78" i="49"/>
  <c r="BI78" i="49" s="1"/>
  <c r="BH77" i="49"/>
  <c r="BG77" i="49"/>
  <c r="BA77" i="49"/>
  <c r="AZ77" i="49"/>
  <c r="AE77" i="49"/>
  <c r="AD77" i="49"/>
  <c r="X77" i="49"/>
  <c r="W77" i="49"/>
  <c r="Q77" i="49"/>
  <c r="P77" i="49"/>
  <c r="I77" i="49"/>
  <c r="BI77" i="49" s="1"/>
  <c r="BH76" i="49"/>
  <c r="BG76" i="49"/>
  <c r="BA76" i="49"/>
  <c r="AZ76" i="49"/>
  <c r="AE76" i="49"/>
  <c r="AD76" i="49"/>
  <c r="X76" i="49"/>
  <c r="W76" i="49"/>
  <c r="Q76" i="49"/>
  <c r="P76" i="49"/>
  <c r="I76" i="49"/>
  <c r="BI76" i="49" s="1"/>
  <c r="BH75" i="49"/>
  <c r="BG75" i="49"/>
  <c r="BA75" i="49"/>
  <c r="AZ75" i="49"/>
  <c r="AE75" i="49"/>
  <c r="AD75" i="49"/>
  <c r="X75" i="49"/>
  <c r="W75" i="49"/>
  <c r="Q75" i="49"/>
  <c r="P75" i="49"/>
  <c r="I75" i="49"/>
  <c r="BH74" i="49"/>
  <c r="BG74" i="49"/>
  <c r="BA74" i="49"/>
  <c r="AZ74" i="49"/>
  <c r="AE74" i="49"/>
  <c r="AD74" i="49"/>
  <c r="X74" i="49"/>
  <c r="W74" i="49"/>
  <c r="Q74" i="49"/>
  <c r="P74" i="49"/>
  <c r="I74" i="49"/>
  <c r="BI74" i="49" s="1"/>
  <c r="BH73" i="49"/>
  <c r="BG73" i="49"/>
  <c r="BA73" i="49"/>
  <c r="AZ73" i="49"/>
  <c r="AE73" i="49"/>
  <c r="AD73" i="49"/>
  <c r="X73" i="49"/>
  <c r="W73" i="49"/>
  <c r="Q73" i="49"/>
  <c r="P73" i="49"/>
  <c r="I73" i="49"/>
  <c r="AF73" i="49" s="1"/>
  <c r="BH72" i="49"/>
  <c r="BG72" i="49"/>
  <c r="BA72" i="49"/>
  <c r="AZ72" i="49"/>
  <c r="AE72" i="49"/>
  <c r="AD72" i="49"/>
  <c r="X72" i="49"/>
  <c r="W72" i="49"/>
  <c r="Q72" i="49"/>
  <c r="P72" i="49"/>
  <c r="I72" i="49"/>
  <c r="AF72" i="49" s="1"/>
  <c r="BH71" i="49"/>
  <c r="BG71" i="49"/>
  <c r="BA71" i="49"/>
  <c r="AZ71" i="49"/>
  <c r="AE71" i="49"/>
  <c r="AD71" i="49"/>
  <c r="X71" i="49"/>
  <c r="W71" i="49"/>
  <c r="Q71" i="49"/>
  <c r="P71" i="49"/>
  <c r="I71" i="49"/>
  <c r="R71" i="49" s="1"/>
  <c r="BH70" i="49"/>
  <c r="BG70" i="49"/>
  <c r="BA70" i="49"/>
  <c r="AZ70" i="49"/>
  <c r="AE70" i="49"/>
  <c r="AD70" i="49"/>
  <c r="X70" i="49"/>
  <c r="W70" i="49"/>
  <c r="Q70" i="49"/>
  <c r="P70" i="49"/>
  <c r="I70" i="49"/>
  <c r="BI70" i="49" s="1"/>
  <c r="BH69" i="49"/>
  <c r="BG69" i="49"/>
  <c r="BA69" i="49"/>
  <c r="AZ69" i="49"/>
  <c r="AE69" i="49"/>
  <c r="AD69" i="49"/>
  <c r="X69" i="49"/>
  <c r="W69" i="49"/>
  <c r="Q69" i="49"/>
  <c r="P69" i="49"/>
  <c r="I69" i="49"/>
  <c r="BH68" i="49"/>
  <c r="BG68" i="49"/>
  <c r="BA68" i="49"/>
  <c r="AZ68" i="49"/>
  <c r="AE68" i="49"/>
  <c r="AD68" i="49"/>
  <c r="X68" i="49"/>
  <c r="W68" i="49"/>
  <c r="Q68" i="49"/>
  <c r="P68" i="49"/>
  <c r="I68" i="49"/>
  <c r="BH67" i="49"/>
  <c r="BG67" i="49"/>
  <c r="BA67" i="49"/>
  <c r="AZ67" i="49"/>
  <c r="AE67" i="49"/>
  <c r="AD67" i="49"/>
  <c r="X67" i="49"/>
  <c r="W67" i="49"/>
  <c r="Q67" i="49"/>
  <c r="P67" i="49"/>
  <c r="I67" i="49"/>
  <c r="BH66" i="49"/>
  <c r="BG66" i="49"/>
  <c r="BA66" i="49"/>
  <c r="AZ66" i="49"/>
  <c r="AE66" i="49"/>
  <c r="AD66" i="49"/>
  <c r="X66" i="49"/>
  <c r="W66" i="49"/>
  <c r="Q66" i="49"/>
  <c r="P66" i="49"/>
  <c r="I66" i="49"/>
  <c r="AU66" i="49" s="1"/>
  <c r="BH65" i="49"/>
  <c r="BG65" i="49"/>
  <c r="BA65" i="49"/>
  <c r="AZ65" i="49"/>
  <c r="AE65" i="49"/>
  <c r="AD65" i="49"/>
  <c r="X65" i="49"/>
  <c r="W65" i="49"/>
  <c r="Q65" i="49"/>
  <c r="P65" i="49"/>
  <c r="I65" i="49"/>
  <c r="BH64" i="49"/>
  <c r="BG64" i="49"/>
  <c r="BA64" i="49"/>
  <c r="AZ64" i="49"/>
  <c r="AE64" i="49"/>
  <c r="AD64" i="49"/>
  <c r="X64" i="49"/>
  <c r="W64" i="49"/>
  <c r="Q64" i="49"/>
  <c r="P64" i="49"/>
  <c r="I64" i="49"/>
  <c r="BH63" i="49"/>
  <c r="BG63" i="49"/>
  <c r="BA63" i="49"/>
  <c r="AZ63" i="49"/>
  <c r="AE63" i="49"/>
  <c r="AD63" i="49"/>
  <c r="X63" i="49"/>
  <c r="W63" i="49"/>
  <c r="Q63" i="49"/>
  <c r="P63" i="49"/>
  <c r="I63" i="49"/>
  <c r="BB63" i="49" s="1"/>
  <c r="BH62" i="49"/>
  <c r="BG62" i="49"/>
  <c r="BA62" i="49"/>
  <c r="AZ62" i="49"/>
  <c r="AE62" i="49"/>
  <c r="AD62" i="49"/>
  <c r="X62" i="49"/>
  <c r="W62" i="49"/>
  <c r="Q62" i="49"/>
  <c r="P62" i="49"/>
  <c r="I62" i="49"/>
  <c r="BB62" i="49" s="1"/>
  <c r="BH61" i="49"/>
  <c r="BG61" i="49"/>
  <c r="BA61" i="49"/>
  <c r="AZ61" i="49"/>
  <c r="AE61" i="49"/>
  <c r="AD61" i="49"/>
  <c r="X61" i="49"/>
  <c r="W61" i="49"/>
  <c r="Q61" i="49"/>
  <c r="P61" i="49"/>
  <c r="I61" i="49"/>
  <c r="BB61" i="49" s="1"/>
  <c r="BH60" i="49"/>
  <c r="BG60" i="49"/>
  <c r="BA60" i="49"/>
  <c r="AZ60" i="49"/>
  <c r="AE60" i="49"/>
  <c r="AD60" i="49"/>
  <c r="X60" i="49"/>
  <c r="W60" i="49"/>
  <c r="Q60" i="49"/>
  <c r="P60" i="49"/>
  <c r="I60" i="49"/>
  <c r="R60" i="49" s="1"/>
  <c r="BH59" i="49"/>
  <c r="BG59" i="49"/>
  <c r="BA59" i="49"/>
  <c r="AZ59" i="49"/>
  <c r="AE59" i="49"/>
  <c r="AD59" i="49"/>
  <c r="X59" i="49"/>
  <c r="W59" i="49"/>
  <c r="Q59" i="49"/>
  <c r="P59" i="49"/>
  <c r="I59" i="49"/>
  <c r="AU59" i="49" s="1"/>
  <c r="BH58" i="49"/>
  <c r="BG58" i="49"/>
  <c r="BA58" i="49"/>
  <c r="AZ58" i="49"/>
  <c r="AE58" i="49"/>
  <c r="AD58" i="49"/>
  <c r="X58" i="49"/>
  <c r="W58" i="49"/>
  <c r="Q58" i="49"/>
  <c r="P58" i="49"/>
  <c r="I58" i="49"/>
  <c r="AU58" i="49" s="1"/>
  <c r="BH57" i="49"/>
  <c r="BG57" i="49"/>
  <c r="BA57" i="49"/>
  <c r="AZ57" i="49"/>
  <c r="AE57" i="49"/>
  <c r="AD57" i="49"/>
  <c r="X57" i="49"/>
  <c r="W57" i="49"/>
  <c r="Q57" i="49"/>
  <c r="P57" i="49"/>
  <c r="I57" i="49"/>
  <c r="BI57" i="49" s="1"/>
  <c r="BH56" i="49"/>
  <c r="BG56" i="49"/>
  <c r="BA56" i="49"/>
  <c r="AZ56" i="49"/>
  <c r="AE56" i="49"/>
  <c r="AD56" i="49"/>
  <c r="X56" i="49"/>
  <c r="W56" i="49"/>
  <c r="Q56" i="49"/>
  <c r="P56" i="49"/>
  <c r="I56" i="49"/>
  <c r="BI56" i="49" s="1"/>
  <c r="BH55" i="49"/>
  <c r="BG55" i="49"/>
  <c r="BA55" i="49"/>
  <c r="AZ55" i="49"/>
  <c r="AE55" i="49"/>
  <c r="AD55" i="49"/>
  <c r="X55" i="49"/>
  <c r="W55" i="49"/>
  <c r="Q55" i="49"/>
  <c r="P55" i="49"/>
  <c r="I55" i="49"/>
  <c r="BI55" i="49" s="1"/>
  <c r="BH54" i="49"/>
  <c r="BG54" i="49"/>
  <c r="BA54" i="49"/>
  <c r="AZ54" i="49"/>
  <c r="AE54" i="49"/>
  <c r="AD54" i="49"/>
  <c r="X54" i="49"/>
  <c r="W54" i="49"/>
  <c r="Q54" i="49"/>
  <c r="P54" i="49"/>
  <c r="I54" i="49"/>
  <c r="BI54" i="49" s="1"/>
  <c r="BH53" i="49"/>
  <c r="BG53" i="49"/>
  <c r="BA53" i="49"/>
  <c r="AZ53" i="49"/>
  <c r="AE53" i="49"/>
  <c r="AD53" i="49"/>
  <c r="X53" i="49"/>
  <c r="W53" i="49"/>
  <c r="Q53" i="49"/>
  <c r="P53" i="49"/>
  <c r="I53" i="49"/>
  <c r="BI53" i="49" s="1"/>
  <c r="BH52" i="49"/>
  <c r="BG52" i="49"/>
  <c r="BA52" i="49"/>
  <c r="AZ52" i="49"/>
  <c r="AE52" i="49"/>
  <c r="AD52" i="49"/>
  <c r="X52" i="49"/>
  <c r="W52" i="49"/>
  <c r="Q52" i="49"/>
  <c r="P52" i="49"/>
  <c r="I52" i="49"/>
  <c r="BI52" i="49" s="1"/>
  <c r="BH51" i="49"/>
  <c r="BG51" i="49"/>
  <c r="BA51" i="49"/>
  <c r="AZ51" i="49"/>
  <c r="AE51" i="49"/>
  <c r="AD51" i="49"/>
  <c r="X51" i="49"/>
  <c r="W51" i="49"/>
  <c r="Q51" i="49"/>
  <c r="P51" i="49"/>
  <c r="I51" i="49"/>
  <c r="BI51" i="49" s="1"/>
  <c r="BH50" i="49"/>
  <c r="BG50" i="49"/>
  <c r="BA50" i="49"/>
  <c r="AZ50" i="49"/>
  <c r="AE50" i="49"/>
  <c r="AD50" i="49"/>
  <c r="X50" i="49"/>
  <c r="W50" i="49"/>
  <c r="Q50" i="49"/>
  <c r="P50" i="49"/>
  <c r="I50" i="49"/>
  <c r="BI50" i="49" s="1"/>
  <c r="BH49" i="49"/>
  <c r="BG49" i="49"/>
  <c r="BA49" i="49"/>
  <c r="AZ49" i="49"/>
  <c r="AE49" i="49"/>
  <c r="AD49" i="49"/>
  <c r="X49" i="49"/>
  <c r="W49" i="49"/>
  <c r="Q49" i="49"/>
  <c r="P49" i="49"/>
  <c r="I49" i="49"/>
  <c r="BH48" i="49"/>
  <c r="BG48" i="49"/>
  <c r="BA48" i="49"/>
  <c r="AZ48" i="49"/>
  <c r="AE48" i="49"/>
  <c r="AD48" i="49"/>
  <c r="X48" i="49"/>
  <c r="W48" i="49"/>
  <c r="Q48" i="49"/>
  <c r="P48" i="49"/>
  <c r="I48" i="49"/>
  <c r="AF48" i="49" s="1"/>
  <c r="BH47" i="49"/>
  <c r="BG47" i="49"/>
  <c r="BA47" i="49"/>
  <c r="AZ47" i="49"/>
  <c r="AE47" i="49"/>
  <c r="AD47" i="49"/>
  <c r="X47" i="49"/>
  <c r="W47" i="49"/>
  <c r="Q47" i="49"/>
  <c r="P47" i="49"/>
  <c r="I47" i="49"/>
  <c r="BH46" i="49"/>
  <c r="BG46" i="49"/>
  <c r="BA46" i="49"/>
  <c r="AZ46" i="49"/>
  <c r="AE46" i="49"/>
  <c r="AD46" i="49"/>
  <c r="X46" i="49"/>
  <c r="W46" i="49"/>
  <c r="Q46" i="49"/>
  <c r="P46" i="49"/>
  <c r="I46" i="49"/>
  <c r="BH45" i="49"/>
  <c r="BG45" i="49"/>
  <c r="BA45" i="49"/>
  <c r="AZ45" i="49"/>
  <c r="AE45" i="49"/>
  <c r="AD45" i="49"/>
  <c r="X45" i="49"/>
  <c r="W45" i="49"/>
  <c r="Q45" i="49"/>
  <c r="P45" i="49"/>
  <c r="I45" i="49"/>
  <c r="BH44" i="49"/>
  <c r="BG44" i="49"/>
  <c r="BA44" i="49"/>
  <c r="AZ44" i="49"/>
  <c r="AE44" i="49"/>
  <c r="AD44" i="49"/>
  <c r="X44" i="49"/>
  <c r="W44" i="49"/>
  <c r="Q44" i="49"/>
  <c r="P44" i="49"/>
  <c r="I44" i="49"/>
  <c r="AU44" i="49" s="1"/>
  <c r="BH43" i="49"/>
  <c r="BG43" i="49"/>
  <c r="BA43" i="49"/>
  <c r="AZ43" i="49"/>
  <c r="AE43" i="49"/>
  <c r="AD43" i="49"/>
  <c r="X43" i="49"/>
  <c r="W43" i="49"/>
  <c r="Q43" i="49"/>
  <c r="P43" i="49"/>
  <c r="I43" i="49"/>
  <c r="AU43" i="49" s="1"/>
  <c r="BH42" i="49"/>
  <c r="BG42" i="49"/>
  <c r="BA42" i="49"/>
  <c r="AZ42" i="49"/>
  <c r="AE42" i="49"/>
  <c r="AD42" i="49"/>
  <c r="X42" i="49"/>
  <c r="W42" i="49"/>
  <c r="Q42" i="49"/>
  <c r="P42" i="49"/>
  <c r="I42" i="49"/>
  <c r="AU42" i="49" s="1"/>
  <c r="BH41" i="49"/>
  <c r="BG41" i="49"/>
  <c r="BA41" i="49"/>
  <c r="AZ41" i="49"/>
  <c r="AE41" i="49"/>
  <c r="AD41" i="49"/>
  <c r="X41" i="49"/>
  <c r="W41" i="49"/>
  <c r="Q41" i="49"/>
  <c r="P41" i="49"/>
  <c r="I41" i="49"/>
  <c r="BH40" i="49"/>
  <c r="BG40" i="49"/>
  <c r="BA40" i="49"/>
  <c r="AZ40" i="49"/>
  <c r="AE40" i="49"/>
  <c r="AD40" i="49"/>
  <c r="X40" i="49"/>
  <c r="W40" i="49"/>
  <c r="Q40" i="49"/>
  <c r="P40" i="49"/>
  <c r="I40" i="49"/>
  <c r="BH39" i="49"/>
  <c r="BG39" i="49"/>
  <c r="BA39" i="49"/>
  <c r="AZ39" i="49"/>
  <c r="AE39" i="49"/>
  <c r="AD39" i="49"/>
  <c r="X39" i="49"/>
  <c r="W39" i="49"/>
  <c r="Q39" i="49"/>
  <c r="P39" i="49"/>
  <c r="I39" i="49"/>
  <c r="BB39" i="49" s="1"/>
  <c r="BH38" i="49"/>
  <c r="BG38" i="49"/>
  <c r="BA38" i="49"/>
  <c r="AZ38" i="49"/>
  <c r="AE38" i="49"/>
  <c r="AD38" i="49"/>
  <c r="X38" i="49"/>
  <c r="W38" i="49"/>
  <c r="Q38" i="49"/>
  <c r="P38" i="49"/>
  <c r="I38" i="49"/>
  <c r="BB38" i="49" s="1"/>
  <c r="BH37" i="49"/>
  <c r="BG37" i="49"/>
  <c r="BA37" i="49"/>
  <c r="AZ37" i="49"/>
  <c r="AE37" i="49"/>
  <c r="AD37" i="49"/>
  <c r="X37" i="49"/>
  <c r="W37" i="49"/>
  <c r="Q37" i="49"/>
  <c r="P37" i="49"/>
  <c r="I37" i="49"/>
  <c r="BB37" i="49" s="1"/>
  <c r="BH36" i="49"/>
  <c r="BG36" i="49"/>
  <c r="BA36" i="49"/>
  <c r="AZ36" i="49"/>
  <c r="AE36" i="49"/>
  <c r="AD36" i="49"/>
  <c r="X36" i="49"/>
  <c r="W36" i="49"/>
  <c r="Q36" i="49"/>
  <c r="P36" i="49"/>
  <c r="I36" i="49"/>
  <c r="R36" i="49" s="1"/>
  <c r="BH35" i="49"/>
  <c r="BG35" i="49"/>
  <c r="BA35" i="49"/>
  <c r="AZ35" i="49"/>
  <c r="AE35" i="49"/>
  <c r="AD35" i="49"/>
  <c r="X35" i="49"/>
  <c r="W35" i="49"/>
  <c r="Q35" i="49"/>
  <c r="P35" i="49"/>
  <c r="I35" i="49"/>
  <c r="AU35" i="49" s="1"/>
  <c r="BH34" i="49"/>
  <c r="BG34" i="49"/>
  <c r="BA34" i="49"/>
  <c r="AZ34" i="49"/>
  <c r="AE34" i="49"/>
  <c r="AD34" i="49"/>
  <c r="X34" i="49"/>
  <c r="W34" i="49"/>
  <c r="Q34" i="49"/>
  <c r="P34" i="49"/>
  <c r="I34" i="49"/>
  <c r="BI34" i="49" s="1"/>
  <c r="BH33" i="49"/>
  <c r="BG33" i="49"/>
  <c r="BA33" i="49"/>
  <c r="AZ33" i="49"/>
  <c r="AE33" i="49"/>
  <c r="AD33" i="49"/>
  <c r="X33" i="49"/>
  <c r="W33" i="49"/>
  <c r="Q33" i="49"/>
  <c r="P33" i="49"/>
  <c r="I33" i="49"/>
  <c r="AU33" i="49" s="1"/>
  <c r="BH32" i="49"/>
  <c r="BG32" i="49"/>
  <c r="BA32" i="49"/>
  <c r="AZ32" i="49"/>
  <c r="AE32" i="49"/>
  <c r="AD32" i="49"/>
  <c r="X32" i="49"/>
  <c r="W32" i="49"/>
  <c r="Q32" i="49"/>
  <c r="P32" i="49"/>
  <c r="I32" i="49"/>
  <c r="BI32" i="49" s="1"/>
  <c r="BH31" i="49"/>
  <c r="BG31" i="49"/>
  <c r="BA31" i="49"/>
  <c r="AZ31" i="49"/>
  <c r="AE31" i="49"/>
  <c r="AD31" i="49"/>
  <c r="X31" i="49"/>
  <c r="W31" i="49"/>
  <c r="Q31" i="49"/>
  <c r="P31" i="49"/>
  <c r="I31" i="49"/>
  <c r="BI31" i="49" s="1"/>
  <c r="BH30" i="49"/>
  <c r="BG30" i="49"/>
  <c r="BA30" i="49"/>
  <c r="AZ30" i="49"/>
  <c r="AE30" i="49"/>
  <c r="AD30" i="49"/>
  <c r="X30" i="49"/>
  <c r="W30" i="49"/>
  <c r="Q30" i="49"/>
  <c r="P30" i="49"/>
  <c r="I30" i="49"/>
  <c r="BI30" i="49" s="1"/>
  <c r="BH29" i="49"/>
  <c r="BG29" i="49"/>
  <c r="BA29" i="49"/>
  <c r="AZ29" i="49"/>
  <c r="AE29" i="49"/>
  <c r="AD29" i="49"/>
  <c r="X29" i="49"/>
  <c r="W29" i="49"/>
  <c r="Q29" i="49"/>
  <c r="P29" i="49"/>
  <c r="I29" i="49"/>
  <c r="BI29" i="49" s="1"/>
  <c r="BH28" i="49"/>
  <c r="BG28" i="49"/>
  <c r="BA28" i="49"/>
  <c r="AZ28" i="49"/>
  <c r="AE28" i="49"/>
  <c r="AD28" i="49"/>
  <c r="X28" i="49"/>
  <c r="W28" i="49"/>
  <c r="Q28" i="49"/>
  <c r="P28" i="49"/>
  <c r="I28" i="49"/>
  <c r="BI28" i="49" s="1"/>
  <c r="BH27" i="49"/>
  <c r="BG27" i="49"/>
  <c r="BA27" i="49"/>
  <c r="AZ27" i="49"/>
  <c r="AE27" i="49"/>
  <c r="AD27" i="49"/>
  <c r="X27" i="49"/>
  <c r="W27" i="49"/>
  <c r="Q27" i="49"/>
  <c r="P27" i="49"/>
  <c r="I27" i="49"/>
  <c r="AU27" i="49" s="1"/>
  <c r="BH26" i="49"/>
  <c r="BG26" i="49"/>
  <c r="BA26" i="49"/>
  <c r="AZ26" i="49"/>
  <c r="AE26" i="49"/>
  <c r="AD26" i="49"/>
  <c r="X26" i="49"/>
  <c r="W26" i="49"/>
  <c r="Q26" i="49"/>
  <c r="P26" i="49"/>
  <c r="I26" i="49"/>
  <c r="BI26" i="49" s="1"/>
  <c r="BH25" i="49"/>
  <c r="BG25" i="49"/>
  <c r="BA25" i="49"/>
  <c r="AZ25" i="49"/>
  <c r="AE25" i="49"/>
  <c r="AD25" i="49"/>
  <c r="X25" i="49"/>
  <c r="W25" i="49"/>
  <c r="Q25" i="49"/>
  <c r="P25" i="49"/>
  <c r="I25" i="49"/>
  <c r="AF25" i="49" s="1"/>
  <c r="BH24" i="49"/>
  <c r="BG24" i="49"/>
  <c r="BA24" i="49"/>
  <c r="AZ24" i="49"/>
  <c r="AE24" i="49"/>
  <c r="AD24" i="49"/>
  <c r="X24" i="49"/>
  <c r="W24" i="49"/>
  <c r="Q24" i="49"/>
  <c r="P24" i="49"/>
  <c r="I24" i="49"/>
  <c r="AF24" i="49" s="1"/>
  <c r="BH23" i="49"/>
  <c r="BG23" i="49"/>
  <c r="BA23" i="49"/>
  <c r="AZ23" i="49"/>
  <c r="AE23" i="49"/>
  <c r="AD23" i="49"/>
  <c r="X23" i="49"/>
  <c r="W23" i="49"/>
  <c r="Q23" i="49"/>
  <c r="P23" i="49"/>
  <c r="I23" i="49"/>
  <c r="R23" i="49" s="1"/>
  <c r="BH22" i="49"/>
  <c r="BG22" i="49"/>
  <c r="BA22" i="49"/>
  <c r="AZ22" i="49"/>
  <c r="AE22" i="49"/>
  <c r="AD22" i="49"/>
  <c r="X22" i="49"/>
  <c r="W22" i="49"/>
  <c r="Q22" i="49"/>
  <c r="P22" i="49"/>
  <c r="I22" i="49"/>
  <c r="BH21" i="49"/>
  <c r="BG21" i="49"/>
  <c r="BA21" i="49"/>
  <c r="AZ21" i="49"/>
  <c r="AE21" i="49"/>
  <c r="AD21" i="49"/>
  <c r="X21" i="49"/>
  <c r="W21" i="49"/>
  <c r="Q21" i="49"/>
  <c r="P21" i="49"/>
  <c r="I21" i="49"/>
  <c r="BH20" i="49"/>
  <c r="BG20" i="49"/>
  <c r="BA20" i="49"/>
  <c r="AZ20" i="49"/>
  <c r="AE20" i="49"/>
  <c r="AD20" i="49"/>
  <c r="X20" i="49"/>
  <c r="W20" i="49"/>
  <c r="Q20" i="49"/>
  <c r="P20" i="49"/>
  <c r="I20" i="49"/>
  <c r="AU20" i="49" s="1"/>
  <c r="BH19" i="49"/>
  <c r="BG19" i="49"/>
  <c r="BA19" i="49"/>
  <c r="AZ19" i="49"/>
  <c r="AE19" i="49"/>
  <c r="AD19" i="49"/>
  <c r="X19" i="49"/>
  <c r="W19" i="49"/>
  <c r="Q19" i="49"/>
  <c r="P19" i="49"/>
  <c r="I19" i="49"/>
  <c r="AU19" i="49" s="1"/>
  <c r="BH18" i="49"/>
  <c r="BG18" i="49"/>
  <c r="BA18" i="49"/>
  <c r="AZ18" i="49"/>
  <c r="AE18" i="49"/>
  <c r="AD18" i="49"/>
  <c r="X18" i="49"/>
  <c r="W18" i="49"/>
  <c r="Q18" i="49"/>
  <c r="P18" i="49"/>
  <c r="I18" i="49"/>
  <c r="BH17" i="49"/>
  <c r="BG17" i="49"/>
  <c r="BA17" i="49"/>
  <c r="AZ17" i="49"/>
  <c r="AE17" i="49"/>
  <c r="AD17" i="49"/>
  <c r="X17" i="49"/>
  <c r="W17" i="49"/>
  <c r="Q17" i="49"/>
  <c r="P17" i="49"/>
  <c r="I17" i="49"/>
  <c r="BH16" i="49"/>
  <c r="BG16" i="49"/>
  <c r="BA16" i="49"/>
  <c r="AZ16" i="49"/>
  <c r="AE16" i="49"/>
  <c r="AD16" i="49"/>
  <c r="X16" i="49"/>
  <c r="W16" i="49"/>
  <c r="Q16" i="49"/>
  <c r="P16" i="49"/>
  <c r="I16" i="49"/>
  <c r="BH15" i="49"/>
  <c r="BG15" i="49"/>
  <c r="BA15" i="49"/>
  <c r="AZ15" i="49"/>
  <c r="AE15" i="49"/>
  <c r="AD15" i="49"/>
  <c r="X15" i="49"/>
  <c r="W15" i="49"/>
  <c r="Q15" i="49"/>
  <c r="P15" i="49"/>
  <c r="I15" i="49"/>
  <c r="BB15" i="49" s="1"/>
  <c r="BH14" i="49"/>
  <c r="BG14" i="49"/>
  <c r="BA14" i="49"/>
  <c r="AZ14" i="49"/>
  <c r="AE14" i="49"/>
  <c r="AD14" i="49"/>
  <c r="X14" i="49"/>
  <c r="W14" i="49"/>
  <c r="Q14" i="49"/>
  <c r="P14" i="49"/>
  <c r="I14" i="49"/>
  <c r="Y14" i="49" s="1"/>
  <c r="BH13" i="49"/>
  <c r="BG13" i="49"/>
  <c r="BA13" i="49"/>
  <c r="AZ13" i="49"/>
  <c r="AE13" i="49"/>
  <c r="AD13" i="49"/>
  <c r="X13" i="49"/>
  <c r="W13" i="49"/>
  <c r="Q13" i="49"/>
  <c r="P13" i="49"/>
  <c r="I13" i="49"/>
  <c r="BB13" i="49" s="1"/>
  <c r="BH12" i="49"/>
  <c r="BG12" i="49"/>
  <c r="BA12" i="49"/>
  <c r="AZ12" i="49"/>
  <c r="AE12" i="49"/>
  <c r="AD12" i="49"/>
  <c r="X12" i="49"/>
  <c r="W12" i="49"/>
  <c r="Q12" i="49"/>
  <c r="P12" i="49"/>
  <c r="I12" i="49"/>
  <c r="R12" i="49" s="1"/>
  <c r="BH11" i="49"/>
  <c r="BG11" i="49"/>
  <c r="BA11" i="49"/>
  <c r="AZ11" i="49"/>
  <c r="AE11" i="49"/>
  <c r="AD11" i="49"/>
  <c r="X11" i="49"/>
  <c r="W11" i="49"/>
  <c r="Q11" i="49"/>
  <c r="P11" i="49"/>
  <c r="I11" i="49"/>
  <c r="AU11" i="49" s="1"/>
  <c r="BH10" i="49"/>
  <c r="BG10" i="49"/>
  <c r="BA10" i="49"/>
  <c r="AZ10" i="49"/>
  <c r="AE10" i="49"/>
  <c r="AD10" i="49"/>
  <c r="X10" i="49"/>
  <c r="W10" i="49"/>
  <c r="Q10" i="49"/>
  <c r="P10" i="49"/>
  <c r="I10" i="49"/>
  <c r="Y10" i="49" s="1"/>
  <c r="BH9" i="49"/>
  <c r="BG9" i="49"/>
  <c r="AZ9" i="49"/>
  <c r="AE9" i="49"/>
  <c r="AD9" i="49"/>
  <c r="Y9" i="49"/>
  <c r="X9" i="49"/>
  <c r="W9" i="49"/>
  <c r="Q9" i="49"/>
  <c r="P9" i="49"/>
  <c r="I9" i="49"/>
  <c r="BI9" i="49" s="1"/>
  <c r="BH8" i="49"/>
  <c r="BG8" i="49"/>
  <c r="BA8" i="49"/>
  <c r="AZ8" i="49"/>
  <c r="AE8" i="49"/>
  <c r="AD8" i="49"/>
  <c r="X8" i="49"/>
  <c r="W8" i="49"/>
  <c r="Q8" i="49"/>
  <c r="P8" i="49"/>
  <c r="I8" i="49"/>
  <c r="R8" i="49" s="1"/>
  <c r="BH7" i="49"/>
  <c r="BG7" i="49"/>
  <c r="BA7" i="49"/>
  <c r="AZ7" i="49"/>
  <c r="AE7" i="49"/>
  <c r="AD7" i="49"/>
  <c r="X7" i="49"/>
  <c r="W7" i="49"/>
  <c r="Q7" i="49"/>
  <c r="P7" i="49"/>
  <c r="I7" i="49"/>
  <c r="R7" i="49" s="1"/>
  <c r="BH6" i="49"/>
  <c r="BG6" i="49"/>
  <c r="BA6" i="49"/>
  <c r="AE6" i="49"/>
  <c r="AD6" i="49"/>
  <c r="X6" i="49"/>
  <c r="W6" i="49"/>
  <c r="Q6" i="49"/>
  <c r="P6" i="49"/>
  <c r="I6" i="49"/>
  <c r="BI6" i="49" s="1"/>
  <c r="BH5" i="49"/>
  <c r="BG5" i="49"/>
  <c r="AZ5" i="49"/>
  <c r="AE5" i="49"/>
  <c r="AD5" i="49"/>
  <c r="X5" i="49"/>
  <c r="W5" i="49"/>
  <c r="Q5" i="49"/>
  <c r="P5" i="49"/>
  <c r="I5" i="49"/>
  <c r="BI5" i="49" s="1"/>
  <c r="BH4" i="49"/>
  <c r="BG4" i="49"/>
  <c r="BA4" i="49"/>
  <c r="AZ4" i="49"/>
  <c r="AE4" i="49"/>
  <c r="AD4" i="49"/>
  <c r="X4" i="49"/>
  <c r="W4" i="49"/>
  <c r="Q4" i="49"/>
  <c r="P4" i="49"/>
  <c r="I4" i="49"/>
  <c r="BI4" i="49" s="1"/>
  <c r="BH3" i="49"/>
  <c r="BG3" i="49"/>
  <c r="BA3" i="49"/>
  <c r="AZ3" i="49"/>
  <c r="AE3" i="49"/>
  <c r="AD3" i="49"/>
  <c r="X3" i="49"/>
  <c r="W3" i="49"/>
  <c r="P3" i="49"/>
  <c r="I3" i="49"/>
  <c r="D3" i="42"/>
  <c r="F3" i="42" s="1"/>
  <c r="E3" i="42"/>
  <c r="R6" i="46"/>
  <c r="T6" i="46"/>
  <c r="V6" i="46"/>
  <c r="R7" i="46"/>
  <c r="T7" i="46"/>
  <c r="V7" i="46"/>
  <c r="R8" i="46"/>
  <c r="T8" i="46"/>
  <c r="V8" i="46"/>
  <c r="T9" i="46"/>
  <c r="V9" i="46"/>
  <c r="R10" i="46"/>
  <c r="T10" i="46"/>
  <c r="V10" i="46"/>
  <c r="R11" i="46"/>
  <c r="T11" i="46"/>
  <c r="V11" i="46"/>
  <c r="R12" i="46"/>
  <c r="T12" i="46"/>
  <c r="V12" i="46"/>
  <c r="R13" i="46"/>
  <c r="T13" i="46"/>
  <c r="V13" i="46"/>
  <c r="R14" i="46"/>
  <c r="T14" i="46"/>
  <c r="V14" i="46"/>
  <c r="R15" i="46"/>
  <c r="T15" i="46"/>
  <c r="V15" i="46"/>
  <c r="R16" i="46"/>
  <c r="T16" i="46"/>
  <c r="V16" i="46"/>
  <c r="R17" i="46"/>
  <c r="T17" i="46"/>
  <c r="V17" i="46"/>
  <c r="R18" i="46"/>
  <c r="T18" i="46"/>
  <c r="V18" i="46"/>
  <c r="R19" i="46"/>
  <c r="T19" i="46"/>
  <c r="V19" i="46"/>
  <c r="R20" i="46"/>
  <c r="T20" i="46"/>
  <c r="V20" i="46"/>
  <c r="R21" i="46"/>
  <c r="T21" i="46"/>
  <c r="V21" i="46"/>
  <c r="R22" i="46"/>
  <c r="T22" i="46"/>
  <c r="V22" i="46"/>
  <c r="R23" i="46"/>
  <c r="T23" i="46"/>
  <c r="V23" i="46"/>
  <c r="R24" i="46"/>
  <c r="T24" i="46"/>
  <c r="V24" i="46"/>
  <c r="R25" i="46"/>
  <c r="T25" i="46"/>
  <c r="V25" i="46"/>
  <c r="R26" i="46"/>
  <c r="T26" i="46"/>
  <c r="V26" i="46"/>
  <c r="R27" i="46"/>
  <c r="T27" i="46"/>
  <c r="V27" i="46"/>
  <c r="R28" i="46"/>
  <c r="T28" i="46"/>
  <c r="V28" i="46"/>
  <c r="R29" i="46"/>
  <c r="T29" i="46"/>
  <c r="V29" i="46"/>
  <c r="R30" i="46"/>
  <c r="T30" i="46"/>
  <c r="V30" i="46"/>
  <c r="R31" i="46"/>
  <c r="T31" i="46"/>
  <c r="V31" i="46"/>
  <c r="R32" i="46"/>
  <c r="T32" i="46"/>
  <c r="V32" i="46"/>
  <c r="R33" i="46"/>
  <c r="T33" i="46"/>
  <c r="V33" i="46"/>
  <c r="R34" i="46"/>
  <c r="T34" i="46"/>
  <c r="V34" i="46"/>
  <c r="R35" i="46"/>
  <c r="T35" i="46"/>
  <c r="V35" i="46"/>
  <c r="R36" i="46"/>
  <c r="T36" i="46"/>
  <c r="V36" i="46"/>
  <c r="R37" i="46"/>
  <c r="T37" i="46"/>
  <c r="V37" i="46"/>
  <c r="R38" i="46"/>
  <c r="T38" i="46"/>
  <c r="V38" i="46"/>
  <c r="R39" i="46"/>
  <c r="T39" i="46"/>
  <c r="V39" i="46"/>
  <c r="R40" i="46"/>
  <c r="T40" i="46"/>
  <c r="V40" i="46"/>
  <c r="R41" i="46"/>
  <c r="T41" i="46"/>
  <c r="V41" i="46"/>
  <c r="R42" i="46"/>
  <c r="T42" i="46"/>
  <c r="V42" i="46"/>
  <c r="R43" i="46"/>
  <c r="T43" i="46"/>
  <c r="V43" i="46"/>
  <c r="R44" i="46"/>
  <c r="T44" i="46"/>
  <c r="V44" i="46"/>
  <c r="R45" i="46"/>
  <c r="T45" i="46"/>
  <c r="V45" i="46"/>
  <c r="R46" i="46"/>
  <c r="T46" i="46"/>
  <c r="V46" i="46"/>
  <c r="R47" i="46"/>
  <c r="T47" i="46"/>
  <c r="V47" i="46"/>
  <c r="R48" i="46"/>
  <c r="T48" i="46"/>
  <c r="V48" i="46"/>
  <c r="R49" i="46"/>
  <c r="T49" i="46"/>
  <c r="V49" i="46"/>
  <c r="R50" i="46"/>
  <c r="T50" i="46"/>
  <c r="V50" i="46"/>
  <c r="R51" i="46"/>
  <c r="T51" i="46"/>
  <c r="V51" i="46"/>
  <c r="R52" i="46"/>
  <c r="T52" i="46"/>
  <c r="V52" i="46"/>
  <c r="R53" i="46"/>
  <c r="T53" i="46"/>
  <c r="V53" i="46"/>
  <c r="R54" i="46"/>
  <c r="T54" i="46"/>
  <c r="V54" i="46"/>
  <c r="R55" i="46"/>
  <c r="T55" i="46"/>
  <c r="V55" i="46"/>
  <c r="R56" i="46"/>
  <c r="T56" i="46"/>
  <c r="V56" i="46"/>
  <c r="R57" i="46"/>
  <c r="T57" i="46"/>
  <c r="V57" i="46"/>
  <c r="R58" i="46"/>
  <c r="T58" i="46"/>
  <c r="V58" i="46"/>
  <c r="R59" i="46"/>
  <c r="T59" i="46"/>
  <c r="V59" i="46"/>
  <c r="R60" i="46"/>
  <c r="T60" i="46"/>
  <c r="V60" i="46"/>
  <c r="R61" i="46"/>
  <c r="T61" i="46"/>
  <c r="V61" i="46"/>
  <c r="R62" i="46"/>
  <c r="T62" i="46"/>
  <c r="V62" i="46"/>
  <c r="R63" i="46"/>
  <c r="T63" i="46"/>
  <c r="V63" i="46"/>
  <c r="R64" i="46"/>
  <c r="T64" i="46"/>
  <c r="V64" i="46"/>
  <c r="R65" i="46"/>
  <c r="T65" i="46"/>
  <c r="V65" i="46"/>
  <c r="R66" i="46"/>
  <c r="T66" i="46"/>
  <c r="V66" i="46"/>
  <c r="R67" i="46"/>
  <c r="T67" i="46"/>
  <c r="V67" i="46"/>
  <c r="R68" i="46"/>
  <c r="T68" i="46"/>
  <c r="V68" i="46"/>
  <c r="R69" i="46"/>
  <c r="T69" i="46"/>
  <c r="V69" i="46"/>
  <c r="R70" i="46"/>
  <c r="T70" i="46"/>
  <c r="V70" i="46"/>
  <c r="R71" i="46"/>
  <c r="T71" i="46"/>
  <c r="V71" i="46"/>
  <c r="R72" i="46"/>
  <c r="T72" i="46"/>
  <c r="V72" i="46"/>
  <c r="R73" i="46"/>
  <c r="T73" i="46"/>
  <c r="V73" i="46"/>
  <c r="R74" i="46"/>
  <c r="T74" i="46"/>
  <c r="V74" i="46"/>
  <c r="R75" i="46"/>
  <c r="T75" i="46"/>
  <c r="V75" i="46"/>
  <c r="R76" i="46"/>
  <c r="T76" i="46"/>
  <c r="V76" i="46"/>
  <c r="R77" i="46"/>
  <c r="T77" i="46"/>
  <c r="V77" i="46"/>
  <c r="R78" i="46"/>
  <c r="T78" i="46"/>
  <c r="V78" i="46"/>
  <c r="R79" i="46"/>
  <c r="T79" i="46"/>
  <c r="V79" i="46"/>
  <c r="R80" i="46"/>
  <c r="T80" i="46"/>
  <c r="V80" i="46"/>
  <c r="R81" i="46"/>
  <c r="T81" i="46"/>
  <c r="V81" i="46"/>
  <c r="R82" i="46"/>
  <c r="T82" i="46"/>
  <c r="V82" i="46"/>
  <c r="R83" i="46"/>
  <c r="T83" i="46"/>
  <c r="V83" i="46"/>
  <c r="R84" i="46"/>
  <c r="T84" i="46"/>
  <c r="V84" i="46"/>
  <c r="R85" i="46"/>
  <c r="T85" i="46"/>
  <c r="V85" i="46"/>
  <c r="R86" i="46"/>
  <c r="T86" i="46"/>
  <c r="V86" i="46"/>
  <c r="R87" i="46"/>
  <c r="T87" i="46"/>
  <c r="V87" i="46"/>
  <c r="R88" i="46"/>
  <c r="T88" i="46"/>
  <c r="V88" i="46"/>
  <c r="R89" i="46"/>
  <c r="T89" i="46"/>
  <c r="V89" i="46"/>
  <c r="R90" i="46"/>
  <c r="T90" i="46"/>
  <c r="V90" i="46"/>
  <c r="R91" i="46"/>
  <c r="T91" i="46"/>
  <c r="V91" i="46"/>
  <c r="R92" i="46"/>
  <c r="T92" i="46"/>
  <c r="V92" i="46"/>
  <c r="R93" i="46"/>
  <c r="T93" i="46"/>
  <c r="V93" i="46"/>
  <c r="R94" i="46"/>
  <c r="T94" i="46"/>
  <c r="V94" i="46"/>
  <c r="R95" i="46"/>
  <c r="T95" i="46"/>
  <c r="V95" i="46"/>
  <c r="R96" i="46"/>
  <c r="T96" i="46"/>
  <c r="V96" i="46"/>
  <c r="R97" i="46"/>
  <c r="T97" i="46"/>
  <c r="V97" i="46"/>
  <c r="R98" i="46"/>
  <c r="T98" i="46"/>
  <c r="V98" i="46"/>
  <c r="R99" i="46"/>
  <c r="T99" i="46"/>
  <c r="V99" i="46"/>
  <c r="R100" i="46"/>
  <c r="T100" i="46"/>
  <c r="V100" i="46"/>
  <c r="R101" i="46"/>
  <c r="T101" i="46"/>
  <c r="V101" i="46"/>
  <c r="R102" i="46"/>
  <c r="T102" i="46"/>
  <c r="V102" i="46"/>
  <c r="R103" i="46"/>
  <c r="T103" i="46"/>
  <c r="V103" i="46"/>
  <c r="R104" i="46"/>
  <c r="T104" i="46"/>
  <c r="V104" i="46"/>
  <c r="R105" i="46"/>
  <c r="T105" i="46"/>
  <c r="V105" i="46"/>
  <c r="R106" i="46"/>
  <c r="T106" i="46"/>
  <c r="V106" i="46"/>
  <c r="R107" i="46"/>
  <c r="T107" i="46"/>
  <c r="V107" i="46"/>
  <c r="R108" i="46"/>
  <c r="T108" i="46"/>
  <c r="V108" i="46"/>
  <c r="R109" i="46"/>
  <c r="T109" i="46"/>
  <c r="V109" i="46"/>
  <c r="R110" i="46"/>
  <c r="T110" i="46"/>
  <c r="V110" i="46"/>
  <c r="R111" i="46"/>
  <c r="T111" i="46"/>
  <c r="V111" i="46"/>
  <c r="R112" i="46"/>
  <c r="T112" i="46"/>
  <c r="V112" i="46"/>
  <c r="T5" i="46"/>
  <c r="V5" i="46"/>
  <c r="R5" i="46"/>
  <c r="AV82" i="49" l="1"/>
  <c r="J82" i="51" s="1"/>
  <c r="BB53" i="49"/>
  <c r="AU34" i="49"/>
  <c r="BB36" i="49"/>
  <c r="AU9" i="49"/>
  <c r="BB35" i="49"/>
  <c r="BB34" i="49"/>
  <c r="Y61" i="49"/>
  <c r="BB12" i="49"/>
  <c r="BI92" i="49"/>
  <c r="AV19" i="49"/>
  <c r="J19" i="51" s="1"/>
  <c r="AU65" i="49"/>
  <c r="R102" i="49"/>
  <c r="R11" i="49"/>
  <c r="R10" i="49"/>
  <c r="R9" i="49"/>
  <c r="S9" i="49" s="1"/>
  <c r="G9" i="51" s="1"/>
  <c r="R6" i="49"/>
  <c r="S6" i="49" s="1"/>
  <c r="G6" i="51" s="1"/>
  <c r="Y40" i="49"/>
  <c r="AF110" i="49"/>
  <c r="AG110" i="49" s="1"/>
  <c r="F110" i="51" s="1"/>
  <c r="AF95" i="49"/>
  <c r="AG95" i="49" s="1"/>
  <c r="F95" i="51" s="1"/>
  <c r="BI73" i="49"/>
  <c r="BJ73" i="49" s="1"/>
  <c r="I73" i="51" s="1"/>
  <c r="AU56" i="49"/>
  <c r="AV56" i="49" s="1"/>
  <c r="J56" i="51" s="1"/>
  <c r="AU10" i="49"/>
  <c r="AV10" i="49" s="1"/>
  <c r="J10" i="51" s="1"/>
  <c r="Y38" i="49"/>
  <c r="Z38" i="49" s="1"/>
  <c r="H38" i="51" s="1"/>
  <c r="Y63" i="49"/>
  <c r="AF93" i="49"/>
  <c r="AG93" i="49" s="1"/>
  <c r="F93" i="51" s="1"/>
  <c r="BI72" i="49"/>
  <c r="AF106" i="49"/>
  <c r="AF92" i="49"/>
  <c r="BI71" i="49"/>
  <c r="AF43" i="49"/>
  <c r="BI61" i="49"/>
  <c r="AF40" i="49"/>
  <c r="BI47" i="49"/>
  <c r="AF38" i="49"/>
  <c r="BI44" i="49"/>
  <c r="AU64" i="49"/>
  <c r="AV64" i="49" s="1"/>
  <c r="J64" i="51" s="1"/>
  <c r="BB55" i="49"/>
  <c r="BC55" i="49" s="1"/>
  <c r="K55" i="51" s="1"/>
  <c r="AF36" i="49"/>
  <c r="AG36" i="49" s="1"/>
  <c r="F36" i="51" s="1"/>
  <c r="AU41" i="49"/>
  <c r="AV41" i="49" s="1"/>
  <c r="J41" i="51" s="1"/>
  <c r="AU18" i="49"/>
  <c r="AV18" i="49" s="1"/>
  <c r="J18" i="51" s="1"/>
  <c r="AF35" i="49"/>
  <c r="R104" i="49"/>
  <c r="S104" i="49" s="1"/>
  <c r="G104" i="51" s="1"/>
  <c r="AF21" i="49"/>
  <c r="AG21" i="49" s="1"/>
  <c r="F21" i="51" s="1"/>
  <c r="AU63" i="49"/>
  <c r="AV63" i="49" s="1"/>
  <c r="J63" i="51" s="1"/>
  <c r="R103" i="49"/>
  <c r="S103" i="49" s="1"/>
  <c r="G103" i="51" s="1"/>
  <c r="AF19" i="49"/>
  <c r="AG19" i="49" s="1"/>
  <c r="F19" i="51" s="1"/>
  <c r="AU73" i="49"/>
  <c r="AV73" i="49" s="1"/>
  <c r="J73" i="51" s="1"/>
  <c r="AF18" i="49"/>
  <c r="R100" i="49"/>
  <c r="S100" i="49" s="1"/>
  <c r="G100" i="51" s="1"/>
  <c r="BB108" i="49"/>
  <c r="BC108" i="49" s="1"/>
  <c r="K108" i="51" s="1"/>
  <c r="AU95" i="49"/>
  <c r="R55" i="49"/>
  <c r="R81" i="49"/>
  <c r="S81" i="49" s="1"/>
  <c r="G81" i="51" s="1"/>
  <c r="BB60" i="49"/>
  <c r="BC60" i="49" s="1"/>
  <c r="K60" i="51" s="1"/>
  <c r="R80" i="49"/>
  <c r="BB59" i="49"/>
  <c r="AV58" i="49"/>
  <c r="J58" i="51" s="1"/>
  <c r="R59" i="49"/>
  <c r="BB57" i="49"/>
  <c r="Y55" i="49"/>
  <c r="Z55" i="49" s="1"/>
  <c r="H55" i="51" s="1"/>
  <c r="Y91" i="49"/>
  <c r="Z91" i="49" s="1"/>
  <c r="H91" i="51" s="1"/>
  <c r="R56" i="49"/>
  <c r="S56" i="49" s="1"/>
  <c r="G56" i="51" s="1"/>
  <c r="BB56" i="49"/>
  <c r="R98" i="49"/>
  <c r="AU96" i="49"/>
  <c r="S8" i="49"/>
  <c r="G8" i="51" s="1"/>
  <c r="R95" i="49"/>
  <c r="S95" i="49" s="1"/>
  <c r="G95" i="51" s="1"/>
  <c r="AF109" i="49"/>
  <c r="AG109" i="49" s="1"/>
  <c r="F109" i="51" s="1"/>
  <c r="AF23" i="49"/>
  <c r="AG23" i="49" s="1"/>
  <c r="F23" i="51" s="1"/>
  <c r="Y17" i="49"/>
  <c r="Z17" i="49" s="1"/>
  <c r="H17" i="51" s="1"/>
  <c r="R82" i="49"/>
  <c r="S82" i="49" s="1"/>
  <c r="G82" i="51" s="1"/>
  <c r="AF107" i="49"/>
  <c r="AF22" i="49"/>
  <c r="AG22" i="49" s="1"/>
  <c r="F22" i="51" s="1"/>
  <c r="BB51" i="49"/>
  <c r="BI68" i="49"/>
  <c r="AU32" i="49"/>
  <c r="AV32" i="49" s="1"/>
  <c r="J32" i="51" s="1"/>
  <c r="Y25" i="49"/>
  <c r="Z25" i="49" s="1"/>
  <c r="H25" i="51" s="1"/>
  <c r="Y28" i="49"/>
  <c r="Z28" i="49" s="1"/>
  <c r="H28" i="51" s="1"/>
  <c r="R52" i="49"/>
  <c r="S52" i="49" s="1"/>
  <c r="G52" i="51" s="1"/>
  <c r="AF71" i="49"/>
  <c r="BB106" i="49"/>
  <c r="BB11" i="49"/>
  <c r="BC11" i="49" s="1"/>
  <c r="K11" i="51" s="1"/>
  <c r="BI40" i="49"/>
  <c r="BI45" i="49"/>
  <c r="Y13" i="49"/>
  <c r="Z13" i="49" s="1"/>
  <c r="H13" i="51" s="1"/>
  <c r="Y19" i="49"/>
  <c r="Z19" i="49" s="1"/>
  <c r="H19" i="51" s="1"/>
  <c r="R48" i="49"/>
  <c r="AF70" i="49"/>
  <c r="AG70" i="49" s="1"/>
  <c r="F70" i="51" s="1"/>
  <c r="BB105" i="49"/>
  <c r="BB10" i="49"/>
  <c r="BC10" i="49" s="1"/>
  <c r="K10" i="51" s="1"/>
  <c r="BI38" i="49"/>
  <c r="BJ38" i="49" s="1"/>
  <c r="I38" i="51" s="1"/>
  <c r="AU81" i="49"/>
  <c r="AV81" i="49" s="1"/>
  <c r="J81" i="51" s="1"/>
  <c r="AU49" i="49"/>
  <c r="AV49" i="49" s="1"/>
  <c r="J49" i="51" s="1"/>
  <c r="AV93" i="49"/>
  <c r="J93" i="51" s="1"/>
  <c r="R47" i="49"/>
  <c r="S47" i="49" s="1"/>
  <c r="G47" i="51" s="1"/>
  <c r="AF68" i="49"/>
  <c r="AG68" i="49" s="1"/>
  <c r="F68" i="51" s="1"/>
  <c r="BB104" i="49"/>
  <c r="BC104" i="49" s="1"/>
  <c r="K104" i="51" s="1"/>
  <c r="BB9" i="49"/>
  <c r="BI25" i="49"/>
  <c r="AU17" i="49"/>
  <c r="AU103" i="49"/>
  <c r="R35" i="49"/>
  <c r="S35" i="49" s="1"/>
  <c r="G35" i="51" s="1"/>
  <c r="AF67" i="49"/>
  <c r="AG67" i="49" s="1"/>
  <c r="F67" i="51" s="1"/>
  <c r="BB99" i="49"/>
  <c r="BB5" i="49"/>
  <c r="BI24" i="49"/>
  <c r="R34" i="49"/>
  <c r="AF66" i="49"/>
  <c r="AG66" i="49" s="1"/>
  <c r="F66" i="51" s="1"/>
  <c r="BB84" i="49"/>
  <c r="BC84" i="49" s="1"/>
  <c r="K84" i="51" s="1"/>
  <c r="BI110" i="49"/>
  <c r="BJ110" i="49" s="1"/>
  <c r="I110" i="51" s="1"/>
  <c r="BI23" i="49"/>
  <c r="BJ23" i="49" s="1"/>
  <c r="I23" i="51" s="1"/>
  <c r="AU80" i="49"/>
  <c r="AV80" i="49" s="1"/>
  <c r="J80" i="51" s="1"/>
  <c r="BI66" i="49"/>
  <c r="BJ66" i="49" s="1"/>
  <c r="I66" i="51" s="1"/>
  <c r="BI49" i="49"/>
  <c r="BJ49" i="49" s="1"/>
  <c r="I49" i="51" s="1"/>
  <c r="BB32" i="49"/>
  <c r="BC32" i="49" s="1"/>
  <c r="K32" i="51" s="1"/>
  <c r="Y5" i="49"/>
  <c r="Z5" i="49" s="1"/>
  <c r="Y87" i="49"/>
  <c r="Z87" i="49" s="1"/>
  <c r="H87" i="51" s="1"/>
  <c r="AF88" i="49"/>
  <c r="AF84" i="49"/>
  <c r="AG84" i="49" s="1"/>
  <c r="F84" i="51" s="1"/>
  <c r="Y59" i="49"/>
  <c r="Z59" i="49" s="1"/>
  <c r="H59" i="51" s="1"/>
  <c r="R32" i="49"/>
  <c r="S32" i="49" s="1"/>
  <c r="G32" i="51" s="1"/>
  <c r="AF60" i="49"/>
  <c r="BB82" i="49"/>
  <c r="BI109" i="49"/>
  <c r="BI22" i="49"/>
  <c r="AU111" i="49"/>
  <c r="AU26" i="49"/>
  <c r="AV26" i="49" s="1"/>
  <c r="J26" i="51" s="1"/>
  <c r="AU88" i="49"/>
  <c r="AV88" i="49" s="1"/>
  <c r="J88" i="51" s="1"/>
  <c r="R74" i="49"/>
  <c r="S74" i="49" s="1"/>
  <c r="G74" i="51" s="1"/>
  <c r="BB25" i="49"/>
  <c r="BC25" i="49" s="1"/>
  <c r="K25" i="51" s="1"/>
  <c r="Y53" i="49"/>
  <c r="Z53" i="49" s="1"/>
  <c r="H53" i="51" s="1"/>
  <c r="R31" i="49"/>
  <c r="AF59" i="49"/>
  <c r="BB81" i="49"/>
  <c r="BC81" i="49" s="1"/>
  <c r="K81" i="51" s="1"/>
  <c r="BI97" i="49"/>
  <c r="BJ97" i="49" s="1"/>
  <c r="I97" i="51" s="1"/>
  <c r="BI21" i="49"/>
  <c r="BJ21" i="49" s="1"/>
  <c r="I21" i="51" s="1"/>
  <c r="AU47" i="49"/>
  <c r="AV47" i="49" s="1"/>
  <c r="J47" i="51" s="1"/>
  <c r="Y43" i="49"/>
  <c r="Z43" i="49" s="1"/>
  <c r="H43" i="51" s="1"/>
  <c r="AF20" i="49"/>
  <c r="AG20" i="49" s="1"/>
  <c r="F20" i="51" s="1"/>
  <c r="AF14" i="49"/>
  <c r="AG14" i="49" s="1"/>
  <c r="F14" i="51" s="1"/>
  <c r="AU40" i="49"/>
  <c r="AV40" i="49" s="1"/>
  <c r="J40" i="51" s="1"/>
  <c r="BB107" i="49"/>
  <c r="BC107" i="49" s="1"/>
  <c r="K107" i="51" s="1"/>
  <c r="R107" i="49"/>
  <c r="S107" i="49" s="1"/>
  <c r="G107" i="51" s="1"/>
  <c r="R30" i="49"/>
  <c r="S30" i="49" s="1"/>
  <c r="G30" i="51" s="1"/>
  <c r="AF47" i="49"/>
  <c r="AG47" i="49" s="1"/>
  <c r="F47" i="51" s="1"/>
  <c r="BB80" i="49"/>
  <c r="BC80" i="49" s="1"/>
  <c r="K80" i="51" s="1"/>
  <c r="BI96" i="49"/>
  <c r="BJ96" i="49" s="1"/>
  <c r="I96" i="51" s="1"/>
  <c r="BI18" i="49"/>
  <c r="BJ18" i="49" s="1"/>
  <c r="I18" i="51" s="1"/>
  <c r="AU89" i="49"/>
  <c r="AV89" i="49" s="1"/>
  <c r="J89" i="51" s="1"/>
  <c r="AU57" i="49"/>
  <c r="AV57" i="49" s="1"/>
  <c r="J57" i="51" s="1"/>
  <c r="BI88" i="49"/>
  <c r="R57" i="49"/>
  <c r="S57" i="49" s="1"/>
  <c r="G57" i="51" s="1"/>
  <c r="Y51" i="49"/>
  <c r="Z51" i="49" s="1"/>
  <c r="H51" i="51" s="1"/>
  <c r="Y47" i="49"/>
  <c r="Z47" i="49" s="1"/>
  <c r="H47" i="51" s="1"/>
  <c r="R106" i="49"/>
  <c r="R28" i="49"/>
  <c r="S28" i="49" s="1"/>
  <c r="G28" i="51" s="1"/>
  <c r="AF45" i="49"/>
  <c r="AG45" i="49" s="1"/>
  <c r="BB77" i="49"/>
  <c r="BC77" i="49" s="1"/>
  <c r="K77" i="51" s="1"/>
  <c r="BI95" i="49"/>
  <c r="BJ95" i="49" s="1"/>
  <c r="I95" i="51" s="1"/>
  <c r="BI14" i="49"/>
  <c r="AU110" i="49"/>
  <c r="AV110" i="49" s="1"/>
  <c r="J110" i="51" s="1"/>
  <c r="AU25" i="49"/>
  <c r="AV25" i="49" s="1"/>
  <c r="J25" i="51" s="1"/>
  <c r="BI48" i="49"/>
  <c r="BJ48" i="49" s="1"/>
  <c r="I48" i="51" s="1"/>
  <c r="BB31" i="49"/>
  <c r="BC31" i="49" s="1"/>
  <c r="K31" i="51" s="1"/>
  <c r="Y21" i="49"/>
  <c r="Z21" i="49" s="1"/>
  <c r="R105" i="49"/>
  <c r="S105" i="49" s="1"/>
  <c r="G105" i="51" s="1"/>
  <c r="R26" i="49"/>
  <c r="S26" i="49" s="1"/>
  <c r="G26" i="51" s="1"/>
  <c r="AF44" i="49"/>
  <c r="AG44" i="49" s="1"/>
  <c r="F44" i="51" s="1"/>
  <c r="BB73" i="49"/>
  <c r="BI93" i="49"/>
  <c r="BI13" i="49"/>
  <c r="AV90" i="49"/>
  <c r="J90" i="51" s="1"/>
  <c r="R78" i="49"/>
  <c r="R54" i="49"/>
  <c r="S54" i="49" s="1"/>
  <c r="G54" i="51" s="1"/>
  <c r="R4" i="49"/>
  <c r="AF90" i="49"/>
  <c r="AF42" i="49"/>
  <c r="AG42" i="49" s="1"/>
  <c r="F42" i="51" s="1"/>
  <c r="BB103" i="49"/>
  <c r="BC103" i="49" s="1"/>
  <c r="K103" i="51" s="1"/>
  <c r="BB79" i="49"/>
  <c r="BC79" i="49" s="1"/>
  <c r="K79" i="51" s="1"/>
  <c r="BB7" i="49"/>
  <c r="BC7" i="49" s="1"/>
  <c r="K7" i="51" s="1"/>
  <c r="BI20" i="49"/>
  <c r="BJ20" i="49" s="1"/>
  <c r="I20" i="51" s="1"/>
  <c r="Y4" i="49"/>
  <c r="Z4" i="49" s="1"/>
  <c r="BC13" i="49"/>
  <c r="K13" i="51" s="1"/>
  <c r="Y29" i="49"/>
  <c r="Z29" i="49" s="1"/>
  <c r="H29" i="51" s="1"/>
  <c r="Y33" i="49"/>
  <c r="Z33" i="49" s="1"/>
  <c r="H33" i="51" s="1"/>
  <c r="Y37" i="49"/>
  <c r="Z37" i="49" s="1"/>
  <c r="H37" i="51" s="1"/>
  <c r="Y54" i="49"/>
  <c r="Z54" i="49" s="1"/>
  <c r="H54" i="51" s="1"/>
  <c r="R101" i="49"/>
  <c r="S101" i="49" s="1"/>
  <c r="G101" i="51" s="1"/>
  <c r="R77" i="49"/>
  <c r="S77" i="49" s="1"/>
  <c r="G77" i="51" s="1"/>
  <c r="R53" i="49"/>
  <c r="S53" i="49" s="1"/>
  <c r="G53" i="51" s="1"/>
  <c r="R29" i="49"/>
  <c r="S29" i="49" s="1"/>
  <c r="G29" i="51" s="1"/>
  <c r="AF3" i="49"/>
  <c r="AG3" i="49" s="1"/>
  <c r="AF89" i="49"/>
  <c r="AG89" i="49" s="1"/>
  <c r="F89" i="51" s="1"/>
  <c r="AF65" i="49"/>
  <c r="AG65" i="49" s="1"/>
  <c r="F65" i="51" s="1"/>
  <c r="AF41" i="49"/>
  <c r="AF17" i="49"/>
  <c r="AG17" i="49" s="1"/>
  <c r="F17" i="51" s="1"/>
  <c r="BB102" i="49"/>
  <c r="BB78" i="49"/>
  <c r="BC78" i="49" s="1"/>
  <c r="K78" i="51" s="1"/>
  <c r="BB54" i="49"/>
  <c r="BB30" i="49"/>
  <c r="BC30" i="49" s="1"/>
  <c r="K30" i="51" s="1"/>
  <c r="BB6" i="49"/>
  <c r="BI91" i="49"/>
  <c r="BJ91" i="49" s="1"/>
  <c r="I91" i="51" s="1"/>
  <c r="BI67" i="49"/>
  <c r="BJ67" i="49" s="1"/>
  <c r="I67" i="51" s="1"/>
  <c r="BI43" i="49"/>
  <c r="BJ43" i="49" s="1"/>
  <c r="I43" i="51" s="1"/>
  <c r="BI19" i="49"/>
  <c r="BJ19" i="49" s="1"/>
  <c r="I19" i="51" s="1"/>
  <c r="AU102" i="49"/>
  <c r="AV102" i="49" s="1"/>
  <c r="J102" i="51" s="1"/>
  <c r="AU87" i="49"/>
  <c r="AV87" i="49" s="1"/>
  <c r="J87" i="51" s="1"/>
  <c r="AU48" i="49"/>
  <c r="AV48" i="49" s="1"/>
  <c r="J48" i="51" s="1"/>
  <c r="R76" i="49"/>
  <c r="S76" i="49" s="1"/>
  <c r="G76" i="51" s="1"/>
  <c r="AF112" i="49"/>
  <c r="AG112" i="49" s="1"/>
  <c r="F112" i="51" s="1"/>
  <c r="AF64" i="49"/>
  <c r="AG64" i="49" s="1"/>
  <c r="F64" i="51" s="1"/>
  <c r="AF16" i="49"/>
  <c r="AG16" i="49" s="1"/>
  <c r="F16" i="51" s="1"/>
  <c r="BB101" i="49"/>
  <c r="BC101" i="49" s="1"/>
  <c r="K101" i="51" s="1"/>
  <c r="BB29" i="49"/>
  <c r="BC29" i="49" s="1"/>
  <c r="K29" i="51" s="1"/>
  <c r="BI90" i="49"/>
  <c r="BJ90" i="49" s="1"/>
  <c r="I90" i="51" s="1"/>
  <c r="BI42" i="49"/>
  <c r="BJ42" i="49" s="1"/>
  <c r="I42" i="51" s="1"/>
  <c r="AU94" i="49"/>
  <c r="AV94" i="49" s="1"/>
  <c r="J94" i="51" s="1"/>
  <c r="AU79" i="49"/>
  <c r="AV79" i="49" s="1"/>
  <c r="J79" i="51" s="1"/>
  <c r="AU71" i="49"/>
  <c r="AV71" i="49" s="1"/>
  <c r="J71" i="51" s="1"/>
  <c r="AU24" i="49"/>
  <c r="AV24" i="49" s="1"/>
  <c r="J24" i="51" s="1"/>
  <c r="R99" i="49"/>
  <c r="S99" i="49" s="1"/>
  <c r="G99" i="51" s="1"/>
  <c r="R75" i="49"/>
  <c r="S75" i="49" s="1"/>
  <c r="G75" i="51" s="1"/>
  <c r="R51" i="49"/>
  <c r="R27" i="49"/>
  <c r="S27" i="49" s="1"/>
  <c r="G27" i="51" s="1"/>
  <c r="AF111" i="49"/>
  <c r="AF87" i="49"/>
  <c r="AG87" i="49" s="1"/>
  <c r="F87" i="51" s="1"/>
  <c r="AF63" i="49"/>
  <c r="AG63" i="49" s="1"/>
  <c r="F63" i="51" s="1"/>
  <c r="AF39" i="49"/>
  <c r="AG39" i="49" s="1"/>
  <c r="F39" i="51" s="1"/>
  <c r="AF15" i="49"/>
  <c r="AG15" i="49" s="1"/>
  <c r="F15" i="51" s="1"/>
  <c r="BB100" i="49"/>
  <c r="BC100" i="49" s="1"/>
  <c r="K100" i="51" s="1"/>
  <c r="BB76" i="49"/>
  <c r="BC76" i="49" s="1"/>
  <c r="K76" i="51" s="1"/>
  <c r="BB52" i="49"/>
  <c r="BC52" i="49" s="1"/>
  <c r="K52" i="51" s="1"/>
  <c r="BB28" i="49"/>
  <c r="BC28" i="49" s="1"/>
  <c r="K28" i="51" s="1"/>
  <c r="BI3" i="49"/>
  <c r="BJ3" i="49" s="1"/>
  <c r="BI89" i="49"/>
  <c r="BJ89" i="49" s="1"/>
  <c r="I89" i="51" s="1"/>
  <c r="BI65" i="49"/>
  <c r="BJ65" i="49" s="1"/>
  <c r="I65" i="51" s="1"/>
  <c r="BI41" i="49"/>
  <c r="BJ41" i="49" s="1"/>
  <c r="I41" i="51" s="1"/>
  <c r="BI17" i="49"/>
  <c r="BJ17" i="49" s="1"/>
  <c r="I17" i="51" s="1"/>
  <c r="AU109" i="49"/>
  <c r="AV109" i="49" s="1"/>
  <c r="J109" i="51" s="1"/>
  <c r="AU55" i="49"/>
  <c r="AV55" i="49" s="1"/>
  <c r="J55" i="51" s="1"/>
  <c r="AU16" i="49"/>
  <c r="AV16" i="49" s="1"/>
  <c r="J16" i="51" s="1"/>
  <c r="AF46" i="49"/>
  <c r="AG46" i="49" s="1"/>
  <c r="F46" i="51" s="1"/>
  <c r="AF69" i="49"/>
  <c r="BB58" i="49"/>
  <c r="BI69" i="49"/>
  <c r="BJ69" i="49" s="1"/>
  <c r="I69" i="51" s="1"/>
  <c r="R50" i="49"/>
  <c r="AF86" i="49"/>
  <c r="AG86" i="49" s="1"/>
  <c r="F86" i="51" s="1"/>
  <c r="AF62" i="49"/>
  <c r="AG62" i="49" s="1"/>
  <c r="F62" i="51" s="1"/>
  <c r="BB75" i="49"/>
  <c r="BC75" i="49" s="1"/>
  <c r="K75" i="51" s="1"/>
  <c r="BB27" i="49"/>
  <c r="BC27" i="49" s="1"/>
  <c r="K27" i="51" s="1"/>
  <c r="BI112" i="49"/>
  <c r="BJ112" i="49" s="1"/>
  <c r="I112" i="51" s="1"/>
  <c r="BI64" i="49"/>
  <c r="BI16" i="49"/>
  <c r="BJ16" i="49" s="1"/>
  <c r="I16" i="51" s="1"/>
  <c r="AU101" i="49"/>
  <c r="AV101" i="49" s="1"/>
  <c r="J101" i="51" s="1"/>
  <c r="AU86" i="49"/>
  <c r="Y41" i="49"/>
  <c r="Z41" i="49" s="1"/>
  <c r="H41" i="51" s="1"/>
  <c r="Y45" i="49"/>
  <c r="Z45" i="49" s="1"/>
  <c r="H45" i="51" s="1"/>
  <c r="Y49" i="49"/>
  <c r="Z49" i="49" s="1"/>
  <c r="H49" i="51" s="1"/>
  <c r="BC62" i="49"/>
  <c r="K62" i="51" s="1"/>
  <c r="R97" i="49"/>
  <c r="S97" i="49" s="1"/>
  <c r="G97" i="51" s="1"/>
  <c r="R73" i="49"/>
  <c r="R49" i="49"/>
  <c r="S49" i="49" s="1"/>
  <c r="G49" i="51" s="1"/>
  <c r="R25" i="49"/>
  <c r="S25" i="49" s="1"/>
  <c r="G25" i="51" s="1"/>
  <c r="AF85" i="49"/>
  <c r="AG85" i="49" s="1"/>
  <c r="F85" i="51" s="1"/>
  <c r="AF61" i="49"/>
  <c r="AG61" i="49" s="1"/>
  <c r="F61" i="51" s="1"/>
  <c r="AF37" i="49"/>
  <c r="AG37" i="49" s="1"/>
  <c r="F37" i="51" s="1"/>
  <c r="AF13" i="49"/>
  <c r="AG13" i="49" s="1"/>
  <c r="F13" i="51" s="1"/>
  <c r="BB98" i="49"/>
  <c r="BC98" i="49" s="1"/>
  <c r="K98" i="51" s="1"/>
  <c r="BB74" i="49"/>
  <c r="BC74" i="49" s="1"/>
  <c r="K74" i="51" s="1"/>
  <c r="BB50" i="49"/>
  <c r="BC50" i="49" s="1"/>
  <c r="K50" i="51" s="1"/>
  <c r="BB26" i="49"/>
  <c r="BC26" i="49" s="1"/>
  <c r="K26" i="51" s="1"/>
  <c r="BI111" i="49"/>
  <c r="BJ111" i="49" s="1"/>
  <c r="I111" i="51" s="1"/>
  <c r="BI87" i="49"/>
  <c r="BJ87" i="49" s="1"/>
  <c r="I87" i="51" s="1"/>
  <c r="BI63" i="49"/>
  <c r="BJ63" i="49" s="1"/>
  <c r="I63" i="51" s="1"/>
  <c r="BI39" i="49"/>
  <c r="BJ39" i="49" s="1"/>
  <c r="I39" i="51" s="1"/>
  <c r="BI15" i="49"/>
  <c r="BJ15" i="49" s="1"/>
  <c r="I15" i="51" s="1"/>
  <c r="AU78" i="49"/>
  <c r="AU70" i="49"/>
  <c r="AV70" i="49" s="1"/>
  <c r="J70" i="51" s="1"/>
  <c r="AU62" i="49"/>
  <c r="AV62" i="49" s="1"/>
  <c r="J62" i="51" s="1"/>
  <c r="AU39" i="49"/>
  <c r="AV39" i="49" s="1"/>
  <c r="J39" i="51" s="1"/>
  <c r="AU31" i="49"/>
  <c r="AV31" i="49" s="1"/>
  <c r="J31" i="51" s="1"/>
  <c r="AU23" i="49"/>
  <c r="AV23" i="49" s="1"/>
  <c r="J23" i="51" s="1"/>
  <c r="AU7" i="49"/>
  <c r="AV7" i="49" s="1"/>
  <c r="J7" i="51" s="1"/>
  <c r="Y15" i="49"/>
  <c r="Z15" i="49" s="1"/>
  <c r="AU85" i="49"/>
  <c r="AV85" i="49" s="1"/>
  <c r="J85" i="51" s="1"/>
  <c r="R94" i="49"/>
  <c r="S94" i="49" s="1"/>
  <c r="G94" i="51" s="1"/>
  <c r="R70" i="49"/>
  <c r="S70" i="49" s="1"/>
  <c r="G70" i="51" s="1"/>
  <c r="R46" i="49"/>
  <c r="S46" i="49" s="1"/>
  <c r="G46" i="51" s="1"/>
  <c r="R22" i="49"/>
  <c r="S22" i="49" s="1"/>
  <c r="G22" i="51" s="1"/>
  <c r="AF82" i="49"/>
  <c r="AG82" i="49" s="1"/>
  <c r="F82" i="51" s="1"/>
  <c r="AF58" i="49"/>
  <c r="AG58" i="49" s="1"/>
  <c r="F58" i="51" s="1"/>
  <c r="AF34" i="49"/>
  <c r="AG34" i="49" s="1"/>
  <c r="F34" i="51" s="1"/>
  <c r="AF10" i="49"/>
  <c r="BB95" i="49"/>
  <c r="BC95" i="49" s="1"/>
  <c r="K95" i="51" s="1"/>
  <c r="BB71" i="49"/>
  <c r="BB47" i="49"/>
  <c r="BB23" i="49"/>
  <c r="BI108" i="49"/>
  <c r="BI84" i="49"/>
  <c r="BI60" i="49"/>
  <c r="BI36" i="49"/>
  <c r="BJ36" i="49" s="1"/>
  <c r="I36" i="51" s="1"/>
  <c r="BI12" i="49"/>
  <c r="BJ12" i="49" s="1"/>
  <c r="I12" i="51" s="1"/>
  <c r="R5" i="49"/>
  <c r="S5" i="49" s="1"/>
  <c r="G5" i="51" s="1"/>
  <c r="AU100" i="49"/>
  <c r="AV100" i="49" s="1"/>
  <c r="J100" i="51" s="1"/>
  <c r="AU77" i="49"/>
  <c r="AV77" i="49" s="1"/>
  <c r="J77" i="51" s="1"/>
  <c r="AU69" i="49"/>
  <c r="AV69" i="49" s="1"/>
  <c r="J69" i="51" s="1"/>
  <c r="AU61" i="49"/>
  <c r="AV61" i="49" s="1"/>
  <c r="J61" i="51" s="1"/>
  <c r="AU46" i="49"/>
  <c r="AV46" i="49" s="1"/>
  <c r="J46" i="51" s="1"/>
  <c r="AU38" i="49"/>
  <c r="AV38" i="49" s="1"/>
  <c r="J38" i="51" s="1"/>
  <c r="AU30" i="49"/>
  <c r="AV30" i="49" s="1"/>
  <c r="J30" i="51" s="1"/>
  <c r="AU22" i="49"/>
  <c r="AV22" i="49" s="1"/>
  <c r="J22" i="51" s="1"/>
  <c r="AU6" i="49"/>
  <c r="AV6" i="49" s="1"/>
  <c r="J6" i="51" s="1"/>
  <c r="AU72" i="49"/>
  <c r="AV72" i="49" s="1"/>
  <c r="J72" i="51" s="1"/>
  <c r="Y23" i="49"/>
  <c r="Z23" i="49" s="1"/>
  <c r="H23" i="51" s="1"/>
  <c r="R93" i="49"/>
  <c r="R69" i="49"/>
  <c r="R45" i="49"/>
  <c r="S45" i="49" s="1"/>
  <c r="G45" i="51" s="1"/>
  <c r="R21" i="49"/>
  <c r="AF105" i="49"/>
  <c r="AF81" i="49"/>
  <c r="AF57" i="49"/>
  <c r="AG57" i="49" s="1"/>
  <c r="F57" i="51" s="1"/>
  <c r="AF33" i="49"/>
  <c r="AG33" i="49" s="1"/>
  <c r="F33" i="51" s="1"/>
  <c r="AF9" i="49"/>
  <c r="AG9" i="49" s="1"/>
  <c r="BB94" i="49"/>
  <c r="BC94" i="49" s="1"/>
  <c r="K94" i="51" s="1"/>
  <c r="BB70" i="49"/>
  <c r="BC70" i="49" s="1"/>
  <c r="K70" i="51" s="1"/>
  <c r="BB46" i="49"/>
  <c r="BC46" i="49" s="1"/>
  <c r="K46" i="51" s="1"/>
  <c r="BB22" i="49"/>
  <c r="BC22" i="49" s="1"/>
  <c r="K22" i="51" s="1"/>
  <c r="BI107" i="49"/>
  <c r="BJ107" i="49" s="1"/>
  <c r="I107" i="51" s="1"/>
  <c r="BI83" i="49"/>
  <c r="BJ83" i="49" s="1"/>
  <c r="I83" i="51" s="1"/>
  <c r="BI59" i="49"/>
  <c r="BJ59" i="49" s="1"/>
  <c r="I59" i="51" s="1"/>
  <c r="BI35" i="49"/>
  <c r="BJ35" i="49" s="1"/>
  <c r="I35" i="51" s="1"/>
  <c r="BI11" i="49"/>
  <c r="BJ11" i="49" s="1"/>
  <c r="I11" i="51" s="1"/>
  <c r="BB4" i="49"/>
  <c r="BC4" i="49" s="1"/>
  <c r="AU92" i="49"/>
  <c r="AV92" i="49" s="1"/>
  <c r="J92" i="51" s="1"/>
  <c r="AU53" i="49"/>
  <c r="AV53" i="49" s="1"/>
  <c r="J53" i="51" s="1"/>
  <c r="AU14" i="49"/>
  <c r="R92" i="49"/>
  <c r="S92" i="49" s="1"/>
  <c r="G92" i="51" s="1"/>
  <c r="R68" i="49"/>
  <c r="S68" i="49" s="1"/>
  <c r="G68" i="51" s="1"/>
  <c r="R44" i="49"/>
  <c r="R20" i="49"/>
  <c r="AF104" i="49"/>
  <c r="AG104" i="49" s="1"/>
  <c r="F104" i="51" s="1"/>
  <c r="AF80" i="49"/>
  <c r="AG80" i="49" s="1"/>
  <c r="F80" i="51" s="1"/>
  <c r="AF56" i="49"/>
  <c r="AG56" i="49" s="1"/>
  <c r="F56" i="51" s="1"/>
  <c r="AF32" i="49"/>
  <c r="AF8" i="49"/>
  <c r="AG8" i="49" s="1"/>
  <c r="F8" i="51" s="1"/>
  <c r="BB93" i="49"/>
  <c r="BC93" i="49" s="1"/>
  <c r="K93" i="51" s="1"/>
  <c r="BB69" i="49"/>
  <c r="BC69" i="49" s="1"/>
  <c r="K69" i="51" s="1"/>
  <c r="BB45" i="49"/>
  <c r="BC45" i="49" s="1"/>
  <c r="K45" i="51" s="1"/>
  <c r="BB21" i="49"/>
  <c r="BC21" i="49" s="1"/>
  <c r="K21" i="51" s="1"/>
  <c r="BI106" i="49"/>
  <c r="BJ106" i="49" s="1"/>
  <c r="I106" i="51" s="1"/>
  <c r="BI82" i="49"/>
  <c r="BJ82" i="49" s="1"/>
  <c r="I82" i="51" s="1"/>
  <c r="BI58" i="49"/>
  <c r="BJ58" i="49" s="1"/>
  <c r="I58" i="51" s="1"/>
  <c r="BI10" i="49"/>
  <c r="BJ10" i="49" s="1"/>
  <c r="I10" i="51" s="1"/>
  <c r="AV107" i="49"/>
  <c r="J107" i="51" s="1"/>
  <c r="AU84" i="49"/>
  <c r="AV84" i="49" s="1"/>
  <c r="J84" i="51" s="1"/>
  <c r="Y7" i="49"/>
  <c r="Z7" i="49" s="1"/>
  <c r="H7" i="51" s="1"/>
  <c r="Y103" i="49"/>
  <c r="Z103" i="49" s="1"/>
  <c r="R91" i="49"/>
  <c r="S91" i="49" s="1"/>
  <c r="G91" i="51" s="1"/>
  <c r="R67" i="49"/>
  <c r="S67" i="49" s="1"/>
  <c r="G67" i="51" s="1"/>
  <c r="R43" i="49"/>
  <c r="S43" i="49" s="1"/>
  <c r="G43" i="51" s="1"/>
  <c r="R19" i="49"/>
  <c r="S19" i="49" s="1"/>
  <c r="G19" i="51" s="1"/>
  <c r="AF103" i="49"/>
  <c r="AG103" i="49" s="1"/>
  <c r="F103" i="51" s="1"/>
  <c r="AF79" i="49"/>
  <c r="AG79" i="49" s="1"/>
  <c r="F79" i="51" s="1"/>
  <c r="AF55" i="49"/>
  <c r="AG55" i="49" s="1"/>
  <c r="F55" i="51" s="1"/>
  <c r="AF31" i="49"/>
  <c r="AG31" i="49" s="1"/>
  <c r="F31" i="51" s="1"/>
  <c r="AF7" i="49"/>
  <c r="AG7" i="49" s="1"/>
  <c r="F7" i="51" s="1"/>
  <c r="BB92" i="49"/>
  <c r="BC92" i="49" s="1"/>
  <c r="K92" i="51" s="1"/>
  <c r="BB68" i="49"/>
  <c r="BC68" i="49" s="1"/>
  <c r="K68" i="51" s="1"/>
  <c r="BB44" i="49"/>
  <c r="BB20" i="49"/>
  <c r="BC20" i="49" s="1"/>
  <c r="K20" i="51" s="1"/>
  <c r="BI105" i="49"/>
  <c r="BJ105" i="49" s="1"/>
  <c r="I105" i="51" s="1"/>
  <c r="BI33" i="49"/>
  <c r="BJ33" i="49" s="1"/>
  <c r="I33" i="51" s="1"/>
  <c r="BC5" i="49"/>
  <c r="K5" i="51" s="1"/>
  <c r="AU99" i="49"/>
  <c r="AV99" i="49" s="1"/>
  <c r="J99" i="51" s="1"/>
  <c r="AU76" i="49"/>
  <c r="AU68" i="49"/>
  <c r="AU45" i="49"/>
  <c r="AV45" i="49" s="1"/>
  <c r="J45" i="51" s="1"/>
  <c r="AU37" i="49"/>
  <c r="AV37" i="49" s="1"/>
  <c r="J37" i="51" s="1"/>
  <c r="AU29" i="49"/>
  <c r="AV29" i="49" s="1"/>
  <c r="J29" i="51" s="1"/>
  <c r="AU21" i="49"/>
  <c r="AV21" i="49" s="1"/>
  <c r="J21" i="51" s="1"/>
  <c r="AU5" i="49"/>
  <c r="AV5" i="49" s="1"/>
  <c r="J5" i="51" s="1"/>
  <c r="BC106" i="49"/>
  <c r="K106" i="51" s="1"/>
  <c r="BI46" i="49"/>
  <c r="BJ46" i="49" s="1"/>
  <c r="I46" i="51" s="1"/>
  <c r="BB97" i="49"/>
  <c r="BC97" i="49" s="1"/>
  <c r="K97" i="51" s="1"/>
  <c r="AU108" i="49"/>
  <c r="AV108" i="49" s="1"/>
  <c r="J108" i="51" s="1"/>
  <c r="AU15" i="49"/>
  <c r="AV15" i="49" s="1"/>
  <c r="J15" i="51" s="1"/>
  <c r="Y11" i="49"/>
  <c r="Z11" i="49" s="1"/>
  <c r="H11" i="51" s="1"/>
  <c r="AG40" i="49"/>
  <c r="F40" i="51" s="1"/>
  <c r="BC53" i="49"/>
  <c r="K53" i="51" s="1"/>
  <c r="BC82" i="49"/>
  <c r="K82" i="51" s="1"/>
  <c r="R90" i="49"/>
  <c r="S90" i="49" s="1"/>
  <c r="G90" i="51" s="1"/>
  <c r="R66" i="49"/>
  <c r="S66" i="49" s="1"/>
  <c r="G66" i="51" s="1"/>
  <c r="R42" i="49"/>
  <c r="R18" i="49"/>
  <c r="S18" i="49" s="1"/>
  <c r="G18" i="51" s="1"/>
  <c r="AF102" i="49"/>
  <c r="AG102" i="49" s="1"/>
  <c r="F102" i="51" s="1"/>
  <c r="AF78" i="49"/>
  <c r="AG78" i="49" s="1"/>
  <c r="F78" i="51" s="1"/>
  <c r="AF54" i="49"/>
  <c r="AG54" i="49" s="1"/>
  <c r="F54" i="51" s="1"/>
  <c r="AF30" i="49"/>
  <c r="AG30" i="49" s="1"/>
  <c r="F30" i="51" s="1"/>
  <c r="AF6" i="49"/>
  <c r="BB91" i="49"/>
  <c r="BB67" i="49"/>
  <c r="BC67" i="49" s="1"/>
  <c r="K67" i="51" s="1"/>
  <c r="BB43" i="49"/>
  <c r="BC43" i="49" s="1"/>
  <c r="K43" i="51" s="1"/>
  <c r="BB19" i="49"/>
  <c r="BC19" i="49" s="1"/>
  <c r="K19" i="51" s="1"/>
  <c r="BI104" i="49"/>
  <c r="BJ104" i="49" s="1"/>
  <c r="I104" i="51" s="1"/>
  <c r="BI8" i="49"/>
  <c r="BJ8" i="49" s="1"/>
  <c r="I8" i="51" s="1"/>
  <c r="R3" i="49"/>
  <c r="S3" i="49" s="1"/>
  <c r="AU91" i="49"/>
  <c r="AV91" i="49" s="1"/>
  <c r="J91" i="51" s="1"/>
  <c r="AU60" i="49"/>
  <c r="AV60" i="49" s="1"/>
  <c r="J60" i="51" s="1"/>
  <c r="AU52" i="49"/>
  <c r="AV52" i="49" s="1"/>
  <c r="J52" i="51" s="1"/>
  <c r="AU13" i="49"/>
  <c r="AV13" i="49" s="1"/>
  <c r="J13" i="51" s="1"/>
  <c r="R58" i="49"/>
  <c r="S58" i="49" s="1"/>
  <c r="G58" i="51" s="1"/>
  <c r="BB33" i="49"/>
  <c r="BC33" i="49" s="1"/>
  <c r="K33" i="51" s="1"/>
  <c r="AF12" i="49"/>
  <c r="AG12" i="49" s="1"/>
  <c r="F12" i="51" s="1"/>
  <c r="AF83" i="49"/>
  <c r="AG83" i="49" s="1"/>
  <c r="F83" i="51" s="1"/>
  <c r="AF11" i="49"/>
  <c r="AG11" i="49" s="1"/>
  <c r="F11" i="51" s="1"/>
  <c r="BB24" i="49"/>
  <c r="BC24" i="49" s="1"/>
  <c r="K24" i="51" s="1"/>
  <c r="BI37" i="49"/>
  <c r="BJ37" i="49" s="1"/>
  <c r="I37" i="51" s="1"/>
  <c r="BB3" i="49"/>
  <c r="BC3" i="49" s="1"/>
  <c r="Y6" i="49"/>
  <c r="Z6" i="49" s="1"/>
  <c r="H6" i="51" s="1"/>
  <c r="BC15" i="49"/>
  <c r="K15" i="51" s="1"/>
  <c r="Y31" i="49"/>
  <c r="Z31" i="49" s="1"/>
  <c r="H31" i="51" s="1"/>
  <c r="Y35" i="49"/>
  <c r="Z35" i="49" s="1"/>
  <c r="H35" i="51" s="1"/>
  <c r="R89" i="49"/>
  <c r="S89" i="49" s="1"/>
  <c r="G89" i="51" s="1"/>
  <c r="R65" i="49"/>
  <c r="R41" i="49"/>
  <c r="S41" i="49" s="1"/>
  <c r="G41" i="51" s="1"/>
  <c r="R17" i="49"/>
  <c r="S17" i="49" s="1"/>
  <c r="G17" i="51" s="1"/>
  <c r="AF101" i="49"/>
  <c r="AG101" i="49" s="1"/>
  <c r="F101" i="51" s="1"/>
  <c r="AF77" i="49"/>
  <c r="AG77" i="49" s="1"/>
  <c r="F77" i="51" s="1"/>
  <c r="AF53" i="49"/>
  <c r="AF29" i="49"/>
  <c r="AG29" i="49" s="1"/>
  <c r="F29" i="51" s="1"/>
  <c r="AF5" i="49"/>
  <c r="AG5" i="49" s="1"/>
  <c r="F5" i="51" s="1"/>
  <c r="BB90" i="49"/>
  <c r="BC90" i="49" s="1"/>
  <c r="K90" i="51" s="1"/>
  <c r="BB66" i="49"/>
  <c r="BC66" i="49" s="1"/>
  <c r="K66" i="51" s="1"/>
  <c r="BB42" i="49"/>
  <c r="BC42" i="49" s="1"/>
  <c r="K42" i="51" s="1"/>
  <c r="BB18" i="49"/>
  <c r="BC18" i="49" s="1"/>
  <c r="K18" i="51" s="1"/>
  <c r="BI79" i="49"/>
  <c r="BJ79" i="49" s="1"/>
  <c r="I79" i="51" s="1"/>
  <c r="BI7" i="49"/>
  <c r="BJ7" i="49" s="1"/>
  <c r="I7" i="51" s="1"/>
  <c r="AU83" i="49"/>
  <c r="AU8" i="49"/>
  <c r="AV8" i="49" s="1"/>
  <c r="J8" i="51" s="1"/>
  <c r="BB8" i="49"/>
  <c r="BC8" i="49" s="1"/>
  <c r="K8" i="51" s="1"/>
  <c r="AF108" i="49"/>
  <c r="AG108" i="49" s="1"/>
  <c r="F108" i="51" s="1"/>
  <c r="AU54" i="49"/>
  <c r="AV54" i="49" s="1"/>
  <c r="J54" i="51" s="1"/>
  <c r="BB72" i="49"/>
  <c r="BC72" i="49" s="1"/>
  <c r="K72" i="51" s="1"/>
  <c r="BI85" i="49"/>
  <c r="BJ85" i="49" s="1"/>
  <c r="I85" i="51" s="1"/>
  <c r="Y67" i="49"/>
  <c r="Z67" i="49" s="1"/>
  <c r="H67" i="51" s="1"/>
  <c r="R112" i="49"/>
  <c r="S112" i="49" s="1"/>
  <c r="G112" i="51" s="1"/>
  <c r="R88" i="49"/>
  <c r="S88" i="49" s="1"/>
  <c r="G88" i="51" s="1"/>
  <c r="R64" i="49"/>
  <c r="S64" i="49" s="1"/>
  <c r="G64" i="51" s="1"/>
  <c r="R40" i="49"/>
  <c r="R16" i="49"/>
  <c r="S16" i="49" s="1"/>
  <c r="G16" i="51" s="1"/>
  <c r="AF100" i="49"/>
  <c r="AG100" i="49" s="1"/>
  <c r="F100" i="51" s="1"/>
  <c r="AF76" i="49"/>
  <c r="AG76" i="49" s="1"/>
  <c r="F76" i="51" s="1"/>
  <c r="AF52" i="49"/>
  <c r="AG52" i="49" s="1"/>
  <c r="F52" i="51" s="1"/>
  <c r="AF28" i="49"/>
  <c r="AG28" i="49" s="1"/>
  <c r="F28" i="51" s="1"/>
  <c r="AF4" i="49"/>
  <c r="AG4" i="49" s="1"/>
  <c r="BB89" i="49"/>
  <c r="BC89" i="49" s="1"/>
  <c r="K89" i="51" s="1"/>
  <c r="BB65" i="49"/>
  <c r="BC65" i="49" s="1"/>
  <c r="K65" i="51" s="1"/>
  <c r="BB41" i="49"/>
  <c r="BB17" i="49"/>
  <c r="BC17" i="49" s="1"/>
  <c r="K17" i="51" s="1"/>
  <c r="AU98" i="49"/>
  <c r="AV98" i="49" s="1"/>
  <c r="J98" i="51" s="1"/>
  <c r="AU75" i="49"/>
  <c r="AV75" i="49" s="1"/>
  <c r="J75" i="51" s="1"/>
  <c r="AU67" i="49"/>
  <c r="AV67" i="49" s="1"/>
  <c r="J67" i="51" s="1"/>
  <c r="AU36" i="49"/>
  <c r="AU28" i="49"/>
  <c r="AV28" i="49" s="1"/>
  <c r="J28" i="51" s="1"/>
  <c r="AU4" i="49"/>
  <c r="AV4" i="49" s="1"/>
  <c r="R83" i="49"/>
  <c r="S83" i="49" s="1"/>
  <c r="G83" i="51" s="1"/>
  <c r="AU50" i="49"/>
  <c r="AV50" i="49" s="1"/>
  <c r="J50" i="51" s="1"/>
  <c r="BC39" i="49"/>
  <c r="K39" i="51" s="1"/>
  <c r="R33" i="49"/>
  <c r="S33" i="49" s="1"/>
  <c r="G33" i="51" s="1"/>
  <c r="R79" i="49"/>
  <c r="S79" i="49" s="1"/>
  <c r="G79" i="51" s="1"/>
  <c r="Y50" i="49"/>
  <c r="Z50" i="49" s="1"/>
  <c r="H50" i="51" s="1"/>
  <c r="R72" i="49"/>
  <c r="Y27" i="49"/>
  <c r="Z27" i="49" s="1"/>
  <c r="H27" i="51" s="1"/>
  <c r="Y39" i="49"/>
  <c r="Z39" i="49" s="1"/>
  <c r="H39" i="51" s="1"/>
  <c r="S51" i="49"/>
  <c r="G51" i="51" s="1"/>
  <c r="R111" i="49"/>
  <c r="S111" i="49" s="1"/>
  <c r="G111" i="51" s="1"/>
  <c r="R87" i="49"/>
  <c r="S87" i="49" s="1"/>
  <c r="G87" i="51" s="1"/>
  <c r="R63" i="49"/>
  <c r="S63" i="49" s="1"/>
  <c r="G63" i="51" s="1"/>
  <c r="R39" i="49"/>
  <c r="S39" i="49" s="1"/>
  <c r="G39" i="51" s="1"/>
  <c r="R15" i="49"/>
  <c r="S15" i="49" s="1"/>
  <c r="G15" i="51" s="1"/>
  <c r="AF99" i="49"/>
  <c r="AG99" i="49" s="1"/>
  <c r="F99" i="51" s="1"/>
  <c r="AF75" i="49"/>
  <c r="AG75" i="49" s="1"/>
  <c r="F75" i="51" s="1"/>
  <c r="AF51" i="49"/>
  <c r="AG51" i="49" s="1"/>
  <c r="F51" i="51" s="1"/>
  <c r="AF27" i="49"/>
  <c r="AG27" i="49" s="1"/>
  <c r="F27" i="51" s="1"/>
  <c r="BB112" i="49"/>
  <c r="BC112" i="49" s="1"/>
  <c r="K112" i="51" s="1"/>
  <c r="BB88" i="49"/>
  <c r="BC88" i="49" s="1"/>
  <c r="K88" i="51" s="1"/>
  <c r="BB64" i="49"/>
  <c r="BB40" i="49"/>
  <c r="BC40" i="49" s="1"/>
  <c r="K40" i="51" s="1"/>
  <c r="BB16" i="49"/>
  <c r="BC16" i="49" s="1"/>
  <c r="K16" i="51" s="1"/>
  <c r="AU3" i="49"/>
  <c r="AV3" i="49" s="1"/>
  <c r="AU12" i="49"/>
  <c r="AV12" i="49" s="1"/>
  <c r="J12" i="51" s="1"/>
  <c r="AF94" i="49"/>
  <c r="AG94" i="49" s="1"/>
  <c r="F94" i="51" s="1"/>
  <c r="R24" i="49"/>
  <c r="S24" i="49" s="1"/>
  <c r="G24" i="51" s="1"/>
  <c r="BB49" i="49"/>
  <c r="BC49" i="49" s="1"/>
  <c r="K49" i="51" s="1"/>
  <c r="BI86" i="49"/>
  <c r="BJ86" i="49" s="1"/>
  <c r="I86" i="51" s="1"/>
  <c r="Y26" i="49"/>
  <c r="Z26" i="49" s="1"/>
  <c r="H26" i="51" s="1"/>
  <c r="Z63" i="49"/>
  <c r="H63" i="51" s="1"/>
  <c r="R110" i="49"/>
  <c r="S110" i="49" s="1"/>
  <c r="G110" i="51" s="1"/>
  <c r="R86" i="49"/>
  <c r="S86" i="49" s="1"/>
  <c r="G86" i="51" s="1"/>
  <c r="R62" i="49"/>
  <c r="S62" i="49" s="1"/>
  <c r="G62" i="51" s="1"/>
  <c r="R38" i="49"/>
  <c r="S38" i="49" s="1"/>
  <c r="G38" i="51" s="1"/>
  <c r="R14" i="49"/>
  <c r="AF98" i="49"/>
  <c r="AG98" i="49" s="1"/>
  <c r="F98" i="51" s="1"/>
  <c r="AF74" i="49"/>
  <c r="AG74" i="49" s="1"/>
  <c r="F74" i="51" s="1"/>
  <c r="AF50" i="49"/>
  <c r="AG50" i="49" s="1"/>
  <c r="F50" i="51" s="1"/>
  <c r="AF26" i="49"/>
  <c r="AG26" i="49" s="1"/>
  <c r="F26" i="51" s="1"/>
  <c r="BB111" i="49"/>
  <c r="BC111" i="49" s="1"/>
  <c r="K111" i="51" s="1"/>
  <c r="AU51" i="49"/>
  <c r="AV51" i="49" s="1"/>
  <c r="J51" i="51" s="1"/>
  <c r="Y3" i="49"/>
  <c r="Z3" i="49" s="1"/>
  <c r="R96" i="49"/>
  <c r="S96" i="49" s="1"/>
  <c r="G96" i="51" s="1"/>
  <c r="BI62" i="49"/>
  <c r="BC37" i="49"/>
  <c r="K37" i="51" s="1"/>
  <c r="BB48" i="49"/>
  <c r="BC48" i="49" s="1"/>
  <c r="K48" i="51" s="1"/>
  <c r="R109" i="49"/>
  <c r="S109" i="49" s="1"/>
  <c r="G109" i="51" s="1"/>
  <c r="R85" i="49"/>
  <c r="S85" i="49" s="1"/>
  <c r="G85" i="51" s="1"/>
  <c r="R61" i="49"/>
  <c r="S61" i="49" s="1"/>
  <c r="G61" i="51" s="1"/>
  <c r="R37" i="49"/>
  <c r="S37" i="49" s="1"/>
  <c r="G37" i="51" s="1"/>
  <c r="R13" i="49"/>
  <c r="AF97" i="49"/>
  <c r="AG97" i="49" s="1"/>
  <c r="F97" i="51" s="1"/>
  <c r="AF49" i="49"/>
  <c r="AG49" i="49" s="1"/>
  <c r="F49" i="51" s="1"/>
  <c r="BB14" i="49"/>
  <c r="BC14" i="49" s="1"/>
  <c r="K14" i="51" s="1"/>
  <c r="BI75" i="49"/>
  <c r="BJ75" i="49" s="1"/>
  <c r="I75" i="51" s="1"/>
  <c r="BI27" i="49"/>
  <c r="BJ27" i="49" s="1"/>
  <c r="I27" i="51" s="1"/>
  <c r="AU74" i="49"/>
  <c r="AV74" i="49" s="1"/>
  <c r="J74" i="51" s="1"/>
  <c r="BC58" i="49"/>
  <c r="K58" i="51" s="1"/>
  <c r="BB96" i="49"/>
  <c r="BC96" i="49" s="1"/>
  <c r="K96" i="51" s="1"/>
  <c r="Z9" i="49"/>
  <c r="H9" i="51" s="1"/>
  <c r="S80" i="49"/>
  <c r="G80" i="51" s="1"/>
  <c r="BJ53" i="49"/>
  <c r="I53" i="51" s="1"/>
  <c r="AV106" i="49"/>
  <c r="J106" i="51" s="1"/>
  <c r="AG10" i="49"/>
  <c r="F10" i="51" s="1"/>
  <c r="AG60" i="49"/>
  <c r="F60" i="51" s="1"/>
  <c r="AG35" i="49"/>
  <c r="F35" i="51" s="1"/>
  <c r="AV20" i="49"/>
  <c r="J20" i="51" s="1"/>
  <c r="BJ5" i="49"/>
  <c r="I5" i="51" s="1"/>
  <c r="BJ9" i="49"/>
  <c r="I9" i="51" s="1"/>
  <c r="BJ30" i="49"/>
  <c r="I30" i="51" s="1"/>
  <c r="BJ34" i="49"/>
  <c r="I34" i="51" s="1"/>
  <c r="AV112" i="49"/>
  <c r="J112" i="51" s="1"/>
  <c r="AV104" i="49"/>
  <c r="J104" i="51" s="1"/>
  <c r="AV66" i="49"/>
  <c r="J66" i="51" s="1"/>
  <c r="AV36" i="49"/>
  <c r="J36" i="51" s="1"/>
  <c r="AV105" i="49"/>
  <c r="J105" i="51" s="1"/>
  <c r="AV14" i="49"/>
  <c r="J14" i="51" s="1"/>
  <c r="AV97" i="49"/>
  <c r="J97" i="51" s="1"/>
  <c r="AV59" i="49"/>
  <c r="J59" i="51" s="1"/>
  <c r="AV44" i="49"/>
  <c r="J44" i="51" s="1"/>
  <c r="BC105" i="49"/>
  <c r="K105" i="51" s="1"/>
  <c r="AV96" i="49"/>
  <c r="J96" i="51" s="1"/>
  <c r="AV43" i="49"/>
  <c r="J43" i="51" s="1"/>
  <c r="AV111" i="49"/>
  <c r="J111" i="51" s="1"/>
  <c r="AV103" i="49"/>
  <c r="J103" i="51" s="1"/>
  <c r="AV65" i="49"/>
  <c r="J65" i="51" s="1"/>
  <c r="AV35" i="49"/>
  <c r="J35" i="51" s="1"/>
  <c r="AV27" i="49"/>
  <c r="J27" i="51" s="1"/>
  <c r="AG41" i="49"/>
  <c r="F41" i="51" s="1"/>
  <c r="BC54" i="49"/>
  <c r="K54" i="51" s="1"/>
  <c r="AG53" i="49"/>
  <c r="F53" i="51" s="1"/>
  <c r="AV95" i="49"/>
  <c r="J95" i="51" s="1"/>
  <c r="AV42" i="49"/>
  <c r="J42" i="51" s="1"/>
  <c r="BJ29" i="49"/>
  <c r="I29" i="51" s="1"/>
  <c r="AG32" i="49"/>
  <c r="F32" i="51" s="1"/>
  <c r="BJ54" i="49"/>
  <c r="I54" i="51" s="1"/>
  <c r="AV34" i="49"/>
  <c r="J34" i="51" s="1"/>
  <c r="AV11" i="49"/>
  <c r="J11" i="51" s="1"/>
  <c r="BC6" i="49"/>
  <c r="K6" i="51" s="1"/>
  <c r="BJ45" i="49"/>
  <c r="I45" i="51" s="1"/>
  <c r="AV86" i="49"/>
  <c r="J86" i="51" s="1"/>
  <c r="AV9" i="49"/>
  <c r="J9" i="51" s="1"/>
  <c r="BJ6" i="49"/>
  <c r="I6" i="51" s="1"/>
  <c r="AG43" i="49"/>
  <c r="F43" i="51" s="1"/>
  <c r="BJ103" i="49"/>
  <c r="I103" i="51" s="1"/>
  <c r="S4" i="49"/>
  <c r="AV76" i="49"/>
  <c r="J76" i="51" s="1"/>
  <c r="AV33" i="49"/>
  <c r="J33" i="51" s="1"/>
  <c r="BJ57" i="49"/>
  <c r="I57" i="51" s="1"/>
  <c r="AV78" i="49"/>
  <c r="J78" i="51" s="1"/>
  <c r="AV17" i="49"/>
  <c r="J17" i="51" s="1"/>
  <c r="AG81" i="49"/>
  <c r="F81" i="51" s="1"/>
  <c r="BJ93" i="49"/>
  <c r="I93" i="51" s="1"/>
  <c r="BJ14" i="49"/>
  <c r="I14" i="51" s="1"/>
  <c r="BJ31" i="49"/>
  <c r="I31" i="51" s="1"/>
  <c r="AV68" i="49"/>
  <c r="J68" i="51" s="1"/>
  <c r="AG38" i="49"/>
  <c r="F38" i="51" s="1"/>
  <c r="AV83" i="49"/>
  <c r="J83" i="51" s="1"/>
  <c r="BJ25" i="49"/>
  <c r="I25" i="51" s="1"/>
  <c r="BC23" i="49"/>
  <c r="K23" i="51" s="1"/>
  <c r="Z40" i="49"/>
  <c r="BC12" i="49"/>
  <c r="K12" i="51" s="1"/>
  <c r="BC44" i="49"/>
  <c r="K44" i="51" s="1"/>
  <c r="S106" i="49"/>
  <c r="G106" i="51" s="1"/>
  <c r="BJ81" i="49"/>
  <c r="I81" i="51" s="1"/>
  <c r="Z111" i="49"/>
  <c r="H111" i="51" s="1"/>
  <c r="Z61" i="49"/>
  <c r="H61" i="51" s="1"/>
  <c r="BJ47" i="49"/>
  <c r="I47" i="51" s="1"/>
  <c r="BJ13" i="49"/>
  <c r="I13" i="51" s="1"/>
  <c r="BJ109" i="49"/>
  <c r="I109" i="51" s="1"/>
  <c r="BJ94" i="49"/>
  <c r="I94" i="51" s="1"/>
  <c r="BJ24" i="49"/>
  <c r="I24" i="51" s="1"/>
  <c r="BC51" i="49"/>
  <c r="K51" i="51" s="1"/>
  <c r="BC9" i="49"/>
  <c r="K9" i="51" s="1"/>
  <c r="AG92" i="49"/>
  <c r="F92" i="51" s="1"/>
  <c r="AG25" i="49"/>
  <c r="F25" i="51" s="1"/>
  <c r="S59" i="49"/>
  <c r="G59" i="51" s="1"/>
  <c r="S40" i="49"/>
  <c r="G40" i="51" s="1"/>
  <c r="S44" i="49"/>
  <c r="G44" i="51" s="1"/>
  <c r="S11" i="49"/>
  <c r="G11" i="51" s="1"/>
  <c r="S23" i="49"/>
  <c r="G23" i="51" s="1"/>
  <c r="S10" i="49"/>
  <c r="G10" i="51" s="1"/>
  <c r="S13" i="49"/>
  <c r="G13" i="51" s="1"/>
  <c r="S7" i="49"/>
  <c r="G7" i="51" s="1"/>
  <c r="S71" i="49"/>
  <c r="G71" i="51" s="1"/>
  <c r="BJ56" i="49"/>
  <c r="I56" i="51" s="1"/>
  <c r="BJ108" i="49"/>
  <c r="I108" i="51" s="1"/>
  <c r="AG96" i="49"/>
  <c r="F96" i="51" s="1"/>
  <c r="S60" i="49"/>
  <c r="G60" i="51" s="1"/>
  <c r="BJ4" i="49"/>
  <c r="S31" i="49"/>
  <c r="G31" i="51" s="1"/>
  <c r="BJ51" i="49"/>
  <c r="I51" i="51" s="1"/>
  <c r="BJ74" i="49"/>
  <c r="I74" i="51" s="1"/>
  <c r="BJ98" i="49"/>
  <c r="I98" i="51" s="1"/>
  <c r="AG105" i="49"/>
  <c r="F105" i="51" s="1"/>
  <c r="S50" i="49"/>
  <c r="G50" i="51" s="1"/>
  <c r="S55" i="49"/>
  <c r="G55" i="51" s="1"/>
  <c r="S21" i="49"/>
  <c r="G21" i="51" s="1"/>
  <c r="S84" i="49"/>
  <c r="G84" i="51" s="1"/>
  <c r="AG88" i="49"/>
  <c r="F88" i="51" s="1"/>
  <c r="Y48" i="49"/>
  <c r="Z48" i="49" s="1"/>
  <c r="H48" i="51" s="1"/>
  <c r="S48" i="49"/>
  <c r="G48" i="51" s="1"/>
  <c r="S36" i="49"/>
  <c r="G36" i="51" s="1"/>
  <c r="AG69" i="49"/>
  <c r="F69" i="51" s="1"/>
  <c r="Y69" i="49"/>
  <c r="Z69" i="49" s="1"/>
  <c r="H69" i="51" s="1"/>
  <c r="Y36" i="49"/>
  <c r="Z36" i="49" s="1"/>
  <c r="H36" i="51" s="1"/>
  <c r="Y16" i="49"/>
  <c r="Z16" i="49" s="1"/>
  <c r="H16" i="51" s="1"/>
  <c r="AG18" i="49"/>
  <c r="F18" i="51" s="1"/>
  <c r="Y18" i="49"/>
  <c r="Z18" i="49" s="1"/>
  <c r="H18" i="51" s="1"/>
  <c r="BJ22" i="49"/>
  <c r="I22" i="51" s="1"/>
  <c r="S102" i="49"/>
  <c r="G102" i="51" s="1"/>
  <c r="Y79" i="49"/>
  <c r="Z79" i="49" s="1"/>
  <c r="H79" i="51" s="1"/>
  <c r="BC57" i="49"/>
  <c r="K57" i="51" s="1"/>
  <c r="BJ32" i="49"/>
  <c r="I32" i="51" s="1"/>
  <c r="BJ44" i="49"/>
  <c r="I44" i="51" s="1"/>
  <c r="Y42" i="49"/>
  <c r="Z42" i="49" s="1"/>
  <c r="H42" i="51" s="1"/>
  <c r="BJ61" i="49"/>
  <c r="I61" i="51" s="1"/>
  <c r="BC109" i="49"/>
  <c r="K109" i="51" s="1"/>
  <c r="Y77" i="49"/>
  <c r="Z77" i="49" s="1"/>
  <c r="H77" i="51" s="1"/>
  <c r="BJ77" i="49"/>
  <c r="I77" i="51" s="1"/>
  <c r="S42" i="49"/>
  <c r="G42" i="51" s="1"/>
  <c r="Y64" i="49"/>
  <c r="Z64" i="49" s="1"/>
  <c r="H64" i="51" s="1"/>
  <c r="BJ64" i="49"/>
  <c r="I64" i="51" s="1"/>
  <c r="BC64" i="49"/>
  <c r="K64" i="51" s="1"/>
  <c r="BC83" i="49"/>
  <c r="K83" i="51" s="1"/>
  <c r="Y83" i="49"/>
  <c r="Z83" i="49" s="1"/>
  <c r="H83" i="51" s="1"/>
  <c r="Y107" i="49"/>
  <c r="Z107" i="49" s="1"/>
  <c r="H107" i="51" s="1"/>
  <c r="BC36" i="49"/>
  <c r="K36" i="51" s="1"/>
  <c r="BJ50" i="49"/>
  <c r="I50" i="51" s="1"/>
  <c r="Y24" i="49"/>
  <c r="Z24" i="49" s="1"/>
  <c r="H24" i="51" s="1"/>
  <c r="S14" i="49"/>
  <c r="G14" i="51" s="1"/>
  <c r="Y34" i="49"/>
  <c r="Z34" i="49" s="1"/>
  <c r="H34" i="51" s="1"/>
  <c r="BC85" i="49"/>
  <c r="K85" i="51" s="1"/>
  <c r="Y85" i="49"/>
  <c r="Z85" i="49" s="1"/>
  <c r="H85" i="51" s="1"/>
  <c r="Z14" i="49"/>
  <c r="H14" i="51" s="1"/>
  <c r="S34" i="49"/>
  <c r="G34" i="51" s="1"/>
  <c r="Y20" i="49"/>
  <c r="Z20" i="49" s="1"/>
  <c r="H20" i="51" s="1"/>
  <c r="BC59" i="49"/>
  <c r="K59" i="51" s="1"/>
  <c r="BJ101" i="49"/>
  <c r="I101" i="51" s="1"/>
  <c r="BJ102" i="49"/>
  <c r="I102" i="51" s="1"/>
  <c r="S20" i="49"/>
  <c r="G20" i="51" s="1"/>
  <c r="Y30" i="49"/>
  <c r="Z30" i="49" s="1"/>
  <c r="H30" i="51" s="1"/>
  <c r="AG107" i="49"/>
  <c r="F107" i="51" s="1"/>
  <c r="BC56" i="49"/>
  <c r="K56" i="51" s="1"/>
  <c r="Y56" i="49"/>
  <c r="Z56" i="49" s="1"/>
  <c r="H56" i="51" s="1"/>
  <c r="Z10" i="49"/>
  <c r="H10" i="51" s="1"/>
  <c r="Y22" i="49"/>
  <c r="Z22" i="49" s="1"/>
  <c r="H22" i="51" s="1"/>
  <c r="BC63" i="49"/>
  <c r="K63" i="51" s="1"/>
  <c r="Y101" i="49"/>
  <c r="Z101" i="49" s="1"/>
  <c r="H101" i="51" s="1"/>
  <c r="Y46" i="49"/>
  <c r="Z46" i="49" s="1"/>
  <c r="H46" i="51" s="1"/>
  <c r="Y102" i="49"/>
  <c r="Z102" i="49" s="1"/>
  <c r="H102" i="51" s="1"/>
  <c r="BC102" i="49"/>
  <c r="K102" i="51" s="1"/>
  <c r="Y12" i="49"/>
  <c r="Z12" i="49" s="1"/>
  <c r="H12" i="51" s="1"/>
  <c r="S12" i="49"/>
  <c r="G12" i="51" s="1"/>
  <c r="BC99" i="49"/>
  <c r="K99" i="51" s="1"/>
  <c r="Y99" i="49"/>
  <c r="Z99" i="49" s="1"/>
  <c r="H99" i="51" s="1"/>
  <c r="BJ99" i="49"/>
  <c r="I99" i="51" s="1"/>
  <c r="BC71" i="49"/>
  <c r="K71" i="51" s="1"/>
  <c r="BJ71" i="49"/>
  <c r="I71" i="51" s="1"/>
  <c r="AG71" i="49"/>
  <c r="F71" i="51" s="1"/>
  <c r="Y71" i="49"/>
  <c r="Z71" i="49" s="1"/>
  <c r="H71" i="51" s="1"/>
  <c r="Y75" i="49"/>
  <c r="Z75" i="49" s="1"/>
  <c r="H75" i="51" s="1"/>
  <c r="Y97" i="49"/>
  <c r="Z97" i="49" s="1"/>
  <c r="H97" i="51" s="1"/>
  <c r="BC34" i="49"/>
  <c r="K34" i="51" s="1"/>
  <c r="S65" i="49"/>
  <c r="G65" i="51" s="1"/>
  <c r="Y65" i="49"/>
  <c r="Z65" i="49" s="1"/>
  <c r="H65" i="51" s="1"/>
  <c r="BC73" i="49"/>
  <c r="K73" i="51" s="1"/>
  <c r="S73" i="49"/>
  <c r="G73" i="51" s="1"/>
  <c r="AG73" i="49"/>
  <c r="F73" i="51" s="1"/>
  <c r="Y73" i="49"/>
  <c r="Z73" i="49" s="1"/>
  <c r="H73" i="51" s="1"/>
  <c r="BC86" i="49"/>
  <c r="K86" i="51" s="1"/>
  <c r="Y72" i="49"/>
  <c r="Z72" i="49" s="1"/>
  <c r="H72" i="51" s="1"/>
  <c r="BJ72" i="49"/>
  <c r="I72" i="51" s="1"/>
  <c r="Y98" i="49"/>
  <c r="Z98" i="49" s="1"/>
  <c r="H98" i="51" s="1"/>
  <c r="Y108" i="49"/>
  <c r="Z108" i="49" s="1"/>
  <c r="H108" i="51" s="1"/>
  <c r="Y80" i="49"/>
  <c r="Z80" i="49" s="1"/>
  <c r="H80" i="51" s="1"/>
  <c r="BJ80" i="49"/>
  <c r="I80" i="51" s="1"/>
  <c r="Y93" i="49"/>
  <c r="Z93" i="49" s="1"/>
  <c r="H93" i="51" s="1"/>
  <c r="AG24" i="49"/>
  <c r="F24" i="51" s="1"/>
  <c r="BC35" i="49"/>
  <c r="K35" i="51" s="1"/>
  <c r="BC47" i="49"/>
  <c r="K47" i="51" s="1"/>
  <c r="AG48" i="49"/>
  <c r="F48" i="51" s="1"/>
  <c r="S72" i="49"/>
  <c r="G72" i="51" s="1"/>
  <c r="S93" i="49"/>
  <c r="G93" i="51" s="1"/>
  <c r="Y94" i="49"/>
  <c r="Z94" i="49" s="1"/>
  <c r="H94" i="51" s="1"/>
  <c r="S98" i="49"/>
  <c r="G98" i="51" s="1"/>
  <c r="S108" i="49"/>
  <c r="G108" i="51" s="1"/>
  <c r="BC61" i="49"/>
  <c r="K61" i="51" s="1"/>
  <c r="S69" i="49"/>
  <c r="G69" i="51" s="1"/>
  <c r="Y32" i="49"/>
  <c r="Z32" i="49" s="1"/>
  <c r="H32" i="51" s="1"/>
  <c r="Y44" i="49"/>
  <c r="Z44" i="49" s="1"/>
  <c r="H44" i="51" s="1"/>
  <c r="BJ52" i="49"/>
  <c r="I52" i="51" s="1"/>
  <c r="Y57" i="49"/>
  <c r="Z57" i="49" s="1"/>
  <c r="H57" i="51" s="1"/>
  <c r="Y58" i="49"/>
  <c r="Z58" i="49" s="1"/>
  <c r="H58" i="51" s="1"/>
  <c r="Y89" i="49"/>
  <c r="Z89" i="49" s="1"/>
  <c r="H89" i="51" s="1"/>
  <c r="Y90" i="49"/>
  <c r="Z90" i="49" s="1"/>
  <c r="H90" i="51" s="1"/>
  <c r="AG90" i="49"/>
  <c r="F90" i="51" s="1"/>
  <c r="Y109" i="49"/>
  <c r="Z109" i="49" s="1"/>
  <c r="H109" i="51" s="1"/>
  <c r="Y104" i="49"/>
  <c r="Z104" i="49" s="1"/>
  <c r="H104" i="51" s="1"/>
  <c r="Y110" i="49"/>
  <c r="Z110" i="49" s="1"/>
  <c r="H110" i="51" s="1"/>
  <c r="BC110" i="49"/>
  <c r="K110" i="51" s="1"/>
  <c r="Y8" i="49"/>
  <c r="Z8" i="49" s="1"/>
  <c r="H8" i="51" s="1"/>
  <c r="BJ28" i="49"/>
  <c r="I28" i="51" s="1"/>
  <c r="BC38" i="49"/>
  <c r="K38" i="51" s="1"/>
  <c r="BJ40" i="49"/>
  <c r="I40" i="51" s="1"/>
  <c r="Y62" i="49"/>
  <c r="Z62" i="49" s="1"/>
  <c r="H62" i="51" s="1"/>
  <c r="BJ62" i="49"/>
  <c r="I62" i="51" s="1"/>
  <c r="Y66" i="49"/>
  <c r="Z66" i="49" s="1"/>
  <c r="H66" i="51" s="1"/>
  <c r="AG72" i="49"/>
  <c r="F72" i="51" s="1"/>
  <c r="Y86" i="49"/>
  <c r="Z86" i="49" s="1"/>
  <c r="H86" i="51" s="1"/>
  <c r="Y70" i="49"/>
  <c r="Z70" i="49" s="1"/>
  <c r="H70" i="51" s="1"/>
  <c r="BJ70" i="49"/>
  <c r="I70" i="51" s="1"/>
  <c r="Y74" i="49"/>
  <c r="Z74" i="49" s="1"/>
  <c r="H74" i="51" s="1"/>
  <c r="Y78" i="49"/>
  <c r="Z78" i="49" s="1"/>
  <c r="H78" i="51" s="1"/>
  <c r="BJ78" i="49"/>
  <c r="I78" i="51" s="1"/>
  <c r="Y81" i="49"/>
  <c r="Z81" i="49" s="1"/>
  <c r="H81" i="51" s="1"/>
  <c r="Y82" i="49"/>
  <c r="Z82" i="49" s="1"/>
  <c r="H82" i="51" s="1"/>
  <c r="AG6" i="49"/>
  <c r="F6" i="51" s="1"/>
  <c r="BJ26" i="49"/>
  <c r="I26" i="51" s="1"/>
  <c r="BC91" i="49"/>
  <c r="K91" i="51" s="1"/>
  <c r="AG91" i="49"/>
  <c r="F91" i="51" s="1"/>
  <c r="Y95" i="49"/>
  <c r="Z95" i="49" s="1"/>
  <c r="H95" i="51" s="1"/>
  <c r="Y112" i="49"/>
  <c r="Z112" i="49" s="1"/>
  <c r="H112" i="51" s="1"/>
  <c r="BC41" i="49"/>
  <c r="K41" i="51" s="1"/>
  <c r="Y52" i="49"/>
  <c r="Z52" i="49" s="1"/>
  <c r="H52" i="51" s="1"/>
  <c r="AG59" i="49"/>
  <c r="F59" i="51" s="1"/>
  <c r="S78" i="49"/>
  <c r="G78" i="51" s="1"/>
  <c r="BC87" i="49"/>
  <c r="K87" i="51" s="1"/>
  <c r="Y88" i="49"/>
  <c r="Z88" i="49" s="1"/>
  <c r="H88" i="51" s="1"/>
  <c r="Y96" i="49"/>
  <c r="Z96" i="49" s="1"/>
  <c r="H96" i="51" s="1"/>
  <c r="BJ88" i="49"/>
  <c r="I88" i="51" s="1"/>
  <c r="Y105" i="49"/>
  <c r="Z105" i="49" s="1"/>
  <c r="H105" i="51" s="1"/>
  <c r="Y60" i="49"/>
  <c r="Z60" i="49" s="1"/>
  <c r="H60" i="51" s="1"/>
  <c r="Y68" i="49"/>
  <c r="Z68" i="49" s="1"/>
  <c r="H68" i="51" s="1"/>
  <c r="Y76" i="49"/>
  <c r="Z76" i="49" s="1"/>
  <c r="H76" i="51" s="1"/>
  <c r="Y84" i="49"/>
  <c r="Z84" i="49" s="1"/>
  <c r="H84" i="51" s="1"/>
  <c r="Y92" i="49"/>
  <c r="Z92" i="49" s="1"/>
  <c r="H92" i="51" s="1"/>
  <c r="Y100" i="49"/>
  <c r="Z100" i="49" s="1"/>
  <c r="H100" i="51" s="1"/>
  <c r="AG106" i="49"/>
  <c r="F106" i="51" s="1"/>
  <c r="Y106" i="49"/>
  <c r="Z106" i="49" s="1"/>
  <c r="H106" i="51" s="1"/>
  <c r="AG111" i="49"/>
  <c r="F111" i="51" s="1"/>
  <c r="BJ55" i="49"/>
  <c r="I55" i="51" s="1"/>
  <c r="BJ60" i="49"/>
  <c r="I60" i="51" s="1"/>
  <c r="BJ68" i="49"/>
  <c r="I68" i="51" s="1"/>
  <c r="BJ76" i="49"/>
  <c r="I76" i="51" s="1"/>
  <c r="BJ84" i="49"/>
  <c r="I84" i="51" s="1"/>
  <c r="BJ92" i="49"/>
  <c r="I92" i="51" s="1"/>
  <c r="BJ100" i="49"/>
  <c r="I100" i="51" s="1"/>
  <c r="AN3" i="49" l="1"/>
  <c r="H21" i="51"/>
  <c r="AN21" i="49"/>
  <c r="F45" i="51"/>
  <c r="AN45" i="49"/>
  <c r="AN17" i="49"/>
  <c r="H15" i="51"/>
  <c r="AN15" i="49"/>
  <c r="H103" i="51"/>
  <c r="AN103" i="49"/>
  <c r="AN40" i="49"/>
  <c r="H40" i="51"/>
  <c r="AN9" i="49"/>
  <c r="F9" i="51"/>
  <c r="AN5" i="49"/>
  <c r="H5" i="51"/>
  <c r="AN13" i="49"/>
  <c r="AN43" i="49"/>
  <c r="AN27" i="49"/>
  <c r="AN35" i="49"/>
  <c r="AN39" i="49"/>
  <c r="AN29" i="49"/>
  <c r="AN31" i="49"/>
  <c r="AN19" i="49"/>
  <c r="AN38" i="49"/>
  <c r="AN53" i="49"/>
  <c r="AN41" i="49"/>
  <c r="AN55" i="49"/>
  <c r="AN7" i="49"/>
  <c r="AN49" i="49"/>
  <c r="AN87" i="49"/>
  <c r="AN11" i="49"/>
  <c r="AN42" i="49"/>
  <c r="AN106" i="49"/>
  <c r="AN10" i="49"/>
  <c r="AN47" i="49"/>
  <c r="AN51" i="49"/>
  <c r="AN84" i="49"/>
  <c r="AN111" i="49"/>
  <c r="AN23" i="49"/>
  <c r="AN4" i="49"/>
  <c r="AN67" i="49"/>
  <c r="AN28" i="49"/>
  <c r="AN61" i="49"/>
  <c r="AN93" i="49"/>
  <c r="AN92" i="49"/>
  <c r="AN70" i="49"/>
  <c r="AN50" i="49"/>
  <c r="AN59" i="49"/>
  <c r="AN107" i="49"/>
  <c r="AN26" i="49"/>
  <c r="AN76" i="49"/>
  <c r="AN44" i="49"/>
  <c r="AN63" i="49"/>
  <c r="AN57" i="49"/>
  <c r="AN86" i="49"/>
  <c r="AN32" i="49"/>
  <c r="AN54" i="49"/>
  <c r="AN102" i="49"/>
  <c r="AN77" i="49"/>
  <c r="AN6" i="49"/>
  <c r="AN97" i="49"/>
  <c r="AN60" i="49"/>
  <c r="AN112" i="49"/>
  <c r="AN91" i="49"/>
  <c r="AN75" i="49"/>
  <c r="AN104" i="49"/>
  <c r="AN22" i="49"/>
  <c r="AN95" i="49"/>
  <c r="AN81" i="49"/>
  <c r="AN24" i="49"/>
  <c r="AN33" i="49"/>
  <c r="AN37" i="49"/>
  <c r="AN71" i="49"/>
  <c r="AN25" i="49"/>
  <c r="AN110" i="49"/>
  <c r="AN82" i="49"/>
  <c r="AN105" i="49"/>
  <c r="AN64" i="49"/>
  <c r="AN108" i="49"/>
  <c r="AN36" i="49"/>
  <c r="AN100" i="49"/>
  <c r="AN14" i="49"/>
  <c r="AN62" i="49"/>
  <c r="AN80" i="49"/>
  <c r="AN56" i="49"/>
  <c r="AN73" i="49"/>
  <c r="AN109" i="49"/>
  <c r="AN88" i="49"/>
  <c r="AN79" i="49"/>
  <c r="AN90" i="49"/>
  <c r="AN85" i="49"/>
  <c r="AN96" i="49"/>
  <c r="AN48" i="49"/>
  <c r="AN58" i="49"/>
  <c r="AN101" i="49"/>
  <c r="AN8" i="49"/>
  <c r="AN66" i="49"/>
  <c r="AN78" i="49"/>
  <c r="AN99" i="49"/>
  <c r="AN83" i="49"/>
  <c r="AN34" i="49"/>
  <c r="AN69" i="49"/>
  <c r="AN74" i="49"/>
  <c r="AN68" i="49"/>
  <c r="AN30" i="49"/>
  <c r="AN94" i="49"/>
  <c r="AN46" i="49"/>
  <c r="AN72" i="49"/>
  <c r="AN12" i="49"/>
  <c r="AN18" i="49"/>
  <c r="AN89" i="49"/>
  <c r="AN98" i="49"/>
  <c r="AN65" i="49"/>
  <c r="AN16" i="49"/>
  <c r="AN20" i="49"/>
  <c r="AN52" i="49"/>
  <c r="D12" i="42" l="1"/>
  <c r="E12" i="42"/>
  <c r="D13" i="42"/>
  <c r="E13" i="42"/>
  <c r="E11" i="42"/>
  <c r="D11" i="42"/>
  <c r="F11" i="42" s="1"/>
  <c r="E10" i="42"/>
  <c r="E9" i="42"/>
  <c r="D9" i="42"/>
  <c r="E8" i="42"/>
  <c r="D8" i="42"/>
  <c r="E7" i="42"/>
  <c r="D7" i="42"/>
  <c r="F7" i="42" s="1"/>
  <c r="E6" i="42"/>
  <c r="D6" i="42"/>
  <c r="E2" i="42"/>
  <c r="D2" i="42"/>
  <c r="F2" i="42" s="1"/>
  <c r="F13" i="42" l="1"/>
  <c r="F12" i="42"/>
  <c r="F6" i="42"/>
  <c r="F8" i="42"/>
  <c r="F9" i="42"/>
  <c r="F10" i="42"/>
  <c r="G6" i="42"/>
  <c r="G7" i="42"/>
  <c r="G8" i="42"/>
  <c r="G9" i="42"/>
  <c r="G12" i="42"/>
  <c r="G13" i="42"/>
  <c r="K4" i="46"/>
  <c r="K5" i="46"/>
  <c r="K6" i="46"/>
  <c r="K7" i="46"/>
  <c r="K8" i="46"/>
  <c r="K9" i="46"/>
  <c r="K10" i="46"/>
  <c r="K11" i="46"/>
  <c r="K12" i="46"/>
  <c r="K13" i="46"/>
  <c r="K14" i="46"/>
  <c r="K15" i="46"/>
  <c r="K16" i="46"/>
  <c r="K17" i="46"/>
  <c r="K18" i="46"/>
  <c r="K19" i="46"/>
  <c r="K20" i="46"/>
  <c r="K21" i="46"/>
  <c r="K22" i="46"/>
  <c r="K23" i="46"/>
  <c r="K24" i="46"/>
  <c r="K25" i="46"/>
  <c r="K26" i="46"/>
  <c r="K27" i="46"/>
  <c r="K28" i="46"/>
  <c r="K29" i="46"/>
  <c r="K30" i="46"/>
  <c r="K31" i="46"/>
  <c r="K32" i="46"/>
  <c r="K33" i="46"/>
  <c r="K34" i="46"/>
  <c r="K35" i="46"/>
  <c r="K36" i="46"/>
  <c r="K37" i="46"/>
  <c r="K38" i="46"/>
  <c r="K39" i="46"/>
  <c r="K40" i="46"/>
  <c r="K41" i="46"/>
  <c r="K42" i="46"/>
  <c r="K43" i="46"/>
  <c r="K44" i="46"/>
  <c r="K45" i="46"/>
  <c r="K46" i="46"/>
  <c r="K47" i="46"/>
  <c r="K48" i="46"/>
  <c r="K49" i="46"/>
  <c r="K50" i="46"/>
  <c r="K51" i="46"/>
  <c r="K52" i="46"/>
  <c r="K53" i="46"/>
  <c r="K54" i="46"/>
  <c r="K55" i="46"/>
  <c r="K56" i="46"/>
  <c r="K57" i="46"/>
  <c r="K58" i="46"/>
  <c r="K59" i="46"/>
  <c r="K60" i="46"/>
  <c r="K61" i="46"/>
  <c r="K62" i="46"/>
  <c r="K63" i="46"/>
  <c r="K64" i="46"/>
  <c r="K65" i="46"/>
  <c r="K66" i="46"/>
  <c r="K67" i="46"/>
  <c r="K68" i="46"/>
  <c r="K69" i="46"/>
  <c r="K70" i="46"/>
  <c r="K71" i="46"/>
  <c r="K72" i="46"/>
  <c r="K73" i="46"/>
  <c r="K74" i="46"/>
  <c r="K75" i="46"/>
  <c r="K76" i="46"/>
  <c r="K77" i="46"/>
  <c r="K78" i="46"/>
  <c r="K79" i="46"/>
  <c r="K80" i="46"/>
  <c r="K81" i="46"/>
  <c r="K82" i="46"/>
  <c r="K83" i="46"/>
  <c r="K84" i="46"/>
  <c r="K85" i="46"/>
  <c r="K86" i="46"/>
  <c r="K87" i="46"/>
  <c r="K88" i="46"/>
  <c r="K89" i="46"/>
  <c r="K90" i="46"/>
  <c r="K91" i="46"/>
  <c r="K92" i="46"/>
  <c r="K93" i="46"/>
  <c r="K94" i="46"/>
  <c r="K95" i="46"/>
  <c r="K96" i="46"/>
  <c r="K97" i="46"/>
  <c r="K98" i="46"/>
  <c r="K99" i="46"/>
  <c r="K100" i="46"/>
  <c r="K101" i="46"/>
  <c r="K102" i="46"/>
  <c r="K103" i="46"/>
  <c r="K104" i="46"/>
  <c r="K105" i="46"/>
  <c r="K106" i="46"/>
  <c r="K107" i="46"/>
  <c r="K108" i="46"/>
  <c r="K109" i="46"/>
  <c r="K110" i="46"/>
  <c r="K111" i="46"/>
  <c r="K112" i="46"/>
  <c r="K3" i="46"/>
  <c r="BG112" i="45" l="1"/>
  <c r="BA112" i="45"/>
  <c r="X112" i="45"/>
  <c r="W112" i="45"/>
  <c r="V112" i="45"/>
  <c r="U112" i="45"/>
  <c r="T112" i="45"/>
  <c r="S112" i="45"/>
  <c r="R112" i="45"/>
  <c r="Q112" i="45"/>
  <c r="P112" i="45"/>
  <c r="O112" i="45"/>
  <c r="BG111" i="45"/>
  <c r="BA111" i="45"/>
  <c r="X111" i="45"/>
  <c r="W111" i="45"/>
  <c r="V111" i="45"/>
  <c r="U111" i="45"/>
  <c r="T111" i="45"/>
  <c r="S111" i="45"/>
  <c r="R111" i="45"/>
  <c r="Q111" i="45"/>
  <c r="AD111" i="45" s="1"/>
  <c r="P111" i="45"/>
  <c r="O111" i="45"/>
  <c r="BG110" i="45"/>
  <c r="BA110" i="45"/>
  <c r="X110" i="45"/>
  <c r="W110" i="45"/>
  <c r="V110" i="45"/>
  <c r="U110" i="45"/>
  <c r="T110" i="45"/>
  <c r="S110" i="45"/>
  <c r="R110" i="45"/>
  <c r="Q110" i="45"/>
  <c r="P110" i="45"/>
  <c r="O110" i="45"/>
  <c r="BG109" i="45"/>
  <c r="BA109" i="45"/>
  <c r="X109" i="45"/>
  <c r="W109" i="45"/>
  <c r="V109" i="45"/>
  <c r="U109" i="45"/>
  <c r="T109" i="45"/>
  <c r="S109" i="45"/>
  <c r="R109" i="45"/>
  <c r="Q109" i="45"/>
  <c r="P109" i="45"/>
  <c r="O109" i="45"/>
  <c r="BG108" i="45"/>
  <c r="BA108" i="45"/>
  <c r="X108" i="45"/>
  <c r="W108" i="45"/>
  <c r="V108" i="45"/>
  <c r="U108" i="45"/>
  <c r="T108" i="45"/>
  <c r="S108" i="45"/>
  <c r="R108" i="45"/>
  <c r="Q108" i="45"/>
  <c r="P108" i="45"/>
  <c r="AD108" i="45" s="1"/>
  <c r="O108" i="45"/>
  <c r="BG107" i="45"/>
  <c r="BA107" i="45"/>
  <c r="X107" i="45"/>
  <c r="W107" i="45"/>
  <c r="V107" i="45"/>
  <c r="U107" i="45"/>
  <c r="T107" i="45"/>
  <c r="S107" i="45"/>
  <c r="R107" i="45"/>
  <c r="Q107" i="45"/>
  <c r="P107" i="45"/>
  <c r="O107" i="45"/>
  <c r="BG106" i="45"/>
  <c r="BA106" i="45"/>
  <c r="X106" i="45"/>
  <c r="W106" i="45"/>
  <c r="V106" i="45"/>
  <c r="U106" i="45"/>
  <c r="T106" i="45"/>
  <c r="S106" i="45"/>
  <c r="R106" i="45"/>
  <c r="Q106" i="45"/>
  <c r="P106" i="45"/>
  <c r="O106" i="45"/>
  <c r="BG105" i="45"/>
  <c r="BA105" i="45"/>
  <c r="X105" i="45"/>
  <c r="W105" i="45"/>
  <c r="V105" i="45"/>
  <c r="U105" i="45"/>
  <c r="T105" i="45"/>
  <c r="S105" i="45"/>
  <c r="R105" i="45"/>
  <c r="Q105" i="45"/>
  <c r="P105" i="45"/>
  <c r="O105" i="45"/>
  <c r="BG104" i="45"/>
  <c r="BA104" i="45"/>
  <c r="X104" i="45"/>
  <c r="W104" i="45"/>
  <c r="V104" i="45"/>
  <c r="U104" i="45"/>
  <c r="T104" i="45"/>
  <c r="S104" i="45"/>
  <c r="R104" i="45"/>
  <c r="Q104" i="45"/>
  <c r="P104" i="45"/>
  <c r="O104" i="45"/>
  <c r="BG103" i="45"/>
  <c r="BA103" i="45"/>
  <c r="X103" i="45"/>
  <c r="W103" i="45"/>
  <c r="V103" i="45"/>
  <c r="U103" i="45"/>
  <c r="T103" i="45"/>
  <c r="S103" i="45"/>
  <c r="R103" i="45"/>
  <c r="Q103" i="45"/>
  <c r="P103" i="45"/>
  <c r="O103" i="45"/>
  <c r="BG102" i="45"/>
  <c r="BA102" i="45"/>
  <c r="X102" i="45"/>
  <c r="W102" i="45"/>
  <c r="V102" i="45"/>
  <c r="U102" i="45"/>
  <c r="T102" i="45"/>
  <c r="S102" i="45"/>
  <c r="R102" i="45"/>
  <c r="Q102" i="45"/>
  <c r="P102" i="45"/>
  <c r="O102" i="45"/>
  <c r="BG101" i="45"/>
  <c r="BA101" i="45"/>
  <c r="X101" i="45"/>
  <c r="W101" i="45"/>
  <c r="V101" i="45"/>
  <c r="U101" i="45"/>
  <c r="T101" i="45"/>
  <c r="S101" i="45"/>
  <c r="R101" i="45"/>
  <c r="Q101" i="45"/>
  <c r="P101" i="45"/>
  <c r="O101" i="45"/>
  <c r="BG100" i="45"/>
  <c r="BA100" i="45"/>
  <c r="X100" i="45"/>
  <c r="W100" i="45"/>
  <c r="V100" i="45"/>
  <c r="U100" i="45"/>
  <c r="T100" i="45"/>
  <c r="S100" i="45"/>
  <c r="R100" i="45"/>
  <c r="Q100" i="45"/>
  <c r="P100" i="45"/>
  <c r="O100" i="45"/>
  <c r="BG99" i="45"/>
  <c r="BA99" i="45"/>
  <c r="X99" i="45"/>
  <c r="W99" i="45"/>
  <c r="V99" i="45"/>
  <c r="U99" i="45"/>
  <c r="T99" i="45"/>
  <c r="S99" i="45"/>
  <c r="R99" i="45"/>
  <c r="Q99" i="45"/>
  <c r="P99" i="45"/>
  <c r="O99" i="45"/>
  <c r="BG98" i="45"/>
  <c r="BA98" i="45"/>
  <c r="X98" i="45"/>
  <c r="W98" i="45"/>
  <c r="V98" i="45"/>
  <c r="U98" i="45"/>
  <c r="T98" i="45"/>
  <c r="S98" i="45"/>
  <c r="R98" i="45"/>
  <c r="Q98" i="45"/>
  <c r="P98" i="45"/>
  <c r="O98" i="45"/>
  <c r="BG97" i="45"/>
  <c r="BA97" i="45"/>
  <c r="X97" i="45"/>
  <c r="W97" i="45"/>
  <c r="V97" i="45"/>
  <c r="U97" i="45"/>
  <c r="T97" i="45"/>
  <c r="S97" i="45"/>
  <c r="R97" i="45"/>
  <c r="Q97" i="45"/>
  <c r="P97" i="45"/>
  <c r="O97" i="45"/>
  <c r="BG96" i="45"/>
  <c r="BA96" i="45"/>
  <c r="X96" i="45"/>
  <c r="W96" i="45"/>
  <c r="V96" i="45"/>
  <c r="U96" i="45"/>
  <c r="T96" i="45"/>
  <c r="S96" i="45"/>
  <c r="R96" i="45"/>
  <c r="Q96" i="45"/>
  <c r="P96" i="45"/>
  <c r="O96" i="45"/>
  <c r="BG95" i="45"/>
  <c r="BA95" i="45"/>
  <c r="X95" i="45"/>
  <c r="W95" i="45"/>
  <c r="V95" i="45"/>
  <c r="U95" i="45"/>
  <c r="T95" i="45"/>
  <c r="S95" i="45"/>
  <c r="R95" i="45"/>
  <c r="Q95" i="45"/>
  <c r="P95" i="45"/>
  <c r="O95" i="45"/>
  <c r="BG94" i="45"/>
  <c r="BA94" i="45"/>
  <c r="X94" i="45"/>
  <c r="W94" i="45"/>
  <c r="V94" i="45"/>
  <c r="U94" i="45"/>
  <c r="T94" i="45"/>
  <c r="S94" i="45"/>
  <c r="R94" i="45"/>
  <c r="Q94" i="45"/>
  <c r="P94" i="45"/>
  <c r="O94" i="45"/>
  <c r="BG93" i="45"/>
  <c r="BA93" i="45"/>
  <c r="X93" i="45"/>
  <c r="W93" i="45"/>
  <c r="V93" i="45"/>
  <c r="U93" i="45"/>
  <c r="T93" i="45"/>
  <c r="S93" i="45"/>
  <c r="R93" i="45"/>
  <c r="Q93" i="45"/>
  <c r="P93" i="45"/>
  <c r="O93" i="45"/>
  <c r="BG92" i="45"/>
  <c r="BA92" i="45"/>
  <c r="X92" i="45"/>
  <c r="W92" i="45"/>
  <c r="V92" i="45"/>
  <c r="U92" i="45"/>
  <c r="T92" i="45"/>
  <c r="AB92" i="45" s="1"/>
  <c r="S92" i="45"/>
  <c r="R92" i="45"/>
  <c r="AC92" i="45" s="1"/>
  <c r="Q92" i="45"/>
  <c r="P92" i="45"/>
  <c r="AD92" i="45" s="1"/>
  <c r="O92" i="45"/>
  <c r="BG91" i="45"/>
  <c r="BA91" i="45"/>
  <c r="X91" i="45"/>
  <c r="W91" i="45"/>
  <c r="V91" i="45"/>
  <c r="U91" i="45"/>
  <c r="T91" i="45"/>
  <c r="S91" i="45"/>
  <c r="R91" i="45"/>
  <c r="Q91" i="45"/>
  <c r="P91" i="45"/>
  <c r="O91" i="45"/>
  <c r="BG90" i="45"/>
  <c r="BA90" i="45"/>
  <c r="X90" i="45"/>
  <c r="W90" i="45"/>
  <c r="V90" i="45"/>
  <c r="U90" i="45"/>
  <c r="T90" i="45"/>
  <c r="S90" i="45"/>
  <c r="R90" i="45"/>
  <c r="Q90" i="45"/>
  <c r="P90" i="45"/>
  <c r="O90" i="45"/>
  <c r="BG89" i="45"/>
  <c r="BA89" i="45"/>
  <c r="X89" i="45"/>
  <c r="W89" i="45"/>
  <c r="V89" i="45"/>
  <c r="U89" i="45"/>
  <c r="T89" i="45"/>
  <c r="S89" i="45"/>
  <c r="R89" i="45"/>
  <c r="Q89" i="45"/>
  <c r="P89" i="45"/>
  <c r="O89" i="45"/>
  <c r="BG88" i="45"/>
  <c r="BA88" i="45"/>
  <c r="X88" i="45"/>
  <c r="W88" i="45"/>
  <c r="V88" i="45"/>
  <c r="U88" i="45"/>
  <c r="T88" i="45"/>
  <c r="S88" i="45"/>
  <c r="R88" i="45"/>
  <c r="Q88" i="45"/>
  <c r="P88" i="45"/>
  <c r="O88" i="45"/>
  <c r="BG87" i="45"/>
  <c r="BA87" i="45"/>
  <c r="AD87" i="45"/>
  <c r="X87" i="45"/>
  <c r="W87" i="45"/>
  <c r="V87" i="45"/>
  <c r="U87" i="45"/>
  <c r="AA87" i="45" s="1"/>
  <c r="T87" i="45"/>
  <c r="S87" i="45"/>
  <c r="R87" i="45"/>
  <c r="Q87" i="45"/>
  <c r="P87" i="45"/>
  <c r="O87" i="45"/>
  <c r="BG86" i="45"/>
  <c r="BA86" i="45"/>
  <c r="X86" i="45"/>
  <c r="W86" i="45"/>
  <c r="V86" i="45"/>
  <c r="U86" i="45"/>
  <c r="T86" i="45"/>
  <c r="S86" i="45"/>
  <c r="R86" i="45"/>
  <c r="Q86" i="45"/>
  <c r="P86" i="45"/>
  <c r="O86" i="45"/>
  <c r="BG85" i="45"/>
  <c r="BA85" i="45"/>
  <c r="X85" i="45"/>
  <c r="W85" i="45"/>
  <c r="V85" i="45"/>
  <c r="U85" i="45"/>
  <c r="T85" i="45"/>
  <c r="S85" i="45"/>
  <c r="R85" i="45"/>
  <c r="Q85" i="45"/>
  <c r="P85" i="45"/>
  <c r="O85" i="45"/>
  <c r="BG84" i="45"/>
  <c r="BA84" i="45"/>
  <c r="X84" i="45"/>
  <c r="W84" i="45"/>
  <c r="V84" i="45"/>
  <c r="U84" i="45"/>
  <c r="AA84" i="45" s="1"/>
  <c r="T84" i="45"/>
  <c r="S84" i="45"/>
  <c r="R84" i="45"/>
  <c r="Q84" i="45"/>
  <c r="P84" i="45"/>
  <c r="O84" i="45"/>
  <c r="BG83" i="45"/>
  <c r="BA83" i="45"/>
  <c r="AD83" i="45"/>
  <c r="X83" i="45"/>
  <c r="W83" i="45"/>
  <c r="V83" i="45"/>
  <c r="U83" i="45"/>
  <c r="T83" i="45"/>
  <c r="S83" i="45"/>
  <c r="R83" i="45"/>
  <c r="Q83" i="45"/>
  <c r="P83" i="45"/>
  <c r="O83" i="45"/>
  <c r="BG82" i="45"/>
  <c r="BA82" i="45"/>
  <c r="AD82" i="45"/>
  <c r="X82" i="45"/>
  <c r="W82" i="45"/>
  <c r="V82" i="45"/>
  <c r="U82" i="45"/>
  <c r="T82" i="45"/>
  <c r="S82" i="45"/>
  <c r="R82" i="45"/>
  <c r="Q82" i="45"/>
  <c r="P82" i="45"/>
  <c r="O82" i="45"/>
  <c r="BG81" i="45"/>
  <c r="BA81" i="45"/>
  <c r="X81" i="45"/>
  <c r="W81" i="45"/>
  <c r="V81" i="45"/>
  <c r="U81" i="45"/>
  <c r="T81" i="45"/>
  <c r="S81" i="45"/>
  <c r="R81" i="45"/>
  <c r="Q81" i="45"/>
  <c r="P81" i="45"/>
  <c r="O81" i="45"/>
  <c r="BG80" i="45"/>
  <c r="BA80" i="45"/>
  <c r="X80" i="45"/>
  <c r="W80" i="45"/>
  <c r="V80" i="45"/>
  <c r="U80" i="45"/>
  <c r="T80" i="45"/>
  <c r="S80" i="45"/>
  <c r="R80" i="45"/>
  <c r="Q80" i="45"/>
  <c r="P80" i="45"/>
  <c r="O80" i="45"/>
  <c r="BG79" i="45"/>
  <c r="BA79" i="45"/>
  <c r="X79" i="45"/>
  <c r="W79" i="45"/>
  <c r="V79" i="45"/>
  <c r="U79" i="45"/>
  <c r="T79" i="45"/>
  <c r="S79" i="45"/>
  <c r="R79" i="45"/>
  <c r="Q79" i="45"/>
  <c r="P79" i="45"/>
  <c r="O79" i="45"/>
  <c r="BG78" i="45"/>
  <c r="BA78" i="45"/>
  <c r="X78" i="45"/>
  <c r="W78" i="45"/>
  <c r="V78" i="45"/>
  <c r="U78" i="45"/>
  <c r="T78" i="45"/>
  <c r="S78" i="45"/>
  <c r="R78" i="45"/>
  <c r="Q78" i="45"/>
  <c r="P78" i="45"/>
  <c r="O78" i="45"/>
  <c r="BG77" i="45"/>
  <c r="BA77" i="45"/>
  <c r="X77" i="45"/>
  <c r="W77" i="45"/>
  <c r="V77" i="45"/>
  <c r="U77" i="45"/>
  <c r="T77" i="45"/>
  <c r="S77" i="45"/>
  <c r="R77" i="45"/>
  <c r="Q77" i="45"/>
  <c r="P77" i="45"/>
  <c r="O77" i="45"/>
  <c r="BG76" i="45"/>
  <c r="BA76" i="45"/>
  <c r="X76" i="45"/>
  <c r="W76" i="45"/>
  <c r="V76" i="45"/>
  <c r="U76" i="45"/>
  <c r="T76" i="45"/>
  <c r="S76" i="45"/>
  <c r="R76" i="45"/>
  <c r="Q76" i="45"/>
  <c r="P76" i="45"/>
  <c r="O76" i="45"/>
  <c r="BG75" i="45"/>
  <c r="BA75" i="45"/>
  <c r="X75" i="45"/>
  <c r="W75" i="45"/>
  <c r="V75" i="45"/>
  <c r="U75" i="45"/>
  <c r="T75" i="45"/>
  <c r="S75" i="45"/>
  <c r="R75" i="45"/>
  <c r="Q75" i="45"/>
  <c r="P75" i="45"/>
  <c r="O75" i="45"/>
  <c r="BG74" i="45"/>
  <c r="BA74" i="45"/>
  <c r="X74" i="45"/>
  <c r="W74" i="45"/>
  <c r="V74" i="45"/>
  <c r="U74" i="45"/>
  <c r="T74" i="45"/>
  <c r="S74" i="45"/>
  <c r="R74" i="45"/>
  <c r="Q74" i="45"/>
  <c r="P74" i="45"/>
  <c r="O74" i="45"/>
  <c r="BG73" i="45"/>
  <c r="BA73" i="45"/>
  <c r="X73" i="45"/>
  <c r="W73" i="45"/>
  <c r="V73" i="45"/>
  <c r="U73" i="45"/>
  <c r="T73" i="45"/>
  <c r="S73" i="45"/>
  <c r="R73" i="45"/>
  <c r="Q73" i="45"/>
  <c r="P73" i="45"/>
  <c r="O73" i="45"/>
  <c r="BG72" i="45"/>
  <c r="BA72" i="45"/>
  <c r="X72" i="45"/>
  <c r="W72" i="45"/>
  <c r="V72" i="45"/>
  <c r="U72" i="45"/>
  <c r="T72" i="45"/>
  <c r="S72" i="45"/>
  <c r="R72" i="45"/>
  <c r="Q72" i="45"/>
  <c r="P72" i="45"/>
  <c r="O72" i="45"/>
  <c r="BG71" i="45"/>
  <c r="BA71" i="45"/>
  <c r="AB71" i="45"/>
  <c r="AF71" i="45" s="1"/>
  <c r="X71" i="45"/>
  <c r="W71" i="45"/>
  <c r="V71" i="45"/>
  <c r="U71" i="45"/>
  <c r="T71" i="45"/>
  <c r="S71" i="45"/>
  <c r="R71" i="45"/>
  <c r="Q71" i="45"/>
  <c r="P71" i="45"/>
  <c r="AD71" i="45" s="1"/>
  <c r="O71" i="45"/>
  <c r="BG70" i="45"/>
  <c r="BA70" i="45"/>
  <c r="X70" i="45"/>
  <c r="W70" i="45"/>
  <c r="V70" i="45"/>
  <c r="U70" i="45"/>
  <c r="T70" i="45"/>
  <c r="S70" i="45"/>
  <c r="R70" i="45"/>
  <c r="Q70" i="45"/>
  <c r="P70" i="45"/>
  <c r="O70" i="45"/>
  <c r="BG69" i="45"/>
  <c r="BA69" i="45"/>
  <c r="X69" i="45"/>
  <c r="W69" i="45"/>
  <c r="V69" i="45"/>
  <c r="U69" i="45"/>
  <c r="T69" i="45"/>
  <c r="S69" i="45"/>
  <c r="R69" i="45"/>
  <c r="Q69" i="45"/>
  <c r="P69" i="45"/>
  <c r="O69" i="45"/>
  <c r="BG68" i="45"/>
  <c r="BA68" i="45"/>
  <c r="X68" i="45"/>
  <c r="W68" i="45"/>
  <c r="V68" i="45"/>
  <c r="U68" i="45"/>
  <c r="T68" i="45"/>
  <c r="S68" i="45"/>
  <c r="R68" i="45"/>
  <c r="Q68" i="45"/>
  <c r="P68" i="45"/>
  <c r="O68" i="45"/>
  <c r="BG67" i="45"/>
  <c r="BA67" i="45"/>
  <c r="X67" i="45"/>
  <c r="W67" i="45"/>
  <c r="V67" i="45"/>
  <c r="U67" i="45"/>
  <c r="T67" i="45"/>
  <c r="S67" i="45"/>
  <c r="R67" i="45"/>
  <c r="Q67" i="45"/>
  <c r="P67" i="45"/>
  <c r="AD67" i="45" s="1"/>
  <c r="O67" i="45"/>
  <c r="BG66" i="45"/>
  <c r="BA66" i="45"/>
  <c r="X66" i="45"/>
  <c r="W66" i="45"/>
  <c r="V66" i="45"/>
  <c r="U66" i="45"/>
  <c r="T66" i="45"/>
  <c r="S66" i="45"/>
  <c r="R66" i="45"/>
  <c r="Q66" i="45"/>
  <c r="P66" i="45"/>
  <c r="O66" i="45"/>
  <c r="BG65" i="45"/>
  <c r="BA65" i="45"/>
  <c r="X65" i="45"/>
  <c r="W65" i="45"/>
  <c r="V65" i="45"/>
  <c r="U65" i="45"/>
  <c r="T65" i="45"/>
  <c r="S65" i="45"/>
  <c r="R65" i="45"/>
  <c r="Q65" i="45"/>
  <c r="P65" i="45"/>
  <c r="O65" i="45"/>
  <c r="BG64" i="45"/>
  <c r="BA64" i="45"/>
  <c r="X64" i="45"/>
  <c r="W64" i="45"/>
  <c r="V64" i="45"/>
  <c r="U64" i="45"/>
  <c r="T64" i="45"/>
  <c r="S64" i="45"/>
  <c r="R64" i="45"/>
  <c r="Q64" i="45"/>
  <c r="P64" i="45"/>
  <c r="O64" i="45"/>
  <c r="BG63" i="45"/>
  <c r="BA63" i="45"/>
  <c r="X63" i="45"/>
  <c r="W63" i="45"/>
  <c r="V63" i="45"/>
  <c r="U63" i="45"/>
  <c r="T63" i="45"/>
  <c r="S63" i="45"/>
  <c r="R63" i="45"/>
  <c r="Q63" i="45"/>
  <c r="P63" i="45"/>
  <c r="O63" i="45"/>
  <c r="BG62" i="45"/>
  <c r="BA62" i="45"/>
  <c r="X62" i="45"/>
  <c r="W62" i="45"/>
  <c r="V62" i="45"/>
  <c r="U62" i="45"/>
  <c r="T62" i="45"/>
  <c r="S62" i="45"/>
  <c r="R62" i="45"/>
  <c r="Q62" i="45"/>
  <c r="P62" i="45"/>
  <c r="O62" i="45"/>
  <c r="BG61" i="45"/>
  <c r="BA61" i="45"/>
  <c r="AD61" i="45"/>
  <c r="X61" i="45"/>
  <c r="W61" i="45"/>
  <c r="V61" i="45"/>
  <c r="U61" i="45"/>
  <c r="T61" i="45"/>
  <c r="S61" i="45"/>
  <c r="R61" i="45"/>
  <c r="Q61" i="45"/>
  <c r="P61" i="45"/>
  <c r="O61" i="45"/>
  <c r="BG60" i="45"/>
  <c r="BA60" i="45"/>
  <c r="X60" i="45"/>
  <c r="W60" i="45"/>
  <c r="V60" i="45"/>
  <c r="U60" i="45"/>
  <c r="T60" i="45"/>
  <c r="S60" i="45"/>
  <c r="R60" i="45"/>
  <c r="Q60" i="45"/>
  <c r="P60" i="45"/>
  <c r="AD60" i="45" s="1"/>
  <c r="O60" i="45"/>
  <c r="BG59" i="45"/>
  <c r="BA59" i="45"/>
  <c r="X59" i="45"/>
  <c r="W59" i="45"/>
  <c r="V59" i="45"/>
  <c r="U59" i="45"/>
  <c r="T59" i="45"/>
  <c r="S59" i="45"/>
  <c r="R59" i="45"/>
  <c r="Q59" i="45"/>
  <c r="P59" i="45"/>
  <c r="O59" i="45"/>
  <c r="BG58" i="45"/>
  <c r="BA58" i="45"/>
  <c r="X58" i="45"/>
  <c r="W58" i="45"/>
  <c r="V58" i="45"/>
  <c r="U58" i="45"/>
  <c r="T58" i="45"/>
  <c r="S58" i="45"/>
  <c r="R58" i="45"/>
  <c r="Q58" i="45"/>
  <c r="P58" i="45"/>
  <c r="O58" i="45"/>
  <c r="BG57" i="45"/>
  <c r="BA57" i="45"/>
  <c r="X57" i="45"/>
  <c r="W57" i="45"/>
  <c r="V57" i="45"/>
  <c r="U57" i="45"/>
  <c r="T57" i="45"/>
  <c r="S57" i="45"/>
  <c r="R57" i="45"/>
  <c r="Q57" i="45"/>
  <c r="P57" i="45"/>
  <c r="O57" i="45"/>
  <c r="BG56" i="45"/>
  <c r="BA56" i="45"/>
  <c r="X56" i="45"/>
  <c r="W56" i="45"/>
  <c r="V56" i="45"/>
  <c r="U56" i="45"/>
  <c r="T56" i="45"/>
  <c r="S56" i="45"/>
  <c r="R56" i="45"/>
  <c r="Q56" i="45"/>
  <c r="P56" i="45"/>
  <c r="O56" i="45"/>
  <c r="BG55" i="45"/>
  <c r="BA55" i="45"/>
  <c r="X55" i="45"/>
  <c r="W55" i="45"/>
  <c r="V55" i="45"/>
  <c r="U55" i="45"/>
  <c r="T55" i="45"/>
  <c r="S55" i="45"/>
  <c r="R55" i="45"/>
  <c r="Q55" i="45"/>
  <c r="P55" i="45"/>
  <c r="O55" i="45"/>
  <c r="BG54" i="45"/>
  <c r="BA54" i="45"/>
  <c r="X54" i="45"/>
  <c r="W54" i="45"/>
  <c r="V54" i="45"/>
  <c r="U54" i="45"/>
  <c r="T54" i="45"/>
  <c r="S54" i="45"/>
  <c r="R54" i="45"/>
  <c r="Q54" i="45"/>
  <c r="P54" i="45"/>
  <c r="O54" i="45"/>
  <c r="BG53" i="45"/>
  <c r="BA53" i="45"/>
  <c r="X53" i="45"/>
  <c r="W53" i="45"/>
  <c r="V53" i="45"/>
  <c r="U53" i="45"/>
  <c r="T53" i="45"/>
  <c r="S53" i="45"/>
  <c r="R53" i="45"/>
  <c r="Q53" i="45"/>
  <c r="P53" i="45"/>
  <c r="O53" i="45"/>
  <c r="BG52" i="45"/>
  <c r="BA52" i="45"/>
  <c r="X52" i="45"/>
  <c r="W52" i="45"/>
  <c r="V52" i="45"/>
  <c r="U52" i="45"/>
  <c r="T52" i="45"/>
  <c r="S52" i="45"/>
  <c r="R52" i="45"/>
  <c r="Q52" i="45"/>
  <c r="P52" i="45"/>
  <c r="O52" i="45"/>
  <c r="BG51" i="45"/>
  <c r="BA51" i="45"/>
  <c r="X51" i="45"/>
  <c r="W51" i="45"/>
  <c r="V51" i="45"/>
  <c r="U51" i="45"/>
  <c r="T51" i="45"/>
  <c r="S51" i="45"/>
  <c r="R51" i="45"/>
  <c r="Q51" i="45"/>
  <c r="P51" i="45"/>
  <c r="AC51" i="45" s="1"/>
  <c r="O51" i="45"/>
  <c r="BG50" i="45"/>
  <c r="BA50" i="45"/>
  <c r="X50" i="45"/>
  <c r="W50" i="45"/>
  <c r="V50" i="45"/>
  <c r="U50" i="45"/>
  <c r="T50" i="45"/>
  <c r="S50" i="45"/>
  <c r="R50" i="45"/>
  <c r="Q50" i="45"/>
  <c r="P50" i="45"/>
  <c r="AD50" i="45" s="1"/>
  <c r="O50" i="45"/>
  <c r="BG49" i="45"/>
  <c r="BA49" i="45"/>
  <c r="X49" i="45"/>
  <c r="W49" i="45"/>
  <c r="V49" i="45"/>
  <c r="U49" i="45"/>
  <c r="T49" i="45"/>
  <c r="S49" i="45"/>
  <c r="R49" i="45"/>
  <c r="Q49" i="45"/>
  <c r="P49" i="45"/>
  <c r="O49" i="45"/>
  <c r="BG48" i="45"/>
  <c r="BA48" i="45"/>
  <c r="X48" i="45"/>
  <c r="W48" i="45"/>
  <c r="V48" i="45"/>
  <c r="U48" i="45"/>
  <c r="T48" i="45"/>
  <c r="S48" i="45"/>
  <c r="R48" i="45"/>
  <c r="Q48" i="45"/>
  <c r="P48" i="45"/>
  <c r="O48" i="45"/>
  <c r="BG47" i="45"/>
  <c r="BA47" i="45"/>
  <c r="X47" i="45"/>
  <c r="W47" i="45"/>
  <c r="V47" i="45"/>
  <c r="U47" i="45"/>
  <c r="T47" i="45"/>
  <c r="S47" i="45"/>
  <c r="R47" i="45"/>
  <c r="Q47" i="45"/>
  <c r="P47" i="45"/>
  <c r="O47" i="45"/>
  <c r="BG46" i="45"/>
  <c r="BA46" i="45"/>
  <c r="X46" i="45"/>
  <c r="W46" i="45"/>
  <c r="V46" i="45"/>
  <c r="U46" i="45"/>
  <c r="T46" i="45"/>
  <c r="S46" i="45"/>
  <c r="R46" i="45"/>
  <c r="Q46" i="45"/>
  <c r="P46" i="45"/>
  <c r="AD46" i="45" s="1"/>
  <c r="O46" i="45"/>
  <c r="BG45" i="45"/>
  <c r="BA45" i="45"/>
  <c r="X45" i="45"/>
  <c r="W45" i="45"/>
  <c r="V45" i="45"/>
  <c r="U45" i="45"/>
  <c r="T45" i="45"/>
  <c r="S45" i="45"/>
  <c r="R45" i="45"/>
  <c r="Q45" i="45"/>
  <c r="P45" i="45"/>
  <c r="O45" i="45"/>
  <c r="BG44" i="45"/>
  <c r="BA44" i="45"/>
  <c r="X44" i="45"/>
  <c r="W44" i="45"/>
  <c r="V44" i="45"/>
  <c r="U44" i="45"/>
  <c r="T44" i="45"/>
  <c r="S44" i="45"/>
  <c r="R44" i="45"/>
  <c r="Q44" i="45"/>
  <c r="P44" i="45"/>
  <c r="O44" i="45"/>
  <c r="BG43" i="45"/>
  <c r="BA43" i="45"/>
  <c r="X43" i="45"/>
  <c r="W43" i="45"/>
  <c r="V43" i="45"/>
  <c r="U43" i="45"/>
  <c r="T43" i="45"/>
  <c r="S43" i="45"/>
  <c r="R43" i="45"/>
  <c r="Q43" i="45"/>
  <c r="P43" i="45"/>
  <c r="O43" i="45"/>
  <c r="BG42" i="45"/>
  <c r="BA42" i="45"/>
  <c r="X42" i="45"/>
  <c r="W42" i="45"/>
  <c r="V42" i="45"/>
  <c r="U42" i="45"/>
  <c r="T42" i="45"/>
  <c r="S42" i="45"/>
  <c r="R42" i="45"/>
  <c r="Q42" i="45"/>
  <c r="P42" i="45"/>
  <c r="O42" i="45"/>
  <c r="BG41" i="45"/>
  <c r="BA41" i="45"/>
  <c r="X41" i="45"/>
  <c r="W41" i="45"/>
  <c r="V41" i="45"/>
  <c r="U41" i="45"/>
  <c r="T41" i="45"/>
  <c r="S41" i="45"/>
  <c r="R41" i="45"/>
  <c r="Q41" i="45"/>
  <c r="P41" i="45"/>
  <c r="O41" i="45"/>
  <c r="BG40" i="45"/>
  <c r="BA40" i="45"/>
  <c r="X40" i="45"/>
  <c r="W40" i="45"/>
  <c r="V40" i="45"/>
  <c r="U40" i="45"/>
  <c r="T40" i="45"/>
  <c r="S40" i="45"/>
  <c r="R40" i="45"/>
  <c r="Q40" i="45"/>
  <c r="P40" i="45"/>
  <c r="O40" i="45"/>
  <c r="BG39" i="45"/>
  <c r="BA39" i="45"/>
  <c r="X39" i="45"/>
  <c r="W39" i="45"/>
  <c r="V39" i="45"/>
  <c r="U39" i="45"/>
  <c r="T39" i="45"/>
  <c r="S39" i="45"/>
  <c r="R39" i="45"/>
  <c r="Q39" i="45"/>
  <c r="P39" i="45"/>
  <c r="AD39" i="45" s="1"/>
  <c r="O39" i="45"/>
  <c r="BG38" i="45"/>
  <c r="BA38" i="45"/>
  <c r="X38" i="45"/>
  <c r="W38" i="45"/>
  <c r="V38" i="45"/>
  <c r="U38" i="45"/>
  <c r="T38" i="45"/>
  <c r="S38" i="45"/>
  <c r="R38" i="45"/>
  <c r="Q38" i="45"/>
  <c r="P38" i="45"/>
  <c r="O38" i="45"/>
  <c r="BG37" i="45"/>
  <c r="BA37" i="45"/>
  <c r="X37" i="45"/>
  <c r="W37" i="45"/>
  <c r="V37" i="45"/>
  <c r="U37" i="45"/>
  <c r="T37" i="45"/>
  <c r="S37" i="45"/>
  <c r="R37" i="45"/>
  <c r="Q37" i="45"/>
  <c r="P37" i="45"/>
  <c r="O37" i="45"/>
  <c r="BG36" i="45"/>
  <c r="BA36" i="45"/>
  <c r="X36" i="45"/>
  <c r="W36" i="45"/>
  <c r="V36" i="45"/>
  <c r="U36" i="45"/>
  <c r="T36" i="45"/>
  <c r="S36" i="45"/>
  <c r="R36" i="45"/>
  <c r="Q36" i="45"/>
  <c r="P36" i="45"/>
  <c r="O36" i="45"/>
  <c r="BG35" i="45"/>
  <c r="BA35" i="45"/>
  <c r="X35" i="45"/>
  <c r="W35" i="45"/>
  <c r="V35" i="45"/>
  <c r="U35" i="45"/>
  <c r="T35" i="45"/>
  <c r="S35" i="45"/>
  <c r="R35" i="45"/>
  <c r="Q35" i="45"/>
  <c r="P35" i="45"/>
  <c r="AD35" i="45" s="1"/>
  <c r="O35" i="45"/>
  <c r="BG34" i="45"/>
  <c r="BA34" i="45"/>
  <c r="X34" i="45"/>
  <c r="W34" i="45"/>
  <c r="V34" i="45"/>
  <c r="U34" i="45"/>
  <c r="T34" i="45"/>
  <c r="S34" i="45"/>
  <c r="R34" i="45"/>
  <c r="Q34" i="45"/>
  <c r="P34" i="45"/>
  <c r="AD34" i="45" s="1"/>
  <c r="O34" i="45"/>
  <c r="BG33" i="45"/>
  <c r="BA33" i="45"/>
  <c r="X33" i="45"/>
  <c r="W33" i="45"/>
  <c r="V33" i="45"/>
  <c r="U33" i="45"/>
  <c r="T33" i="45"/>
  <c r="S33" i="45"/>
  <c r="R33" i="45"/>
  <c r="Q33" i="45"/>
  <c r="P33" i="45"/>
  <c r="AD33" i="45" s="1"/>
  <c r="O33" i="45"/>
  <c r="BG32" i="45"/>
  <c r="BA32" i="45"/>
  <c r="X32" i="45"/>
  <c r="W32" i="45"/>
  <c r="V32" i="45"/>
  <c r="U32" i="45"/>
  <c r="T32" i="45"/>
  <c r="S32" i="45"/>
  <c r="R32" i="45"/>
  <c r="Q32" i="45"/>
  <c r="P32" i="45"/>
  <c r="O32" i="45"/>
  <c r="BG31" i="45"/>
  <c r="BA31" i="45"/>
  <c r="X31" i="45"/>
  <c r="W31" i="45"/>
  <c r="V31" i="45"/>
  <c r="U31" i="45"/>
  <c r="T31" i="45"/>
  <c r="S31" i="45"/>
  <c r="R31" i="45"/>
  <c r="Q31" i="45"/>
  <c r="P31" i="45"/>
  <c r="O31" i="45"/>
  <c r="BG30" i="45"/>
  <c r="BA30" i="45"/>
  <c r="X30" i="45"/>
  <c r="W30" i="45"/>
  <c r="V30" i="45"/>
  <c r="U30" i="45"/>
  <c r="T30" i="45"/>
  <c r="S30" i="45"/>
  <c r="R30" i="45"/>
  <c r="Q30" i="45"/>
  <c r="P30" i="45"/>
  <c r="O30" i="45"/>
  <c r="BG29" i="45"/>
  <c r="BA29" i="45"/>
  <c r="X29" i="45"/>
  <c r="W29" i="45"/>
  <c r="V29" i="45"/>
  <c r="U29" i="45"/>
  <c r="T29" i="45"/>
  <c r="S29" i="45"/>
  <c r="R29" i="45"/>
  <c r="Q29" i="45"/>
  <c r="P29" i="45"/>
  <c r="O29" i="45"/>
  <c r="BG28" i="45"/>
  <c r="BA28" i="45"/>
  <c r="X28" i="45"/>
  <c r="W28" i="45"/>
  <c r="V28" i="45"/>
  <c r="U28" i="45"/>
  <c r="T28" i="45"/>
  <c r="S28" i="45"/>
  <c r="R28" i="45"/>
  <c r="Q28" i="45"/>
  <c r="P28" i="45"/>
  <c r="AD28" i="45" s="1"/>
  <c r="O28" i="45"/>
  <c r="BG27" i="45"/>
  <c r="BA27" i="45"/>
  <c r="X27" i="45"/>
  <c r="W27" i="45"/>
  <c r="V27" i="45"/>
  <c r="U27" i="45"/>
  <c r="T27" i="45"/>
  <c r="S27" i="45"/>
  <c r="R27" i="45"/>
  <c r="Q27" i="45"/>
  <c r="P27" i="45"/>
  <c r="AC27" i="45" s="1"/>
  <c r="O27" i="45"/>
  <c r="BG26" i="45"/>
  <c r="BA26" i="45"/>
  <c r="X26" i="45"/>
  <c r="W26" i="45"/>
  <c r="V26" i="45"/>
  <c r="U26" i="45"/>
  <c r="T26" i="45"/>
  <c r="S26" i="45"/>
  <c r="R26" i="45"/>
  <c r="Q26" i="45"/>
  <c r="P26" i="45"/>
  <c r="O26" i="45"/>
  <c r="BG25" i="45"/>
  <c r="BA25" i="45"/>
  <c r="X25" i="45"/>
  <c r="W25" i="45"/>
  <c r="V25" i="45"/>
  <c r="U25" i="45"/>
  <c r="T25" i="45"/>
  <c r="S25" i="45"/>
  <c r="R25" i="45"/>
  <c r="Q25" i="45"/>
  <c r="P25" i="45"/>
  <c r="O25" i="45"/>
  <c r="BG24" i="45"/>
  <c r="BA24" i="45"/>
  <c r="X24" i="45"/>
  <c r="W24" i="45"/>
  <c r="V24" i="45"/>
  <c r="U24" i="45"/>
  <c r="T24" i="45"/>
  <c r="S24" i="45"/>
  <c r="R24" i="45"/>
  <c r="Q24" i="45"/>
  <c r="P24" i="45"/>
  <c r="O24" i="45"/>
  <c r="BG23" i="45"/>
  <c r="BA23" i="45"/>
  <c r="X23" i="45"/>
  <c r="W23" i="45"/>
  <c r="V23" i="45"/>
  <c r="U23" i="45"/>
  <c r="T23" i="45"/>
  <c r="S23" i="45"/>
  <c r="R23" i="45"/>
  <c r="Q23" i="45"/>
  <c r="P23" i="45"/>
  <c r="O23" i="45"/>
  <c r="BG22" i="45"/>
  <c r="BA22" i="45"/>
  <c r="X22" i="45"/>
  <c r="W22" i="45"/>
  <c r="V22" i="45"/>
  <c r="U22" i="45"/>
  <c r="T22" i="45"/>
  <c r="S22" i="45"/>
  <c r="R22" i="45"/>
  <c r="AD22" i="45" s="1"/>
  <c r="Q22" i="45"/>
  <c r="P22" i="45"/>
  <c r="O22" i="45"/>
  <c r="BG21" i="45"/>
  <c r="BA21" i="45"/>
  <c r="X21" i="45"/>
  <c r="W21" i="45"/>
  <c r="V21" i="45"/>
  <c r="U21" i="45"/>
  <c r="T21" i="45"/>
  <c r="S21" i="45"/>
  <c r="R21" i="45"/>
  <c r="Q21" i="45"/>
  <c r="P21" i="45"/>
  <c r="O21" i="45"/>
  <c r="BG20" i="45"/>
  <c r="BA20" i="45"/>
  <c r="X20" i="45"/>
  <c r="W20" i="45"/>
  <c r="V20" i="45"/>
  <c r="U20" i="45"/>
  <c r="T20" i="45"/>
  <c r="S20" i="45"/>
  <c r="R20" i="45"/>
  <c r="Q20" i="45"/>
  <c r="P20" i="45"/>
  <c r="O20" i="45"/>
  <c r="BG19" i="45"/>
  <c r="BA19" i="45"/>
  <c r="X19" i="45"/>
  <c r="W19" i="45"/>
  <c r="V19" i="45"/>
  <c r="U19" i="45"/>
  <c r="T19" i="45"/>
  <c r="S19" i="45"/>
  <c r="R19" i="45"/>
  <c r="Q19" i="45"/>
  <c r="P19" i="45"/>
  <c r="AD19" i="45" s="1"/>
  <c r="O19" i="45"/>
  <c r="BG18" i="45"/>
  <c r="BA18" i="45"/>
  <c r="X18" i="45"/>
  <c r="W18" i="45"/>
  <c r="V18" i="45"/>
  <c r="U18" i="45"/>
  <c r="T18" i="45"/>
  <c r="S18" i="45"/>
  <c r="R18" i="45"/>
  <c r="Q18" i="45"/>
  <c r="P18" i="45"/>
  <c r="O18" i="45"/>
  <c r="BG17" i="45"/>
  <c r="BA17" i="45"/>
  <c r="X17" i="45"/>
  <c r="W17" i="45"/>
  <c r="V17" i="45"/>
  <c r="U17" i="45"/>
  <c r="T17" i="45"/>
  <c r="AB17" i="45" s="1"/>
  <c r="S17" i="45"/>
  <c r="R17" i="45"/>
  <c r="AD17" i="45" s="1"/>
  <c r="Q17" i="45"/>
  <c r="P17" i="45"/>
  <c r="O17" i="45"/>
  <c r="BG16" i="45"/>
  <c r="BA16" i="45"/>
  <c r="X16" i="45"/>
  <c r="W16" i="45"/>
  <c r="V16" i="45"/>
  <c r="U16" i="45"/>
  <c r="T16" i="45"/>
  <c r="S16" i="45"/>
  <c r="R16" i="45"/>
  <c r="Q16" i="45"/>
  <c r="P16" i="45"/>
  <c r="O16" i="45"/>
  <c r="BG15" i="45"/>
  <c r="BA15" i="45"/>
  <c r="AD15" i="45"/>
  <c r="X15" i="45"/>
  <c r="W15" i="45"/>
  <c r="V15" i="45"/>
  <c r="AC15" i="45" s="1"/>
  <c r="U15" i="45"/>
  <c r="T15" i="45"/>
  <c r="S15" i="45"/>
  <c r="R15" i="45"/>
  <c r="Q15" i="45"/>
  <c r="P15" i="45"/>
  <c r="O15" i="45"/>
  <c r="BG14" i="45"/>
  <c r="BA14" i="45"/>
  <c r="AD14" i="45"/>
  <c r="AA14" i="45"/>
  <c r="X14" i="45"/>
  <c r="W14" i="45"/>
  <c r="V14" i="45"/>
  <c r="U14" i="45"/>
  <c r="T14" i="45"/>
  <c r="S14" i="45"/>
  <c r="R14" i="45"/>
  <c r="Q14" i="45"/>
  <c r="P14" i="45"/>
  <c r="O14" i="45"/>
  <c r="BG13" i="45"/>
  <c r="BA13" i="45"/>
  <c r="X13" i="45"/>
  <c r="W13" i="45"/>
  <c r="V13" i="45"/>
  <c r="U13" i="45"/>
  <c r="T13" i="45"/>
  <c r="S13" i="45"/>
  <c r="R13" i="45"/>
  <c r="Q13" i="45"/>
  <c r="P13" i="45"/>
  <c r="O13" i="45"/>
  <c r="BG12" i="45"/>
  <c r="BA12" i="45"/>
  <c r="X12" i="45"/>
  <c r="W12" i="45"/>
  <c r="V12" i="45"/>
  <c r="U12" i="45"/>
  <c r="T12" i="45"/>
  <c r="S12" i="45"/>
  <c r="R12" i="45"/>
  <c r="Q12" i="45"/>
  <c r="P12" i="45"/>
  <c r="O12" i="45"/>
  <c r="BG11" i="45"/>
  <c r="BA11" i="45"/>
  <c r="AD11" i="45"/>
  <c r="X11" i="45"/>
  <c r="W11" i="45"/>
  <c r="V11" i="45"/>
  <c r="U11" i="45"/>
  <c r="T11" i="45"/>
  <c r="S11" i="45"/>
  <c r="R11" i="45"/>
  <c r="Q11" i="45"/>
  <c r="P11" i="45"/>
  <c r="O11" i="45"/>
  <c r="BG10" i="45"/>
  <c r="BA10" i="45"/>
  <c r="X10" i="45"/>
  <c r="W10" i="45"/>
  <c r="V10" i="45"/>
  <c r="U10" i="45"/>
  <c r="T10" i="45"/>
  <c r="S10" i="45"/>
  <c r="R10" i="45"/>
  <c r="Q10" i="45"/>
  <c r="P10" i="45"/>
  <c r="O10" i="45"/>
  <c r="BG9" i="45"/>
  <c r="BA9" i="45"/>
  <c r="X9" i="45"/>
  <c r="W9" i="45"/>
  <c r="V9" i="45"/>
  <c r="U9" i="45"/>
  <c r="T9" i="45"/>
  <c r="R9" i="45"/>
  <c r="Q9" i="45"/>
  <c r="P9" i="45"/>
  <c r="O9" i="45"/>
  <c r="BG8" i="45"/>
  <c r="BA8" i="45"/>
  <c r="X8" i="45"/>
  <c r="W8" i="45"/>
  <c r="V8" i="45"/>
  <c r="U8" i="45"/>
  <c r="T8" i="45"/>
  <c r="S8" i="45"/>
  <c r="R8" i="45"/>
  <c r="Q8" i="45"/>
  <c r="P8" i="45"/>
  <c r="O8" i="45"/>
  <c r="BG7" i="45"/>
  <c r="BA7" i="45"/>
  <c r="X7" i="45"/>
  <c r="W7" i="45"/>
  <c r="V7" i="45"/>
  <c r="U7" i="45"/>
  <c r="T7" i="45"/>
  <c r="S7" i="45"/>
  <c r="R7" i="45"/>
  <c r="Q7" i="45"/>
  <c r="P7" i="45"/>
  <c r="O7" i="45"/>
  <c r="BG6" i="45"/>
  <c r="BA6" i="45"/>
  <c r="X6" i="45"/>
  <c r="W6" i="45"/>
  <c r="V6" i="45"/>
  <c r="U6" i="45"/>
  <c r="T6" i="45"/>
  <c r="S6" i="45"/>
  <c r="R6" i="45"/>
  <c r="Q6" i="45"/>
  <c r="P6" i="45"/>
  <c r="O6" i="45"/>
  <c r="BG5" i="45"/>
  <c r="BA5" i="45"/>
  <c r="X5" i="45"/>
  <c r="W5" i="45"/>
  <c r="V5" i="45"/>
  <c r="U5" i="45"/>
  <c r="T5" i="45"/>
  <c r="S5" i="45"/>
  <c r="R5" i="45"/>
  <c r="Q5" i="45"/>
  <c r="P5" i="45"/>
  <c r="O5" i="45"/>
  <c r="X4" i="45"/>
  <c r="S4" i="45"/>
  <c r="R4" i="45"/>
  <c r="Q4" i="45"/>
  <c r="P4" i="45"/>
  <c r="O4" i="45"/>
  <c r="X3" i="45"/>
  <c r="S3" i="45"/>
  <c r="R3" i="45"/>
  <c r="Q3" i="45"/>
  <c r="P3" i="45"/>
  <c r="O3" i="45"/>
  <c r="BU108" i="44"/>
  <c r="BU107" i="44"/>
  <c r="BV106" i="44"/>
  <c r="BU106" i="44"/>
  <c r="BV100" i="44"/>
  <c r="BU100" i="44"/>
  <c r="BV99" i="44"/>
  <c r="BU99" i="44"/>
  <c r="BV98" i="44"/>
  <c r="BU98" i="44"/>
  <c r="BU93" i="44"/>
  <c r="BU92" i="44"/>
  <c r="BV91" i="44"/>
  <c r="BU91" i="44"/>
  <c r="BV90" i="44"/>
  <c r="BV85" i="44"/>
  <c r="BU85" i="44"/>
  <c r="BV84" i="44"/>
  <c r="BU84" i="44"/>
  <c r="BV83" i="44"/>
  <c r="BU83" i="44"/>
  <c r="BV77" i="44"/>
  <c r="BV76" i="44"/>
  <c r="BU76" i="44"/>
  <c r="BV75" i="44"/>
  <c r="BU70" i="44"/>
  <c r="BV69" i="44"/>
  <c r="BU69" i="44"/>
  <c r="BV68" i="44"/>
  <c r="BU68" i="44"/>
  <c r="BV62" i="44"/>
  <c r="BU62" i="44"/>
  <c r="BV61" i="44"/>
  <c r="BU61" i="44"/>
  <c r="BV60" i="44"/>
  <c r="BU60" i="44"/>
  <c r="BU55" i="44"/>
  <c r="BV54" i="44"/>
  <c r="BU54" i="44"/>
  <c r="BV53" i="44"/>
  <c r="BU53" i="44"/>
  <c r="BV52" i="44"/>
  <c r="BV47" i="44"/>
  <c r="BU47" i="44"/>
  <c r="BV46" i="44"/>
  <c r="BU46" i="44"/>
  <c r="BV45" i="44"/>
  <c r="BU45" i="44"/>
  <c r="BV39" i="44"/>
  <c r="BU39" i="44"/>
  <c r="BV38" i="44"/>
  <c r="BU38" i="44"/>
  <c r="BV37" i="44"/>
  <c r="BV32" i="44"/>
  <c r="BU32" i="44"/>
  <c r="BV31" i="44"/>
  <c r="BU31" i="44"/>
  <c r="BV30" i="44"/>
  <c r="BU30" i="44"/>
  <c r="BV24" i="44"/>
  <c r="BU24" i="44"/>
  <c r="BV23" i="44"/>
  <c r="BU23" i="44"/>
  <c r="BV22" i="44"/>
  <c r="BU22" i="44"/>
  <c r="BU17" i="44"/>
  <c r="BV16" i="44"/>
  <c r="BU16" i="44"/>
  <c r="BV15" i="44"/>
  <c r="BU15" i="44"/>
  <c r="BV9" i="44"/>
  <c r="BU9" i="44"/>
  <c r="BV8" i="44"/>
  <c r="BU8" i="44"/>
  <c r="BV7" i="44"/>
  <c r="BU7" i="44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39" i="44"/>
  <c r="I40" i="44"/>
  <c r="I41" i="44"/>
  <c r="I42" i="44"/>
  <c r="I43" i="44"/>
  <c r="I44" i="44"/>
  <c r="I45" i="44"/>
  <c r="I46" i="44"/>
  <c r="I47" i="44"/>
  <c r="I48" i="44"/>
  <c r="I49" i="44"/>
  <c r="I50" i="44"/>
  <c r="I51" i="44"/>
  <c r="I52" i="44"/>
  <c r="I53" i="44"/>
  <c r="I54" i="44"/>
  <c r="I55" i="44"/>
  <c r="I56" i="44"/>
  <c r="I57" i="44"/>
  <c r="I58" i="44"/>
  <c r="I59" i="44"/>
  <c r="I60" i="44"/>
  <c r="I61" i="44"/>
  <c r="I62" i="44"/>
  <c r="I63" i="44"/>
  <c r="I64" i="44"/>
  <c r="I65" i="44"/>
  <c r="I66" i="44"/>
  <c r="I67" i="44"/>
  <c r="I68" i="44"/>
  <c r="I69" i="44"/>
  <c r="I70" i="44"/>
  <c r="I71" i="44"/>
  <c r="I72" i="44"/>
  <c r="I73" i="44"/>
  <c r="I74" i="44"/>
  <c r="I75" i="44"/>
  <c r="I76" i="44"/>
  <c r="I77" i="44"/>
  <c r="I78" i="44"/>
  <c r="I79" i="44"/>
  <c r="I80" i="44"/>
  <c r="I81" i="44"/>
  <c r="I82" i="44"/>
  <c r="I83" i="44"/>
  <c r="I84" i="44"/>
  <c r="I85" i="44"/>
  <c r="I86" i="44"/>
  <c r="I87" i="44"/>
  <c r="I88" i="44"/>
  <c r="I89" i="44"/>
  <c r="I90" i="44"/>
  <c r="I91" i="44"/>
  <c r="I92" i="44"/>
  <c r="I93" i="44"/>
  <c r="I94" i="44"/>
  <c r="I95" i="44"/>
  <c r="I96" i="44"/>
  <c r="I97" i="44"/>
  <c r="I98" i="44"/>
  <c r="I99" i="44"/>
  <c r="I100" i="44"/>
  <c r="I101" i="44"/>
  <c r="I102" i="44"/>
  <c r="I103" i="44"/>
  <c r="I104" i="44"/>
  <c r="I105" i="44"/>
  <c r="I106" i="44"/>
  <c r="I107" i="44"/>
  <c r="I108" i="44"/>
  <c r="I109" i="44"/>
  <c r="I110" i="44"/>
  <c r="I111" i="44"/>
  <c r="I112" i="44"/>
  <c r="I3" i="44"/>
  <c r="AZ111" i="44"/>
  <c r="BA8" i="44"/>
  <c r="BA7" i="44"/>
  <c r="AZ5" i="44"/>
  <c r="AF5" i="44"/>
  <c r="AE5" i="44"/>
  <c r="BB70" i="44" l="1"/>
  <c r="BW70" i="44"/>
  <c r="AG70" i="44"/>
  <c r="BW93" i="44"/>
  <c r="BB93" i="44"/>
  <c r="AG93" i="44"/>
  <c r="AG69" i="44"/>
  <c r="BB69" i="44"/>
  <c r="BW69" i="44"/>
  <c r="BW45" i="44"/>
  <c r="AG45" i="44"/>
  <c r="BB45" i="44"/>
  <c r="AG21" i="44"/>
  <c r="BW21" i="44"/>
  <c r="BB21" i="44"/>
  <c r="AG91" i="44"/>
  <c r="BB91" i="44"/>
  <c r="BW91" i="44"/>
  <c r="BX91" i="44" s="1"/>
  <c r="E91" i="51" s="1"/>
  <c r="BB67" i="44"/>
  <c r="BW67" i="44"/>
  <c r="AG67" i="44"/>
  <c r="BB43" i="44"/>
  <c r="BW43" i="44"/>
  <c r="AG43" i="44"/>
  <c r="AG19" i="44"/>
  <c r="BB19" i="44"/>
  <c r="BW19" i="44"/>
  <c r="BW98" i="44"/>
  <c r="BB98" i="44"/>
  <c r="AG98" i="44"/>
  <c r="AG48" i="44"/>
  <c r="BW48" i="44"/>
  <c r="BB48" i="44"/>
  <c r="BW47" i="44"/>
  <c r="AG47" i="44"/>
  <c r="BB47" i="44"/>
  <c r="BB90" i="44"/>
  <c r="BW90" i="44"/>
  <c r="AG90" i="44"/>
  <c r="BB66" i="44"/>
  <c r="AG66" i="44"/>
  <c r="BW66" i="44"/>
  <c r="BB42" i="44"/>
  <c r="AG42" i="44"/>
  <c r="BW42" i="44"/>
  <c r="AG18" i="44"/>
  <c r="BB18" i="44"/>
  <c r="BW18" i="44"/>
  <c r="AG99" i="44"/>
  <c r="BW99" i="44"/>
  <c r="BB99" i="44"/>
  <c r="AG49" i="44"/>
  <c r="BW49" i="44"/>
  <c r="BB49" i="44"/>
  <c r="BB3" i="44"/>
  <c r="AG3" i="44"/>
  <c r="BW3" i="44"/>
  <c r="BB89" i="44"/>
  <c r="AG89" i="44"/>
  <c r="BW89" i="44"/>
  <c r="BB65" i="44"/>
  <c r="AG65" i="44"/>
  <c r="BW65" i="44"/>
  <c r="BB41" i="44"/>
  <c r="AG41" i="44"/>
  <c r="BW41" i="44"/>
  <c r="BB17" i="44"/>
  <c r="BW17" i="44"/>
  <c r="AG17" i="44"/>
  <c r="AG27" i="44"/>
  <c r="BW27" i="44"/>
  <c r="BB27" i="44"/>
  <c r="AG96" i="44"/>
  <c r="BB96" i="44"/>
  <c r="BW96" i="44"/>
  <c r="BB87" i="44"/>
  <c r="BW87" i="44"/>
  <c r="AG87" i="44"/>
  <c r="AG75" i="44"/>
  <c r="BB75" i="44"/>
  <c r="BW75" i="44"/>
  <c r="BX75" i="44" s="1"/>
  <c r="E75" i="51" s="1"/>
  <c r="BW71" i="44"/>
  <c r="AG71" i="44"/>
  <c r="BB71" i="44"/>
  <c r="BB111" i="44"/>
  <c r="AG111" i="44"/>
  <c r="BW111" i="44"/>
  <c r="AG50" i="44"/>
  <c r="BW50" i="44"/>
  <c r="BB50" i="44"/>
  <c r="BW74" i="44"/>
  <c r="AG74" i="44"/>
  <c r="BB74" i="44"/>
  <c r="AG25" i="44"/>
  <c r="BW25" i="44"/>
  <c r="BB25" i="44"/>
  <c r="AG72" i="44"/>
  <c r="BB72" i="44"/>
  <c r="BW72" i="44"/>
  <c r="BB88" i="44"/>
  <c r="BW88" i="44"/>
  <c r="AG88" i="44"/>
  <c r="BB16" i="44"/>
  <c r="BW16" i="44"/>
  <c r="AG16" i="44"/>
  <c r="BB63" i="44"/>
  <c r="AG63" i="44"/>
  <c r="BW63" i="44"/>
  <c r="AG60" i="44"/>
  <c r="BB60" i="44"/>
  <c r="BW60" i="44"/>
  <c r="BX60" i="44" s="1"/>
  <c r="E60" i="51" s="1"/>
  <c r="BB105" i="44"/>
  <c r="BW105" i="44"/>
  <c r="AG105" i="44"/>
  <c r="BB81" i="44"/>
  <c r="BW81" i="44"/>
  <c r="AG81" i="44"/>
  <c r="BB57" i="44"/>
  <c r="AG57" i="44"/>
  <c r="BW57" i="44"/>
  <c r="BW33" i="44"/>
  <c r="BB33" i="44"/>
  <c r="AG33" i="44"/>
  <c r="BB9" i="44"/>
  <c r="BW9" i="44"/>
  <c r="AG9" i="44"/>
  <c r="BW97" i="44"/>
  <c r="AG97" i="44"/>
  <c r="BB97" i="44"/>
  <c r="AG94" i="44"/>
  <c r="BW94" i="44"/>
  <c r="BB94" i="44"/>
  <c r="BB39" i="44"/>
  <c r="BW39" i="44"/>
  <c r="AG39" i="44"/>
  <c r="BB104" i="44"/>
  <c r="BW104" i="44"/>
  <c r="AG104" i="44"/>
  <c r="BW80" i="44"/>
  <c r="BB80" i="44"/>
  <c r="AG80" i="44"/>
  <c r="BW56" i="44"/>
  <c r="BB56" i="44"/>
  <c r="AG56" i="44"/>
  <c r="BW32" i="44"/>
  <c r="AG32" i="44"/>
  <c r="BB32" i="44"/>
  <c r="BB8" i="44"/>
  <c r="BW8" i="44"/>
  <c r="BX8" i="44" s="1"/>
  <c r="E8" i="51" s="1"/>
  <c r="AG8" i="44"/>
  <c r="AG73" i="44"/>
  <c r="BB73" i="44"/>
  <c r="BW73" i="44"/>
  <c r="AG24" i="44"/>
  <c r="BB24" i="44"/>
  <c r="BW24" i="44"/>
  <c r="BX24" i="44" s="1"/>
  <c r="E24" i="51" s="1"/>
  <c r="AG95" i="44"/>
  <c r="BB95" i="44"/>
  <c r="BW95" i="44"/>
  <c r="BW22" i="44"/>
  <c r="AG22" i="44"/>
  <c r="BB22" i="44"/>
  <c r="BW44" i="44"/>
  <c r="AG44" i="44"/>
  <c r="BB44" i="44"/>
  <c r="BW40" i="44"/>
  <c r="BB40" i="44"/>
  <c r="AG40" i="44"/>
  <c r="BB15" i="44"/>
  <c r="BW15" i="44"/>
  <c r="AG15" i="44"/>
  <c r="BW61" i="44"/>
  <c r="BB61" i="44"/>
  <c r="AG61" i="44"/>
  <c r="AG82" i="44"/>
  <c r="BW82" i="44"/>
  <c r="BB82" i="44"/>
  <c r="BW103" i="44"/>
  <c r="BB103" i="44"/>
  <c r="AG103" i="44"/>
  <c r="BW79" i="44"/>
  <c r="AG79" i="44"/>
  <c r="BB79" i="44"/>
  <c r="BW55" i="44"/>
  <c r="BB55" i="44"/>
  <c r="AG55" i="44"/>
  <c r="BW31" i="44"/>
  <c r="BX31" i="44" s="1"/>
  <c r="E31" i="51" s="1"/>
  <c r="BB31" i="44"/>
  <c r="AG31" i="44"/>
  <c r="BW7" i="44"/>
  <c r="BX7" i="44" s="1"/>
  <c r="E7" i="51" s="1"/>
  <c r="BB7" i="44"/>
  <c r="BC7" i="44" s="1"/>
  <c r="D7" i="51" s="1"/>
  <c r="AG7" i="44"/>
  <c r="AG92" i="44"/>
  <c r="BB92" i="44"/>
  <c r="BW92" i="44"/>
  <c r="BB112" i="44"/>
  <c r="AG112" i="44"/>
  <c r="BW112" i="44"/>
  <c r="BW85" i="44"/>
  <c r="BB85" i="44"/>
  <c r="AG85" i="44"/>
  <c r="AG83" i="44"/>
  <c r="BB83" i="44"/>
  <c r="BW83" i="44"/>
  <c r="BX83" i="44" s="1"/>
  <c r="E83" i="51" s="1"/>
  <c r="BB35" i="44"/>
  <c r="AG35" i="44"/>
  <c r="BW35" i="44"/>
  <c r="AG10" i="44"/>
  <c r="BB10" i="44"/>
  <c r="BW10" i="44"/>
  <c r="BW102" i="44"/>
  <c r="BB102" i="44"/>
  <c r="AG102" i="44"/>
  <c r="BW78" i="44"/>
  <c r="BB78" i="44"/>
  <c r="AG78" i="44"/>
  <c r="BB54" i="44"/>
  <c r="BW54" i="44"/>
  <c r="AG54" i="44"/>
  <c r="BW30" i="44"/>
  <c r="BX30" i="44" s="1"/>
  <c r="E30" i="51" s="1"/>
  <c r="BB30" i="44"/>
  <c r="AG30" i="44"/>
  <c r="BW6" i="44"/>
  <c r="AG6" i="44"/>
  <c r="BB6" i="44"/>
  <c r="AG23" i="44"/>
  <c r="BW23" i="44"/>
  <c r="BB23" i="44"/>
  <c r="BW20" i="44"/>
  <c r="BB20" i="44"/>
  <c r="AG20" i="44"/>
  <c r="BB62" i="44"/>
  <c r="BW62" i="44"/>
  <c r="BX62" i="44" s="1"/>
  <c r="E62" i="51" s="1"/>
  <c r="AG62" i="44"/>
  <c r="BB14" i="44"/>
  <c r="BW14" i="44"/>
  <c r="AG14" i="44"/>
  <c r="BB13" i="44"/>
  <c r="BW13" i="44"/>
  <c r="AG13" i="44"/>
  <c r="AG84" i="44"/>
  <c r="BW84" i="44"/>
  <c r="BB84" i="44"/>
  <c r="BB36" i="44"/>
  <c r="AG36" i="44"/>
  <c r="BW36" i="44"/>
  <c r="AG107" i="44"/>
  <c r="BB107" i="44"/>
  <c r="BW107" i="44"/>
  <c r="AG11" i="44"/>
  <c r="BW11" i="44"/>
  <c r="BB11" i="44"/>
  <c r="AG106" i="44"/>
  <c r="BB106" i="44"/>
  <c r="BW106" i="44"/>
  <c r="BX106" i="44" s="1"/>
  <c r="E106" i="51" s="1"/>
  <c r="AG58" i="44"/>
  <c r="BW58" i="44"/>
  <c r="BB58" i="44"/>
  <c r="BW101" i="44"/>
  <c r="BB101" i="44"/>
  <c r="AG101" i="44"/>
  <c r="BW77" i="44"/>
  <c r="BX77" i="44" s="1"/>
  <c r="E77" i="51" s="1"/>
  <c r="BB77" i="44"/>
  <c r="AG77" i="44"/>
  <c r="BW53" i="44"/>
  <c r="BB53" i="44"/>
  <c r="AG53" i="44"/>
  <c r="BW29" i="44"/>
  <c r="AG29" i="44"/>
  <c r="BB29" i="44"/>
  <c r="BW5" i="44"/>
  <c r="BB5" i="44"/>
  <c r="AG5" i="44"/>
  <c r="AG51" i="44"/>
  <c r="BW51" i="44"/>
  <c r="BB51" i="44"/>
  <c r="AG26" i="44"/>
  <c r="BB26" i="44"/>
  <c r="BW26" i="44"/>
  <c r="BW46" i="44"/>
  <c r="BX46" i="44" s="1"/>
  <c r="E46" i="51" s="1"/>
  <c r="AG46" i="44"/>
  <c r="BB46" i="44"/>
  <c r="BW68" i="44"/>
  <c r="BX68" i="44" s="1"/>
  <c r="E68" i="51" s="1"/>
  <c r="BB68" i="44"/>
  <c r="AG68" i="44"/>
  <c r="AG64" i="44"/>
  <c r="BB64" i="44"/>
  <c r="BW64" i="44"/>
  <c r="BB110" i="44"/>
  <c r="BW110" i="44"/>
  <c r="AG110" i="44"/>
  <c r="BB86" i="44"/>
  <c r="BW86" i="44"/>
  <c r="AG86" i="44"/>
  <c r="BB38" i="44"/>
  <c r="BW38" i="44"/>
  <c r="BX38" i="44" s="1"/>
  <c r="E38" i="51" s="1"/>
  <c r="AG38" i="44"/>
  <c r="BW109" i="44"/>
  <c r="BB109" i="44"/>
  <c r="AG109" i="44"/>
  <c r="BB37" i="44"/>
  <c r="BW37" i="44"/>
  <c r="AG37" i="44"/>
  <c r="BB108" i="44"/>
  <c r="AG108" i="44"/>
  <c r="BW108" i="44"/>
  <c r="AG12" i="44"/>
  <c r="BW12" i="44"/>
  <c r="BB12" i="44"/>
  <c r="AG59" i="44"/>
  <c r="BB59" i="44"/>
  <c r="BW59" i="44"/>
  <c r="BB34" i="44"/>
  <c r="AG34" i="44"/>
  <c r="BW34" i="44"/>
  <c r="BW100" i="44"/>
  <c r="BB100" i="44"/>
  <c r="AG100" i="44"/>
  <c r="BW76" i="44"/>
  <c r="BB76" i="44"/>
  <c r="AG76" i="44"/>
  <c r="BW52" i="44"/>
  <c r="BX52" i="44" s="1"/>
  <c r="E52" i="51" s="1"/>
  <c r="AG52" i="44"/>
  <c r="BB52" i="44"/>
  <c r="BW28" i="44"/>
  <c r="AG28" i="44"/>
  <c r="BB28" i="44"/>
  <c r="BW4" i="44"/>
  <c r="AG4" i="44"/>
  <c r="BB4" i="44"/>
  <c r="BX32" i="44"/>
  <c r="E32" i="51" s="1"/>
  <c r="BX37" i="44"/>
  <c r="E37" i="51" s="1"/>
  <c r="BX90" i="44"/>
  <c r="E90" i="51" s="1"/>
  <c r="BX22" i="44"/>
  <c r="E22" i="51" s="1"/>
  <c r="BX100" i="44"/>
  <c r="E100" i="51" s="1"/>
  <c r="BX15" i="44"/>
  <c r="E15" i="51" s="1"/>
  <c r="BX54" i="44"/>
  <c r="E54" i="51" s="1"/>
  <c r="BX9" i="44"/>
  <c r="E9" i="51" s="1"/>
  <c r="BX53" i="44"/>
  <c r="E53" i="51" s="1"/>
  <c r="BX98" i="44"/>
  <c r="E98" i="51" s="1"/>
  <c r="BX61" i="44"/>
  <c r="E61" i="51" s="1"/>
  <c r="AB102" i="45"/>
  <c r="AC14" i="45"/>
  <c r="AC73" i="45"/>
  <c r="AC77" i="45"/>
  <c r="AB87" i="45"/>
  <c r="AF87" i="45" s="1"/>
  <c r="AC22" i="45"/>
  <c r="AA111" i="45"/>
  <c r="AA22" i="45"/>
  <c r="AB22" i="45"/>
  <c r="AF22" i="45" s="1"/>
  <c r="AC64" i="45"/>
  <c r="AC82" i="45"/>
  <c r="AA27" i="45"/>
  <c r="AA31" i="45"/>
  <c r="AC94" i="45"/>
  <c r="AA110" i="45"/>
  <c r="AC33" i="45"/>
  <c r="AB61" i="45"/>
  <c r="AF61" i="45" s="1"/>
  <c r="AG61" i="45" s="1"/>
  <c r="AH61" i="45" s="1"/>
  <c r="AI61" i="45" s="1"/>
  <c r="AC104" i="45"/>
  <c r="AC49" i="45"/>
  <c r="AA61" i="45"/>
  <c r="AB67" i="45"/>
  <c r="AF67" i="45" s="1"/>
  <c r="AG67" i="45" s="1"/>
  <c r="AH67" i="45" s="1"/>
  <c r="AB69" i="45"/>
  <c r="AD91" i="45"/>
  <c r="AB14" i="45"/>
  <c r="AF14" i="45" s="1"/>
  <c r="AG14" i="45" s="1"/>
  <c r="AH14" i="45" s="1"/>
  <c r="AI14" i="45" s="1"/>
  <c r="AW14" i="45" s="1"/>
  <c r="AD18" i="45"/>
  <c r="AD27" i="45"/>
  <c r="AC61" i="45"/>
  <c r="AA21" i="45"/>
  <c r="AA75" i="45"/>
  <c r="AD107" i="45"/>
  <c r="BX76" i="44"/>
  <c r="E76" i="51" s="1"/>
  <c r="BX99" i="44"/>
  <c r="E99" i="51" s="1"/>
  <c r="AA92" i="45"/>
  <c r="AC54" i="45"/>
  <c r="AA50" i="45"/>
  <c r="AA54" i="45"/>
  <c r="AB64" i="45"/>
  <c r="BX47" i="44"/>
  <c r="E47" i="51" s="1"/>
  <c r="BX23" i="44"/>
  <c r="E23" i="51" s="1"/>
  <c r="BX45" i="44"/>
  <c r="E45" i="51" s="1"/>
  <c r="BX69" i="44"/>
  <c r="E69" i="51" s="1"/>
  <c r="AB66" i="45"/>
  <c r="AF66" i="45" s="1"/>
  <c r="AA97" i="45"/>
  <c r="AB48" i="45"/>
  <c r="AA112" i="45"/>
  <c r="AA96" i="45"/>
  <c r="AC50" i="45"/>
  <c r="AC84" i="45"/>
  <c r="AB27" i="45"/>
  <c r="AF27" i="45" s="1"/>
  <c r="AG27" i="45" s="1"/>
  <c r="AH27" i="45" s="1"/>
  <c r="AF17" i="45"/>
  <c r="AB50" i="45"/>
  <c r="AF50" i="45" s="1"/>
  <c r="AA40" i="45"/>
  <c r="AD48" i="45"/>
  <c r="AB84" i="45"/>
  <c r="AD100" i="45"/>
  <c r="AA18" i="45"/>
  <c r="AC28" i="45"/>
  <c r="AB39" i="45"/>
  <c r="AF39" i="45" s="1"/>
  <c r="AD84" i="45"/>
  <c r="AB91" i="45"/>
  <c r="AB18" i="45"/>
  <c r="AF18" i="45" s="1"/>
  <c r="AA25" i="45"/>
  <c r="AA8" i="45"/>
  <c r="AC18" i="45"/>
  <c r="AB60" i="45"/>
  <c r="AF60" i="45" s="1"/>
  <c r="AC83" i="45"/>
  <c r="AF69" i="45"/>
  <c r="AA34" i="45"/>
  <c r="AC34" i="45"/>
  <c r="AD70" i="45"/>
  <c r="AB70" i="45"/>
  <c r="AF70" i="45" s="1"/>
  <c r="AA70" i="45"/>
  <c r="AC81" i="45"/>
  <c r="AD81" i="45"/>
  <c r="AB81" i="45"/>
  <c r="AF81" i="45" s="1"/>
  <c r="AA81" i="45"/>
  <c r="AC102" i="45"/>
  <c r="AD105" i="45"/>
  <c r="AC105" i="45"/>
  <c r="AB105" i="45"/>
  <c r="AA105" i="45"/>
  <c r="AB6" i="45"/>
  <c r="AA6" i="45"/>
  <c r="AC6" i="45"/>
  <c r="AG22" i="45"/>
  <c r="AH22" i="45" s="1"/>
  <c r="AI22" i="45" s="1"/>
  <c r="AB33" i="45"/>
  <c r="AF33" i="45" s="1"/>
  <c r="AG33" i="45" s="1"/>
  <c r="AH33" i="45" s="1"/>
  <c r="AC57" i="45"/>
  <c r="AD57" i="45"/>
  <c r="AB57" i="45"/>
  <c r="AA57" i="45"/>
  <c r="AB108" i="45"/>
  <c r="AF108" i="45" s="1"/>
  <c r="AD41" i="45"/>
  <c r="AD16" i="45"/>
  <c r="AC16" i="45"/>
  <c r="AA16" i="45"/>
  <c r="AB16" i="45"/>
  <c r="AA19" i="45"/>
  <c r="AA45" i="45"/>
  <c r="AB45" i="45"/>
  <c r="AC45" i="45"/>
  <c r="AD45" i="45"/>
  <c r="AC35" i="45"/>
  <c r="AB35" i="45"/>
  <c r="AF35" i="45" s="1"/>
  <c r="AA35" i="45"/>
  <c r="AB49" i="45"/>
  <c r="AF49" i="45" s="1"/>
  <c r="AG49" i="45" s="1"/>
  <c r="AH49" i="45" s="1"/>
  <c r="AC71" i="45"/>
  <c r="AG71" i="45" s="1"/>
  <c r="AH71" i="45" s="1"/>
  <c r="AA71" i="45"/>
  <c r="AA44" i="45"/>
  <c r="AD44" i="45"/>
  <c r="AC44" i="45"/>
  <c r="AB44" i="45"/>
  <c r="AD25" i="45"/>
  <c r="AC25" i="45"/>
  <c r="AB25" i="45"/>
  <c r="AD5" i="45"/>
  <c r="AA60" i="45"/>
  <c r="AC60" i="45"/>
  <c r="AC63" i="45"/>
  <c r="AB63" i="45"/>
  <c r="AD63" i="45"/>
  <c r="AA63" i="45"/>
  <c r="AD68" i="45"/>
  <c r="AC68" i="45"/>
  <c r="AB68" i="45"/>
  <c r="AA68" i="45"/>
  <c r="AD12" i="45"/>
  <c r="AC48" i="45"/>
  <c r="AA48" i="45"/>
  <c r="AD43" i="45"/>
  <c r="AC43" i="45"/>
  <c r="AB43" i="45"/>
  <c r="AF43" i="45" s="1"/>
  <c r="AD20" i="45"/>
  <c r="AA20" i="45"/>
  <c r="AC20" i="45"/>
  <c r="AB20" i="45"/>
  <c r="AA13" i="45"/>
  <c r="AC13" i="45"/>
  <c r="AD13" i="45"/>
  <c r="AB13" i="45"/>
  <c r="AD30" i="45"/>
  <c r="AC30" i="45"/>
  <c r="AB30" i="45"/>
  <c r="AF30" i="45" s="1"/>
  <c r="AA30" i="45"/>
  <c r="AD53" i="45"/>
  <c r="AC53" i="45"/>
  <c r="AB53" i="45"/>
  <c r="AA53" i="45"/>
  <c r="AB58" i="45"/>
  <c r="AA58" i="45"/>
  <c r="AD58" i="45"/>
  <c r="AC58" i="45"/>
  <c r="AB19" i="45"/>
  <c r="AF19" i="45" s="1"/>
  <c r="AC108" i="45"/>
  <c r="AD10" i="45"/>
  <c r="AC10" i="45"/>
  <c r="AB10" i="45"/>
  <c r="AA10" i="45"/>
  <c r="AA38" i="45"/>
  <c r="AA85" i="45"/>
  <c r="AB62" i="45"/>
  <c r="AF62" i="45" s="1"/>
  <c r="AA62" i="45"/>
  <c r="AD62" i="45"/>
  <c r="AC62" i="45"/>
  <c r="AD69" i="45"/>
  <c r="AC69" i="45"/>
  <c r="AA69" i="45"/>
  <c r="AC11" i="45"/>
  <c r="AB11" i="45"/>
  <c r="AF11" i="45" s="1"/>
  <c r="AA11" i="45"/>
  <c r="AD7" i="45"/>
  <c r="AC7" i="45"/>
  <c r="AB7" i="45"/>
  <c r="AA7" i="45"/>
  <c r="AA17" i="45"/>
  <c r="AD103" i="45"/>
  <c r="AC103" i="45"/>
  <c r="AB103" i="45"/>
  <c r="AF103" i="45" s="1"/>
  <c r="AA103" i="45"/>
  <c r="AD37" i="45"/>
  <c r="AC17" i="45"/>
  <c r="AD76" i="45"/>
  <c r="AD106" i="45"/>
  <c r="AC106" i="45"/>
  <c r="AB106" i="45"/>
  <c r="AA106" i="45"/>
  <c r="AB15" i="45"/>
  <c r="AF15" i="45" s="1"/>
  <c r="AG15" i="45" s="1"/>
  <c r="AH15" i="45" s="1"/>
  <c r="AA15" i="45"/>
  <c r="AA64" i="45"/>
  <c r="AD64" i="45"/>
  <c r="AA73" i="45"/>
  <c r="AB88" i="45"/>
  <c r="AD88" i="45"/>
  <c r="AC88" i="45"/>
  <c r="AA88" i="45"/>
  <c r="AD8" i="45"/>
  <c r="AA23" i="45"/>
  <c r="AB23" i="45"/>
  <c r="AD23" i="45"/>
  <c r="AC23" i="45"/>
  <c r="AC8" i="45"/>
  <c r="AB12" i="45"/>
  <c r="AA12" i="45"/>
  <c r="AC12" i="45"/>
  <c r="AD36" i="45"/>
  <c r="AC36" i="45"/>
  <c r="AB36" i="45"/>
  <c r="AF36" i="45" s="1"/>
  <c r="AG36" i="45" s="1"/>
  <c r="AH36" i="45" s="1"/>
  <c r="AA36" i="45"/>
  <c r="AC26" i="45"/>
  <c r="AB26" i="45"/>
  <c r="AA26" i="45"/>
  <c r="AA29" i="45"/>
  <c r="AA43" i="45"/>
  <c r="AC67" i="45"/>
  <c r="AC72" i="45"/>
  <c r="AD72" i="45"/>
  <c r="AB72" i="45"/>
  <c r="AF72" i="45" s="1"/>
  <c r="AA72" i="45"/>
  <c r="AB93" i="45"/>
  <c r="AA93" i="45"/>
  <c r="AD21" i="45"/>
  <c r="AC21" i="45"/>
  <c r="AB21" i="45"/>
  <c r="AF21" i="45" s="1"/>
  <c r="AG21" i="45" s="1"/>
  <c r="AH21" i="45" s="1"/>
  <c r="AI21" i="45" s="1"/>
  <c r="AD31" i="45"/>
  <c r="AC31" i="45"/>
  <c r="AB31" i="45"/>
  <c r="AC46" i="45"/>
  <c r="AB46" i="45"/>
  <c r="AF46" i="45" s="1"/>
  <c r="AA46" i="45"/>
  <c r="AD104" i="45"/>
  <c r="AD47" i="45"/>
  <c r="AC47" i="45"/>
  <c r="AB47" i="45"/>
  <c r="AF47" i="45" s="1"/>
  <c r="AG47" i="45" s="1"/>
  <c r="AH47" i="45" s="1"/>
  <c r="AA47" i="45"/>
  <c r="AD66" i="45"/>
  <c r="AC66" i="45"/>
  <c r="AA66" i="45"/>
  <c r="AD9" i="45"/>
  <c r="AC9" i="45"/>
  <c r="AB9" i="45"/>
  <c r="AA9" i="45"/>
  <c r="AD49" i="45"/>
  <c r="AA49" i="45"/>
  <c r="AC19" i="45"/>
  <c r="AC32" i="45"/>
  <c r="AD32" i="45"/>
  <c r="AB32" i="45"/>
  <c r="AF32" i="45" s="1"/>
  <c r="AG32" i="45" s="1"/>
  <c r="AH32" i="45" s="1"/>
  <c r="AA32" i="45"/>
  <c r="AB86" i="45"/>
  <c r="AA86" i="45"/>
  <c r="AD6" i="45"/>
  <c r="AA33" i="45"/>
  <c r="AB59" i="45"/>
  <c r="AC65" i="45"/>
  <c r="AB65" i="45"/>
  <c r="AD65" i="45"/>
  <c r="AD93" i="45"/>
  <c r="AB82" i="45"/>
  <c r="AF82" i="45" s="1"/>
  <c r="AA82" i="45"/>
  <c r="AD24" i="45"/>
  <c r="AD26" i="45"/>
  <c r="AD54" i="45"/>
  <c r="AA67" i="45"/>
  <c r="AC56" i="45"/>
  <c r="AB56" i="45"/>
  <c r="AA56" i="45"/>
  <c r="AD56" i="45"/>
  <c r="AB111" i="45"/>
  <c r="AF111" i="45" s="1"/>
  <c r="AB28" i="45"/>
  <c r="AF28" i="45" s="1"/>
  <c r="AA28" i="45"/>
  <c r="AC55" i="45"/>
  <c r="AB55" i="45"/>
  <c r="AA55" i="45"/>
  <c r="AD55" i="45"/>
  <c r="AC76" i="45"/>
  <c r="AB76" i="45"/>
  <c r="AA76" i="45"/>
  <c r="AF92" i="45"/>
  <c r="AG92" i="45" s="1"/>
  <c r="AH92" i="45" s="1"/>
  <c r="AI92" i="45" s="1"/>
  <c r="AA78" i="45"/>
  <c r="AB78" i="45"/>
  <c r="AD78" i="45"/>
  <c r="AA79" i="45"/>
  <c r="AA51" i="45"/>
  <c r="AD51" i="45"/>
  <c r="AB51" i="45"/>
  <c r="AF51" i="45" s="1"/>
  <c r="AG51" i="45" s="1"/>
  <c r="AH51" i="45" s="1"/>
  <c r="AB8" i="45"/>
  <c r="AA24" i="45"/>
  <c r="AB38" i="45"/>
  <c r="AD52" i="45"/>
  <c r="AC78" i="45"/>
  <c r="AB79" i="45"/>
  <c r="AB24" i="45"/>
  <c r="AC38" i="45"/>
  <c r="AB52" i="45"/>
  <c r="AD59" i="45"/>
  <c r="AC59" i="45"/>
  <c r="AA59" i="45"/>
  <c r="AC79" i="45"/>
  <c r="AC91" i="45"/>
  <c r="AA91" i="45"/>
  <c r="AB42" i="45"/>
  <c r="AA42" i="45"/>
  <c r="AD42" i="45"/>
  <c r="AC42" i="45"/>
  <c r="AC24" i="45"/>
  <c r="AD38" i="45"/>
  <c r="AD79" i="45"/>
  <c r="AD98" i="45"/>
  <c r="AB83" i="45"/>
  <c r="AF83" i="45" s="1"/>
  <c r="AA83" i="45"/>
  <c r="AB98" i="45"/>
  <c r="AF98" i="45" s="1"/>
  <c r="AD102" i="45"/>
  <c r="AF102" i="45" s="1"/>
  <c r="AB104" i="45"/>
  <c r="AA104" i="45"/>
  <c r="AD29" i="45"/>
  <c r="AC29" i="45"/>
  <c r="AB29" i="45"/>
  <c r="AC37" i="45"/>
  <c r="AB37" i="45"/>
  <c r="AA37" i="45"/>
  <c r="AB80" i="45"/>
  <c r="AA89" i="45"/>
  <c r="AD89" i="45"/>
  <c r="AC89" i="45"/>
  <c r="AB89" i="45"/>
  <c r="AD90" i="45"/>
  <c r="AB90" i="45"/>
  <c r="AC90" i="45"/>
  <c r="AD40" i="45"/>
  <c r="AC40" i="45"/>
  <c r="AB40" i="45"/>
  <c r="AB34" i="45"/>
  <c r="AF34" i="45" s="1"/>
  <c r="AB74" i="45"/>
  <c r="AC93" i="45"/>
  <c r="AD110" i="45"/>
  <c r="AC110" i="45"/>
  <c r="AB110" i="45"/>
  <c r="AC39" i="45"/>
  <c r="AA39" i="45"/>
  <c r="AD95" i="45"/>
  <c r="AA95" i="45"/>
  <c r="AC95" i="45"/>
  <c r="AB95" i="45"/>
  <c r="AD94" i="45"/>
  <c r="AB94" i="45"/>
  <c r="AA94" i="45"/>
  <c r="AD96" i="45"/>
  <c r="AC96" i="45"/>
  <c r="AB96" i="45"/>
  <c r="AA108" i="45"/>
  <c r="AD75" i="45"/>
  <c r="AC75" i="45"/>
  <c r="AB75" i="45"/>
  <c r="AD99" i="45"/>
  <c r="AC99" i="45"/>
  <c r="AB99" i="45"/>
  <c r="AA99" i="45"/>
  <c r="AB109" i="45"/>
  <c r="AA109" i="45"/>
  <c r="AD109" i="45"/>
  <c r="AC109" i="45"/>
  <c r="AC41" i="45"/>
  <c r="AB41" i="45"/>
  <c r="AA41" i="45"/>
  <c r="AC70" i="45"/>
  <c r="AB54" i="45"/>
  <c r="AF54" i="45" s="1"/>
  <c r="AG54" i="45" s="1"/>
  <c r="AH54" i="45" s="1"/>
  <c r="AI54" i="45" s="1"/>
  <c r="AB101" i="45"/>
  <c r="AA101" i="45"/>
  <c r="AD101" i="45"/>
  <c r="AC101" i="45"/>
  <c r="AA107" i="45"/>
  <c r="AB107" i="45"/>
  <c r="AF107" i="45" s="1"/>
  <c r="AB77" i="45"/>
  <c r="AA77" i="45"/>
  <c r="AD77" i="45"/>
  <c r="AD97" i="45"/>
  <c r="AC97" i="45"/>
  <c r="AB97" i="45"/>
  <c r="AD86" i="45"/>
  <c r="AA52" i="45"/>
  <c r="AC86" i="45"/>
  <c r="AB112" i="45"/>
  <c r="AD112" i="45"/>
  <c r="AC112" i="45"/>
  <c r="AC52" i="45"/>
  <c r="AD80" i="45"/>
  <c r="AC80" i="45"/>
  <c r="AA80" i="45"/>
  <c r="AD73" i="45"/>
  <c r="AB73" i="45"/>
  <c r="AF73" i="45" s="1"/>
  <c r="AG73" i="45" s="1"/>
  <c r="AH73" i="45" s="1"/>
  <c r="AD85" i="45"/>
  <c r="AC85" i="45"/>
  <c r="AB85" i="45"/>
  <c r="AA90" i="45"/>
  <c r="AA102" i="45"/>
  <c r="AC107" i="45"/>
  <c r="AA65" i="45"/>
  <c r="AC100" i="45"/>
  <c r="AB100" i="45"/>
  <c r="AA100" i="45"/>
  <c r="AC87" i="45"/>
  <c r="AG87" i="45" s="1"/>
  <c r="AH87" i="45" s="1"/>
  <c r="AI87" i="45" s="1"/>
  <c r="AC111" i="45"/>
  <c r="AD74" i="45"/>
  <c r="AA74" i="45"/>
  <c r="AA98" i="45"/>
  <c r="AC74" i="45"/>
  <c r="AC98" i="45"/>
  <c r="BU77" i="44"/>
  <c r="BX84" i="44"/>
  <c r="E84" i="51" s="1"/>
  <c r="BV92" i="44"/>
  <c r="BV107" i="44"/>
  <c r="BX39" i="44"/>
  <c r="E39" i="51" s="1"/>
  <c r="BU25" i="44"/>
  <c r="BV17" i="44"/>
  <c r="BV70" i="44"/>
  <c r="BX70" i="44" s="1"/>
  <c r="E70" i="51" s="1"/>
  <c r="BU33" i="44"/>
  <c r="BV78" i="44"/>
  <c r="BU3" i="44"/>
  <c r="BV10" i="44"/>
  <c r="BU18" i="44"/>
  <c r="BV33" i="44"/>
  <c r="BV86" i="44"/>
  <c r="BU109" i="44"/>
  <c r="BV18" i="44"/>
  <c r="BV56" i="44"/>
  <c r="BV109" i="44"/>
  <c r="BV26" i="44"/>
  <c r="BU102" i="44"/>
  <c r="BV11" i="44"/>
  <c r="BU19" i="44"/>
  <c r="BU34" i="44"/>
  <c r="BV49" i="44"/>
  <c r="BU57" i="44"/>
  <c r="BV64" i="44"/>
  <c r="BU72" i="44"/>
  <c r="BV87" i="44"/>
  <c r="BV102" i="44"/>
  <c r="BU110" i="44"/>
  <c r="BV108" i="44"/>
  <c r="BV101" i="44"/>
  <c r="BU87" i="44"/>
  <c r="AE42" i="44"/>
  <c r="BU4" i="44"/>
  <c r="BV19" i="44"/>
  <c r="BU27" i="44"/>
  <c r="BV34" i="44"/>
  <c r="BU42" i="44"/>
  <c r="BV57" i="44"/>
  <c r="BV72" i="44"/>
  <c r="BU80" i="44"/>
  <c r="BU95" i="44"/>
  <c r="BV110" i="44"/>
  <c r="BV94" i="44"/>
  <c r="AF42" i="44"/>
  <c r="BU12" i="44"/>
  <c r="BV27" i="44"/>
  <c r="BV42" i="44"/>
  <c r="BU50" i="44"/>
  <c r="BU65" i="44"/>
  <c r="BV80" i="44"/>
  <c r="BV95" i="44"/>
  <c r="BU103" i="44"/>
  <c r="BU101" i="44"/>
  <c r="BU94" i="44"/>
  <c r="BA67" i="44"/>
  <c r="BV12" i="44"/>
  <c r="BU20" i="44"/>
  <c r="BU35" i="44"/>
  <c r="BV50" i="44"/>
  <c r="BV65" i="44"/>
  <c r="BU73" i="44"/>
  <c r="BU88" i="44"/>
  <c r="BV103" i="44"/>
  <c r="BU111" i="44"/>
  <c r="BU64" i="44"/>
  <c r="BU5" i="44"/>
  <c r="BV20" i="44"/>
  <c r="BV35" i="44"/>
  <c r="BU43" i="44"/>
  <c r="BU58" i="44"/>
  <c r="BV73" i="44"/>
  <c r="BU81" i="44"/>
  <c r="BV88" i="44"/>
  <c r="BU96" i="44"/>
  <c r="BV111" i="44"/>
  <c r="BV55" i="44"/>
  <c r="BU10" i="44"/>
  <c r="BV48" i="44"/>
  <c r="BV79" i="44"/>
  <c r="BV5" i="44"/>
  <c r="BU13" i="44"/>
  <c r="BU28" i="44"/>
  <c r="BV43" i="44"/>
  <c r="BU51" i="44"/>
  <c r="BV58" i="44"/>
  <c r="BU66" i="44"/>
  <c r="BV81" i="44"/>
  <c r="BV96" i="44"/>
  <c r="BU104" i="44"/>
  <c r="BV93" i="44"/>
  <c r="BV63" i="44"/>
  <c r="AE72" i="44"/>
  <c r="BV13" i="44"/>
  <c r="BU21" i="44"/>
  <c r="BV28" i="44"/>
  <c r="BU36" i="44"/>
  <c r="BV51" i="44"/>
  <c r="BV66" i="44"/>
  <c r="BU74" i="44"/>
  <c r="BU89" i="44"/>
  <c r="BV104" i="44"/>
  <c r="BX16" i="44"/>
  <c r="E16" i="51" s="1"/>
  <c r="BU63" i="44"/>
  <c r="BV25" i="44"/>
  <c r="BU11" i="44"/>
  <c r="BV41" i="44"/>
  <c r="AF72" i="44"/>
  <c r="BU6" i="44"/>
  <c r="BV21" i="44"/>
  <c r="BV36" i="44"/>
  <c r="BU44" i="44"/>
  <c r="BU59" i="44"/>
  <c r="BV74" i="44"/>
  <c r="BV89" i="44"/>
  <c r="BU97" i="44"/>
  <c r="BU112" i="44"/>
  <c r="BU40" i="44"/>
  <c r="BX85" i="44"/>
  <c r="E85" i="51" s="1"/>
  <c r="BU48" i="44"/>
  <c r="BU86" i="44"/>
  <c r="BU71" i="44"/>
  <c r="BV71" i="44"/>
  <c r="BU49" i="44"/>
  <c r="AZ83" i="44"/>
  <c r="BV6" i="44"/>
  <c r="BU14" i="44"/>
  <c r="BU29" i="44"/>
  <c r="BV44" i="44"/>
  <c r="BV59" i="44"/>
  <c r="BU67" i="44"/>
  <c r="BU82" i="44"/>
  <c r="BV97" i="44"/>
  <c r="BU105" i="44"/>
  <c r="BV112" i="44"/>
  <c r="BU78" i="44"/>
  <c r="BV40" i="44"/>
  <c r="BU56" i="44"/>
  <c r="BV3" i="44"/>
  <c r="BU26" i="44"/>
  <c r="BU41" i="44"/>
  <c r="BU79" i="44"/>
  <c r="BA83" i="44"/>
  <c r="BV14" i="44"/>
  <c r="BV29" i="44"/>
  <c r="BX29" i="44" s="1"/>
  <c r="E29" i="51" s="1"/>
  <c r="BU37" i="44"/>
  <c r="BU52" i="44"/>
  <c r="BV67" i="44"/>
  <c r="BU75" i="44"/>
  <c r="BV82" i="44"/>
  <c r="BU90" i="44"/>
  <c r="BV105" i="44"/>
  <c r="AZ25" i="44"/>
  <c r="AZ35" i="44"/>
  <c r="AZ22" i="44"/>
  <c r="AE37" i="44"/>
  <c r="AF37" i="44"/>
  <c r="AE46" i="44"/>
  <c r="AZ17" i="44"/>
  <c r="BA45" i="44"/>
  <c r="BA17" i="44"/>
  <c r="AF88" i="44"/>
  <c r="BA89" i="44"/>
  <c r="AE94" i="44"/>
  <c r="AE13" i="44"/>
  <c r="BA21" i="44"/>
  <c r="AF94" i="44"/>
  <c r="AF89" i="44"/>
  <c r="AZ89" i="44"/>
  <c r="BA47" i="44"/>
  <c r="AF66" i="44"/>
  <c r="AE89" i="44"/>
  <c r="BA4" i="44"/>
  <c r="AE67" i="44"/>
  <c r="AE22" i="44"/>
  <c r="AF110" i="44"/>
  <c r="AF67" i="44"/>
  <c r="AE111" i="44"/>
  <c r="AF22" i="44"/>
  <c r="AZ67" i="44"/>
  <c r="AF111" i="44"/>
  <c r="AH111" i="44" s="1"/>
  <c r="C111" i="51" s="1"/>
  <c r="BA77" i="44"/>
  <c r="BA99" i="44"/>
  <c r="AF51" i="44"/>
  <c r="AF27" i="44"/>
  <c r="AE53" i="44"/>
  <c r="AF31" i="44"/>
  <c r="AF53" i="44"/>
  <c r="AH53" i="44" s="1"/>
  <c r="C53" i="51" s="1"/>
  <c r="AZ26" i="44"/>
  <c r="AZ11" i="44"/>
  <c r="AZ31" i="44"/>
  <c r="AE100" i="44"/>
  <c r="BA11" i="44"/>
  <c r="BA31" i="44"/>
  <c r="AE78" i="44"/>
  <c r="AF100" i="44"/>
  <c r="AE27" i="44"/>
  <c r="AE56" i="44"/>
  <c r="AF78" i="44"/>
  <c r="AE101" i="44"/>
  <c r="AF56" i="44"/>
  <c r="AE79" i="44"/>
  <c r="AZ99" i="44"/>
  <c r="AE12" i="44"/>
  <c r="AZ34" i="44"/>
  <c r="AE57" i="44"/>
  <c r="AF79" i="44"/>
  <c r="AH79" i="44" s="1"/>
  <c r="C79" i="51" s="1"/>
  <c r="AF12" i="44"/>
  <c r="AE35" i="44"/>
  <c r="AF57" i="44"/>
  <c r="AZ79" i="44"/>
  <c r="AZ105" i="44"/>
  <c r="AZ12" i="44"/>
  <c r="AF35" i="44"/>
  <c r="AH35" i="44" s="1"/>
  <c r="C35" i="51" s="1"/>
  <c r="AZ57" i="44"/>
  <c r="BA105" i="44"/>
  <c r="AE16" i="44"/>
  <c r="BA25" i="44"/>
  <c r="BA35" i="44"/>
  <c r="AF46" i="44"/>
  <c r="BA57" i="44"/>
  <c r="AE68" i="44"/>
  <c r="AF16" i="44"/>
  <c r="AF68" i="44"/>
  <c r="AE82" i="44"/>
  <c r="AF93" i="44"/>
  <c r="AE104" i="44"/>
  <c r="AE8" i="44"/>
  <c r="AZ16" i="44"/>
  <c r="AE47" i="44"/>
  <c r="AF82" i="44"/>
  <c r="AZ93" i="44"/>
  <c r="AF104" i="44"/>
  <c r="AF8" i="44"/>
  <c r="AE17" i="44"/>
  <c r="AE26" i="44"/>
  <c r="AE36" i="44"/>
  <c r="AF47" i="44"/>
  <c r="AZ61" i="44"/>
  <c r="AE83" i="44"/>
  <c r="BA93" i="44"/>
  <c r="BC93" i="44" s="1"/>
  <c r="D93" i="51" s="1"/>
  <c r="AE105" i="44"/>
  <c r="AZ8" i="44"/>
  <c r="AF17" i="44"/>
  <c r="AF26" i="44"/>
  <c r="AF36" i="44"/>
  <c r="AZ47" i="44"/>
  <c r="BA61" i="44"/>
  <c r="BC61" i="44" s="1"/>
  <c r="D61" i="51" s="1"/>
  <c r="AF83" i="44"/>
  <c r="AH83" i="44" s="1"/>
  <c r="C83" i="51" s="1"/>
  <c r="AF105" i="44"/>
  <c r="AE73" i="44"/>
  <c r="AF73" i="44"/>
  <c r="AH73" i="44" s="1"/>
  <c r="C73" i="51" s="1"/>
  <c r="AZ73" i="44"/>
  <c r="AF63" i="44"/>
  <c r="AZ30" i="44"/>
  <c r="AF4" i="44"/>
  <c r="AE11" i="44"/>
  <c r="AF21" i="44"/>
  <c r="BA41" i="44"/>
  <c r="AE52" i="44"/>
  <c r="BA63" i="44"/>
  <c r="AE99" i="44"/>
  <c r="AZ27" i="44"/>
  <c r="AE40" i="44"/>
  <c r="AZ51" i="44"/>
  <c r="AE62" i="44"/>
  <c r="AF109" i="44"/>
  <c r="BA27" i="44"/>
  <c r="AF40" i="44"/>
  <c r="BA51" i="44"/>
  <c r="AF62" i="44"/>
  <c r="AE84" i="44"/>
  <c r="AE95" i="44"/>
  <c r="AZ109" i="44"/>
  <c r="AE30" i="44"/>
  <c r="AE41" i="44"/>
  <c r="AE63" i="44"/>
  <c r="AF84" i="44"/>
  <c r="AF95" i="44"/>
  <c r="BA109" i="44"/>
  <c r="AF30" i="44"/>
  <c r="AF41" i="44"/>
  <c r="BA73" i="44"/>
  <c r="AZ95" i="44"/>
  <c r="AE4" i="44"/>
  <c r="AZ10" i="44"/>
  <c r="AE21" i="44"/>
  <c r="AZ41" i="44"/>
  <c r="AZ63" i="44"/>
  <c r="AF98" i="44"/>
  <c r="AH98" i="44" s="1"/>
  <c r="C98" i="51" s="1"/>
  <c r="AZ4" i="44"/>
  <c r="AF11" i="44"/>
  <c r="AZ21" i="44"/>
  <c r="AE31" i="44"/>
  <c r="AF52" i="44"/>
  <c r="AZ77" i="44"/>
  <c r="AE88" i="44"/>
  <c r="AF99" i="44"/>
  <c r="AE110" i="44"/>
  <c r="AE74" i="44"/>
  <c r="AF13" i="44"/>
  <c r="AZ37" i="44"/>
  <c r="AE85" i="44"/>
  <c r="AZ13" i="44"/>
  <c r="BA37" i="44"/>
  <c r="AF85" i="44"/>
  <c r="AZ101" i="44"/>
  <c r="AE28" i="44"/>
  <c r="AF48" i="44"/>
  <c r="AF58" i="44"/>
  <c r="AZ69" i="44"/>
  <c r="BA101" i="44"/>
  <c r="AZ23" i="44"/>
  <c r="AF28" i="44"/>
  <c r="AH28" i="44" s="1"/>
  <c r="C28" i="51" s="1"/>
  <c r="AE33" i="44"/>
  <c r="BA43" i="44"/>
  <c r="AE59" i="44"/>
  <c r="AF64" i="44"/>
  <c r="BA69" i="44"/>
  <c r="AF75" i="44"/>
  <c r="BA85" i="44"/>
  <c r="AF91" i="44"/>
  <c r="AE96" i="44"/>
  <c r="AF106" i="44"/>
  <c r="AE112" i="44"/>
  <c r="AF43" i="44"/>
  <c r="AE106" i="44"/>
  <c r="AE6" i="44"/>
  <c r="AZ9" i="44"/>
  <c r="AE19" i="44"/>
  <c r="BA23" i="44"/>
  <c r="AZ28" i="44"/>
  <c r="AF33" i="44"/>
  <c r="AE49" i="44"/>
  <c r="AF59" i="44"/>
  <c r="AZ75" i="44"/>
  <c r="AE80" i="44"/>
  <c r="AZ91" i="44"/>
  <c r="AF96" i="44"/>
  <c r="AE107" i="44"/>
  <c r="AF112" i="44"/>
  <c r="AE43" i="44"/>
  <c r="AZ85" i="44"/>
  <c r="AE3" i="44"/>
  <c r="AF6" i="44"/>
  <c r="BA9" i="44"/>
  <c r="AE14" i="44"/>
  <c r="AF19" i="44"/>
  <c r="AE38" i="44"/>
  <c r="AF49" i="44"/>
  <c r="AH49" i="44" s="1"/>
  <c r="C49" i="51" s="1"/>
  <c r="AE54" i="44"/>
  <c r="AZ59" i="44"/>
  <c r="AE65" i="44"/>
  <c r="BA75" i="44"/>
  <c r="AF80" i="44"/>
  <c r="BA91" i="44"/>
  <c r="AF107" i="44"/>
  <c r="AF9" i="44"/>
  <c r="AZ18" i="44"/>
  <c r="AF3" i="44"/>
  <c r="AZ6" i="44"/>
  <c r="AF14" i="44"/>
  <c r="AZ19" i="44"/>
  <c r="AE29" i="44"/>
  <c r="AZ33" i="44"/>
  <c r="AF38" i="44"/>
  <c r="AZ49" i="44"/>
  <c r="AF54" i="44"/>
  <c r="BA59" i="44"/>
  <c r="AF65" i="44"/>
  <c r="AE70" i="44"/>
  <c r="AE97" i="44"/>
  <c r="AE102" i="44"/>
  <c r="AZ107" i="44"/>
  <c r="AF32" i="44"/>
  <c r="AE64" i="44"/>
  <c r="BA6" i="44"/>
  <c r="AZ14" i="44"/>
  <c r="BA19" i="44"/>
  <c r="AF29" i="44"/>
  <c r="BA33" i="44"/>
  <c r="AE39" i="44"/>
  <c r="AE44" i="44"/>
  <c r="BA49" i="44"/>
  <c r="AZ65" i="44"/>
  <c r="AF70" i="44"/>
  <c r="AE81" i="44"/>
  <c r="AE86" i="44"/>
  <c r="AF97" i="44"/>
  <c r="AH97" i="44" s="1"/>
  <c r="C97" i="51" s="1"/>
  <c r="AF102" i="44"/>
  <c r="BA107" i="44"/>
  <c r="BC107" i="44" s="1"/>
  <c r="D107" i="51" s="1"/>
  <c r="BC5" i="44"/>
  <c r="D5" i="51" s="1"/>
  <c r="AE18" i="44"/>
  <c r="AE32" i="44"/>
  <c r="AE69" i="44"/>
  <c r="AE90" i="44"/>
  <c r="AF101" i="44"/>
  <c r="BA111" i="44"/>
  <c r="AE58" i="44"/>
  <c r="AF74" i="44"/>
  <c r="BA13" i="44"/>
  <c r="AZ43" i="44"/>
  <c r="AE75" i="44"/>
  <c r="AZ3" i="44"/>
  <c r="AE15" i="44"/>
  <c r="AE24" i="44"/>
  <c r="AZ29" i="44"/>
  <c r="AF39" i="44"/>
  <c r="AF44" i="44"/>
  <c r="AE55" i="44"/>
  <c r="BA65" i="44"/>
  <c r="AE76" i="44"/>
  <c r="AF81" i="44"/>
  <c r="AF86" i="44"/>
  <c r="AZ97" i="44"/>
  <c r="AH5" i="44"/>
  <c r="C5" i="51" s="1"/>
  <c r="BA79" i="44"/>
  <c r="AE23" i="44"/>
  <c r="AE48" i="44"/>
  <c r="AF69" i="44"/>
  <c r="AF90" i="44"/>
  <c r="AF23" i="44"/>
  <c r="AE91" i="44"/>
  <c r="BA3" i="44"/>
  <c r="AF15" i="44"/>
  <c r="AF24" i="44"/>
  <c r="BA29" i="44"/>
  <c r="AZ39" i="44"/>
  <c r="AF55" i="44"/>
  <c r="AH55" i="44" s="1"/>
  <c r="C55" i="51" s="1"/>
  <c r="AE60" i="44"/>
  <c r="AE71" i="44"/>
  <c r="AF76" i="44"/>
  <c r="AZ81" i="44"/>
  <c r="AE87" i="44"/>
  <c r="AE92" i="44"/>
  <c r="BA97" i="44"/>
  <c r="AE103" i="44"/>
  <c r="AZ53" i="44"/>
  <c r="BA95" i="44"/>
  <c r="AF18" i="44"/>
  <c r="BA53" i="44"/>
  <c r="AZ32" i="44"/>
  <c r="AZ15" i="44"/>
  <c r="AE20" i="44"/>
  <c r="AZ24" i="44"/>
  <c r="BA39" i="44"/>
  <c r="AE45" i="44"/>
  <c r="AE50" i="44"/>
  <c r="AZ55" i="44"/>
  <c r="AF60" i="44"/>
  <c r="AF71" i="44"/>
  <c r="BA81" i="44"/>
  <c r="AF87" i="44"/>
  <c r="AF92" i="44"/>
  <c r="AF103" i="44"/>
  <c r="AE108" i="44"/>
  <c r="AF20" i="44"/>
  <c r="AE77" i="44"/>
  <c r="AZ87" i="44"/>
  <c r="AF108" i="44"/>
  <c r="AE7" i="44"/>
  <c r="AE10" i="44"/>
  <c r="BA15" i="44"/>
  <c r="AE25" i="44"/>
  <c r="AE34" i="44"/>
  <c r="AF45" i="44"/>
  <c r="AF50" i="44"/>
  <c r="BA55" i="44"/>
  <c r="AE61" i="44"/>
  <c r="AZ71" i="44"/>
  <c r="AZ103" i="44"/>
  <c r="AZ7" i="44"/>
  <c r="AF10" i="44"/>
  <c r="AZ20" i="44"/>
  <c r="AF25" i="44"/>
  <c r="AF34" i="44"/>
  <c r="AZ45" i="44"/>
  <c r="AE51" i="44"/>
  <c r="AF61" i="44"/>
  <c r="AE66" i="44"/>
  <c r="BA71" i="44"/>
  <c r="AF77" i="44"/>
  <c r="BA87" i="44"/>
  <c r="BC87" i="44" s="1"/>
  <c r="D87" i="51" s="1"/>
  <c r="AE93" i="44"/>
  <c r="AE98" i="44"/>
  <c r="BA103" i="44"/>
  <c r="AE109" i="44"/>
  <c r="BC8" i="44"/>
  <c r="D8" i="51" s="1"/>
  <c r="AZ36" i="44"/>
  <c r="AZ38" i="44"/>
  <c r="AZ40" i="44"/>
  <c r="AZ42" i="44"/>
  <c r="AZ44" i="44"/>
  <c r="AZ46" i="44"/>
  <c r="AZ48" i="44"/>
  <c r="AZ50" i="44"/>
  <c r="AZ52" i="44"/>
  <c r="AZ54" i="44"/>
  <c r="AZ56" i="44"/>
  <c r="AZ58" i="44"/>
  <c r="AZ60" i="44"/>
  <c r="AZ62" i="44"/>
  <c r="AZ64" i="44"/>
  <c r="AZ66" i="44"/>
  <c r="AZ68" i="44"/>
  <c r="AZ70" i="44"/>
  <c r="AZ72" i="44"/>
  <c r="AZ74" i="44"/>
  <c r="AZ76" i="44"/>
  <c r="AZ78" i="44"/>
  <c r="AZ80" i="44"/>
  <c r="AZ82" i="44"/>
  <c r="AZ84" i="44"/>
  <c r="AZ86" i="44"/>
  <c r="AZ88" i="44"/>
  <c r="AZ90" i="44"/>
  <c r="AZ92" i="44"/>
  <c r="AZ94" i="44"/>
  <c r="AZ96" i="44"/>
  <c r="AZ98" i="44"/>
  <c r="AZ100" i="44"/>
  <c r="AZ102" i="44"/>
  <c r="AZ104" i="44"/>
  <c r="AZ106" i="44"/>
  <c r="AZ108" i="44"/>
  <c r="AZ110" i="44"/>
  <c r="AZ112" i="44"/>
  <c r="BA10" i="44"/>
  <c r="BA12" i="44"/>
  <c r="BA14" i="44"/>
  <c r="BA16" i="44"/>
  <c r="BA18" i="44"/>
  <c r="BA20" i="44"/>
  <c r="BC20" i="44" s="1"/>
  <c r="D20" i="51" s="1"/>
  <c r="BA22" i="44"/>
  <c r="BA24" i="44"/>
  <c r="BA26" i="44"/>
  <c r="BA28" i="44"/>
  <c r="BA30" i="44"/>
  <c r="BC30" i="44" s="1"/>
  <c r="D30" i="51" s="1"/>
  <c r="BA32" i="44"/>
  <c r="BA34" i="44"/>
  <c r="BA36" i="44"/>
  <c r="BA38" i="44"/>
  <c r="BA40" i="44"/>
  <c r="BA42" i="44"/>
  <c r="BA44" i="44"/>
  <c r="BA46" i="44"/>
  <c r="BA48" i="44"/>
  <c r="BA50" i="44"/>
  <c r="BA52" i="44"/>
  <c r="BA54" i="44"/>
  <c r="BC54" i="44" s="1"/>
  <c r="D54" i="51" s="1"/>
  <c r="BA56" i="44"/>
  <c r="BA58" i="44"/>
  <c r="BA60" i="44"/>
  <c r="BA62" i="44"/>
  <c r="BA64" i="44"/>
  <c r="BA66" i="44"/>
  <c r="BC66" i="44" s="1"/>
  <c r="D66" i="51" s="1"/>
  <c r="BA68" i="44"/>
  <c r="BA70" i="44"/>
  <c r="BA72" i="44"/>
  <c r="BC72" i="44" s="1"/>
  <c r="D72" i="51" s="1"/>
  <c r="BA74" i="44"/>
  <c r="BA76" i="44"/>
  <c r="BA78" i="44"/>
  <c r="BA80" i="44"/>
  <c r="BA82" i="44"/>
  <c r="BA84" i="44"/>
  <c r="BA86" i="44"/>
  <c r="BA88" i="44"/>
  <c r="BA90" i="44"/>
  <c r="BA92" i="44"/>
  <c r="BC92" i="44" s="1"/>
  <c r="D92" i="51" s="1"/>
  <c r="BA94" i="44"/>
  <c r="BA96" i="44"/>
  <c r="BA98" i="44"/>
  <c r="BA100" i="44"/>
  <c r="BC100" i="44" s="1"/>
  <c r="D100" i="51" s="1"/>
  <c r="BA102" i="44"/>
  <c r="BA104" i="44"/>
  <c r="BA106" i="44"/>
  <c r="BA108" i="44"/>
  <c r="BA110" i="44"/>
  <c r="BA112" i="44"/>
  <c r="AF7" i="44"/>
  <c r="AE9" i="44"/>
  <c r="AH39" i="44" l="1"/>
  <c r="C39" i="51" s="1"/>
  <c r="BC104" i="44"/>
  <c r="D104" i="51" s="1"/>
  <c r="BC21" i="44"/>
  <c r="D21" i="51" s="1"/>
  <c r="BC46" i="44"/>
  <c r="D46" i="51" s="1"/>
  <c r="BX25" i="44"/>
  <c r="E25" i="51" s="1"/>
  <c r="BC18" i="44"/>
  <c r="D18" i="51" s="1"/>
  <c r="BX71" i="44"/>
  <c r="E71" i="51" s="1"/>
  <c r="BC59" i="44"/>
  <c r="D59" i="51" s="1"/>
  <c r="BX3" i="44"/>
  <c r="BC48" i="44"/>
  <c r="D48" i="51" s="1"/>
  <c r="BC89" i="44"/>
  <c r="D89" i="51" s="1"/>
  <c r="AH51" i="44"/>
  <c r="C51" i="51" s="1"/>
  <c r="BC41" i="44"/>
  <c r="D41" i="51" s="1"/>
  <c r="AH63" i="44"/>
  <c r="C63" i="51" s="1"/>
  <c r="AH103" i="44"/>
  <c r="C103" i="51" s="1"/>
  <c r="BC91" i="44"/>
  <c r="D91" i="51" s="1"/>
  <c r="AH4" i="44"/>
  <c r="BC77" i="44"/>
  <c r="D77" i="51" s="1"/>
  <c r="BC94" i="44"/>
  <c r="D94" i="51" s="1"/>
  <c r="AH37" i="44"/>
  <c r="C37" i="51" s="1"/>
  <c r="BX14" i="44"/>
  <c r="E14" i="51" s="1"/>
  <c r="BC102" i="44"/>
  <c r="D102" i="51" s="1"/>
  <c r="AH27" i="44"/>
  <c r="C27" i="51" s="1"/>
  <c r="BC17" i="44"/>
  <c r="D17" i="51" s="1"/>
  <c r="BC42" i="44"/>
  <c r="D42" i="51" s="1"/>
  <c r="AH12" i="44"/>
  <c r="C12" i="51" s="1"/>
  <c r="AH101" i="44"/>
  <c r="C101" i="51" s="1"/>
  <c r="AH13" i="44"/>
  <c r="C13" i="51" s="1"/>
  <c r="BC68" i="44"/>
  <c r="D68" i="51" s="1"/>
  <c r="BC67" i="44"/>
  <c r="D67" i="51" s="1"/>
  <c r="BC43" i="44"/>
  <c r="D43" i="51" s="1"/>
  <c r="AH26" i="44"/>
  <c r="C26" i="51" s="1"/>
  <c r="AH78" i="44"/>
  <c r="C78" i="51" s="1"/>
  <c r="AH81" i="44"/>
  <c r="C81" i="51" s="1"/>
  <c r="AH7" i="44"/>
  <c r="C7" i="51" s="1"/>
  <c r="BC65" i="44"/>
  <c r="D65" i="51" s="1"/>
  <c r="BX67" i="44"/>
  <c r="E67" i="51" s="1"/>
  <c r="BC22" i="44"/>
  <c r="D22" i="51" s="1"/>
  <c r="AH109" i="44"/>
  <c r="C109" i="51" s="1"/>
  <c r="BX82" i="44"/>
  <c r="E82" i="51" s="1"/>
  <c r="BX93" i="44"/>
  <c r="E93" i="51" s="1"/>
  <c r="BX112" i="44"/>
  <c r="E112" i="51" s="1"/>
  <c r="BX101" i="44"/>
  <c r="E101" i="51" s="1"/>
  <c r="BX55" i="44"/>
  <c r="E55" i="51" s="1"/>
  <c r="AH3" i="44"/>
  <c r="BX48" i="44"/>
  <c r="E48" i="51" s="1"/>
  <c r="BX78" i="44"/>
  <c r="E78" i="51" s="1"/>
  <c r="BX104" i="44"/>
  <c r="E104" i="51" s="1"/>
  <c r="BC3" i="44"/>
  <c r="BX105" i="44"/>
  <c r="E105" i="51" s="1"/>
  <c r="BX107" i="44"/>
  <c r="E107" i="51" s="1"/>
  <c r="AF100" i="45"/>
  <c r="AF90" i="45"/>
  <c r="AF96" i="45"/>
  <c r="AG96" i="45" s="1"/>
  <c r="AH96" i="45" s="1"/>
  <c r="AI96" i="45" s="1"/>
  <c r="AF12" i="45"/>
  <c r="AF91" i="45"/>
  <c r="AF101" i="45"/>
  <c r="AI32" i="45"/>
  <c r="AF29" i="45"/>
  <c r="AF93" i="45"/>
  <c r="AF53" i="45"/>
  <c r="AG53" i="45" s="1"/>
  <c r="AH53" i="45" s="1"/>
  <c r="AF110" i="45"/>
  <c r="AF8" i="45"/>
  <c r="AG8" i="45" s="1"/>
  <c r="AH8" i="45" s="1"/>
  <c r="AI8" i="45" s="1"/>
  <c r="AW8" i="45" s="1"/>
  <c r="AI27" i="45"/>
  <c r="AJ27" i="45" s="1"/>
  <c r="AX27" i="45" s="1"/>
  <c r="AF40" i="45"/>
  <c r="AG40" i="45" s="1"/>
  <c r="AH40" i="45" s="1"/>
  <c r="AI40" i="45" s="1"/>
  <c r="AG5" i="45"/>
  <c r="AH5" i="45" s="1"/>
  <c r="AI5" i="45" s="1"/>
  <c r="AG82" i="45"/>
  <c r="AH82" i="45" s="1"/>
  <c r="AH62" i="44"/>
  <c r="C62" i="51" s="1"/>
  <c r="BX20" i="44"/>
  <c r="E20" i="51" s="1"/>
  <c r="AH95" i="44"/>
  <c r="C95" i="51" s="1"/>
  <c r="BX36" i="44"/>
  <c r="E36" i="51" s="1"/>
  <c r="BX80" i="44"/>
  <c r="E80" i="51" s="1"/>
  <c r="BX4" i="44"/>
  <c r="BX102" i="44"/>
  <c r="E102" i="51" s="1"/>
  <c r="BX10" i="44"/>
  <c r="E10" i="51" s="1"/>
  <c r="BX108" i="44"/>
  <c r="E108" i="51" s="1"/>
  <c r="BX58" i="44"/>
  <c r="E58" i="51" s="1"/>
  <c r="AG30" i="45"/>
  <c r="AH30" i="45" s="1"/>
  <c r="AG100" i="45"/>
  <c r="AH100" i="45" s="1"/>
  <c r="AG62" i="45"/>
  <c r="AH62" i="45" s="1"/>
  <c r="AI33" i="45"/>
  <c r="AI53" i="45"/>
  <c r="AJ53" i="45" s="1"/>
  <c r="AN53" i="45" s="1"/>
  <c r="U53" i="46" s="1"/>
  <c r="AF48" i="45"/>
  <c r="AD14" i="46"/>
  <c r="AG28" i="45"/>
  <c r="AH28" i="45" s="1"/>
  <c r="AG11" i="45"/>
  <c r="AH11" i="45" s="1"/>
  <c r="AI11" i="45" s="1"/>
  <c r="AG81" i="45"/>
  <c r="AH81" i="45" s="1"/>
  <c r="BX72" i="44"/>
  <c r="E72" i="51" s="1"/>
  <c r="BX57" i="44"/>
  <c r="E57" i="51" s="1"/>
  <c r="BX11" i="44"/>
  <c r="E11" i="51" s="1"/>
  <c r="BX95" i="44"/>
  <c r="E95" i="51" s="1"/>
  <c r="AH25" i="44"/>
  <c r="C25" i="51" s="1"/>
  <c r="AH47" i="44"/>
  <c r="C47" i="51" s="1"/>
  <c r="BC4" i="44"/>
  <c r="BX73" i="44"/>
  <c r="E73" i="51" s="1"/>
  <c r="BC83" i="44"/>
  <c r="D83" i="51" s="1"/>
  <c r="BX13" i="44"/>
  <c r="E13" i="51" s="1"/>
  <c r="AH72" i="44"/>
  <c r="C72" i="51" s="1"/>
  <c r="BX19" i="44"/>
  <c r="E19" i="51" s="1"/>
  <c r="AH100" i="44"/>
  <c r="C100" i="51" s="1"/>
  <c r="BX79" i="44"/>
  <c r="E79" i="51" s="1"/>
  <c r="BX109" i="44"/>
  <c r="E109" i="51" s="1"/>
  <c r="BX6" i="44"/>
  <c r="E6" i="51" s="1"/>
  <c r="BC13" i="44"/>
  <c r="D13" i="51" s="1"/>
  <c r="AH24" i="44"/>
  <c r="C24" i="51" s="1"/>
  <c r="BX33" i="44"/>
  <c r="E33" i="51" s="1"/>
  <c r="BX110" i="44"/>
  <c r="E110" i="51" s="1"/>
  <c r="AH43" i="44"/>
  <c r="C43" i="51" s="1"/>
  <c r="BX17" i="44"/>
  <c r="E17" i="51" s="1"/>
  <c r="BX59" i="44"/>
  <c r="E59" i="51" s="1"/>
  <c r="BX44" i="44"/>
  <c r="E44" i="51" s="1"/>
  <c r="BX5" i="44"/>
  <c r="E5" i="51" s="1"/>
  <c r="AI100" i="45"/>
  <c r="AJ100" i="45" s="1"/>
  <c r="AI47" i="45"/>
  <c r="AJ47" i="45" s="1"/>
  <c r="AG12" i="45"/>
  <c r="AH12" i="45" s="1"/>
  <c r="AI12" i="45" s="1"/>
  <c r="AG101" i="45"/>
  <c r="AH101" i="45" s="1"/>
  <c r="AI101" i="45" s="1"/>
  <c r="AW101" i="45" s="1"/>
  <c r="AG103" i="45"/>
  <c r="AH103" i="45" s="1"/>
  <c r="AI103" i="45" s="1"/>
  <c r="AG18" i="45"/>
  <c r="AH18" i="45" s="1"/>
  <c r="AI18" i="45" s="1"/>
  <c r="AW18" i="45" s="1"/>
  <c r="AG110" i="45"/>
  <c r="AH110" i="45" s="1"/>
  <c r="AI110" i="45" s="1"/>
  <c r="AW110" i="45" s="1"/>
  <c r="AG35" i="45"/>
  <c r="AH35" i="45" s="1"/>
  <c r="AI35" i="45" s="1"/>
  <c r="AG48" i="45"/>
  <c r="AH48" i="45" s="1"/>
  <c r="AI48" i="45" s="1"/>
  <c r="AG83" i="45"/>
  <c r="AH83" i="45" s="1"/>
  <c r="AI83" i="45" s="1"/>
  <c r="AJ83" i="45" s="1"/>
  <c r="AG50" i="45"/>
  <c r="AH50" i="45" s="1"/>
  <c r="AI50" i="45" s="1"/>
  <c r="AW50" i="45" s="1"/>
  <c r="AI15" i="45"/>
  <c r="AJ15" i="45" s="1"/>
  <c r="AG60" i="45"/>
  <c r="AH60" i="45" s="1"/>
  <c r="AI60" i="45" s="1"/>
  <c r="AJ50" i="45"/>
  <c r="AF94" i="45"/>
  <c r="AG94" i="45" s="1"/>
  <c r="AH94" i="45" s="1"/>
  <c r="AI94" i="45" s="1"/>
  <c r="AJ94" i="45" s="1"/>
  <c r="AX94" i="45" s="1"/>
  <c r="AF80" i="45"/>
  <c r="AG80" i="45" s="1"/>
  <c r="AH80" i="45" s="1"/>
  <c r="AI80" i="45" s="1"/>
  <c r="AG46" i="45"/>
  <c r="AH46" i="45" s="1"/>
  <c r="AF95" i="45"/>
  <c r="AG95" i="45" s="1"/>
  <c r="AH95" i="45" s="1"/>
  <c r="AI95" i="45" s="1"/>
  <c r="AF31" i="45"/>
  <c r="AG31" i="45" s="1"/>
  <c r="AH31" i="45" s="1"/>
  <c r="AI31" i="45" s="1"/>
  <c r="AW31" i="45" s="1"/>
  <c r="AI28" i="45"/>
  <c r="AW28" i="45" s="1"/>
  <c r="AG66" i="45"/>
  <c r="AH66" i="45" s="1"/>
  <c r="AI30" i="45"/>
  <c r="AW30" i="45" s="1"/>
  <c r="AF105" i="45"/>
  <c r="AG105" i="45" s="1"/>
  <c r="AH105" i="45" s="1"/>
  <c r="AI105" i="45" s="1"/>
  <c r="AG39" i="45"/>
  <c r="AH39" i="45" s="1"/>
  <c r="AI39" i="45" s="1"/>
  <c r="AF63" i="45"/>
  <c r="AG63" i="45" s="1"/>
  <c r="AH63" i="45" s="1"/>
  <c r="AI63" i="45" s="1"/>
  <c r="AG102" i="45"/>
  <c r="AH102" i="45" s="1"/>
  <c r="AI102" i="45" s="1"/>
  <c r="AF38" i="45"/>
  <c r="AG38" i="45" s="1"/>
  <c r="AH38" i="45" s="1"/>
  <c r="AI38" i="45" s="1"/>
  <c r="AI49" i="45"/>
  <c r="AJ49" i="45" s="1"/>
  <c r="AX49" i="45" s="1"/>
  <c r="AG93" i="45"/>
  <c r="AH93" i="45" s="1"/>
  <c r="AI93" i="45" s="1"/>
  <c r="AI67" i="45"/>
  <c r="AW67" i="45" s="1"/>
  <c r="AF84" i="45"/>
  <c r="AG84" i="45" s="1"/>
  <c r="AH84" i="45" s="1"/>
  <c r="AI84" i="45" s="1"/>
  <c r="AW84" i="45" s="1"/>
  <c r="AF16" i="45"/>
  <c r="AG16" i="45" s="1"/>
  <c r="AH16" i="45" s="1"/>
  <c r="AI16" i="45" s="1"/>
  <c r="AF20" i="45"/>
  <c r="AG20" i="45" s="1"/>
  <c r="AH20" i="45" s="1"/>
  <c r="AI20" i="45" s="1"/>
  <c r="AG34" i="45"/>
  <c r="AH34" i="45" s="1"/>
  <c r="AF58" i="45"/>
  <c r="AG58" i="45" s="1"/>
  <c r="AH58" i="45" s="1"/>
  <c r="AI58" i="45" s="1"/>
  <c r="AI34" i="45"/>
  <c r="AW34" i="45" s="1"/>
  <c r="AF77" i="45"/>
  <c r="AG77" i="45" s="1"/>
  <c r="AH77" i="45" s="1"/>
  <c r="AI77" i="45" s="1"/>
  <c r="AG69" i="45"/>
  <c r="AH69" i="45" s="1"/>
  <c r="AI69" i="45" s="1"/>
  <c r="AF42" i="45"/>
  <c r="AG42" i="45" s="1"/>
  <c r="AH42" i="45" s="1"/>
  <c r="AI42" i="45" s="1"/>
  <c r="AF65" i="45"/>
  <c r="AG65" i="45" s="1"/>
  <c r="AH65" i="45" s="1"/>
  <c r="AI65" i="45" s="1"/>
  <c r="AJ14" i="45"/>
  <c r="AU14" i="45" s="1"/>
  <c r="AF76" i="45"/>
  <c r="AG76" i="45" s="1"/>
  <c r="AH76" i="45" s="1"/>
  <c r="AI76" i="45" s="1"/>
  <c r="AF106" i="45"/>
  <c r="AG106" i="45" s="1"/>
  <c r="AH106" i="45" s="1"/>
  <c r="AI106" i="45" s="1"/>
  <c r="AF59" i="45"/>
  <c r="AG59" i="45" s="1"/>
  <c r="AH59" i="45" s="1"/>
  <c r="AI59" i="45" s="1"/>
  <c r="AI46" i="45"/>
  <c r="AW46" i="45" s="1"/>
  <c r="AI62" i="45"/>
  <c r="AW62" i="45" s="1"/>
  <c r="AF68" i="45"/>
  <c r="AG68" i="45" s="1"/>
  <c r="AH68" i="45" s="1"/>
  <c r="AI68" i="45" s="1"/>
  <c r="AJ87" i="45"/>
  <c r="AN87" i="45" s="1"/>
  <c r="U87" i="46" s="1"/>
  <c r="AW87" i="45"/>
  <c r="AJ92" i="45"/>
  <c r="AW92" i="45"/>
  <c r="AJ110" i="45"/>
  <c r="AN110" i="45" s="1"/>
  <c r="U110" i="46" s="1"/>
  <c r="AW61" i="45"/>
  <c r="AJ61" i="45"/>
  <c r="AJ21" i="45"/>
  <c r="AN21" i="45" s="1"/>
  <c r="U21" i="46" s="1"/>
  <c r="AW21" i="45"/>
  <c r="AW96" i="45"/>
  <c r="AJ96" i="45"/>
  <c r="AX96" i="45" s="1"/>
  <c r="AJ22" i="45"/>
  <c r="AW22" i="45"/>
  <c r="AW47" i="45"/>
  <c r="AG98" i="45"/>
  <c r="AH98" i="45" s="1"/>
  <c r="AI98" i="45" s="1"/>
  <c r="AG19" i="45"/>
  <c r="AH19" i="45" s="1"/>
  <c r="AI19" i="45" s="1"/>
  <c r="AJ33" i="45"/>
  <c r="AW33" i="45"/>
  <c r="AF23" i="45"/>
  <c r="AG23" i="45" s="1"/>
  <c r="AH23" i="45" s="1"/>
  <c r="AI23" i="45" s="1"/>
  <c r="AF56" i="45"/>
  <c r="AG56" i="45" s="1"/>
  <c r="AH56" i="45" s="1"/>
  <c r="AI56" i="45" s="1"/>
  <c r="AF97" i="45"/>
  <c r="AG97" i="45" s="1"/>
  <c r="AH97" i="45" s="1"/>
  <c r="AI97" i="45" s="1"/>
  <c r="AF99" i="45"/>
  <c r="AG99" i="45" s="1"/>
  <c r="AH99" i="45" s="1"/>
  <c r="AI99" i="45" s="1"/>
  <c r="AI82" i="45"/>
  <c r="AF25" i="45"/>
  <c r="AG25" i="45" s="1"/>
  <c r="AH25" i="45" s="1"/>
  <c r="AI25" i="45" s="1"/>
  <c r="AI51" i="45"/>
  <c r="AI36" i="45"/>
  <c r="AW54" i="45"/>
  <c r="AJ54" i="45"/>
  <c r="AF52" i="45"/>
  <c r="AG52" i="45" s="1"/>
  <c r="AH52" i="45" s="1"/>
  <c r="AI52" i="45" s="1"/>
  <c r="AG91" i="45"/>
  <c r="AH91" i="45" s="1"/>
  <c r="AI91" i="45" s="1"/>
  <c r="AF37" i="45"/>
  <c r="AG37" i="45" s="1"/>
  <c r="AH37" i="45" s="1"/>
  <c r="AI37" i="45" s="1"/>
  <c r="AG43" i="45"/>
  <c r="AH43" i="45" s="1"/>
  <c r="AI43" i="45" s="1"/>
  <c r="AI81" i="45"/>
  <c r="AF86" i="45"/>
  <c r="AG86" i="45" s="1"/>
  <c r="AH86" i="45" s="1"/>
  <c r="AI86" i="45" s="1"/>
  <c r="AG72" i="45"/>
  <c r="AH72" i="45" s="1"/>
  <c r="AI72" i="45" s="1"/>
  <c r="AF55" i="45"/>
  <c r="AG55" i="45" s="1"/>
  <c r="AH55" i="45" s="1"/>
  <c r="AI55" i="45" s="1"/>
  <c r="AF9" i="45"/>
  <c r="AG9" i="45" s="1"/>
  <c r="AH9" i="45" s="1"/>
  <c r="AI9" i="45" s="1"/>
  <c r="AF44" i="45"/>
  <c r="AG44" i="45" s="1"/>
  <c r="AH44" i="45" s="1"/>
  <c r="AI44" i="45" s="1"/>
  <c r="AF64" i="45"/>
  <c r="AG64" i="45" s="1"/>
  <c r="AH64" i="45" s="1"/>
  <c r="AI64" i="45" s="1"/>
  <c r="AF75" i="45"/>
  <c r="AG75" i="45" s="1"/>
  <c r="AH75" i="45" s="1"/>
  <c r="AI75" i="45" s="1"/>
  <c r="AF112" i="45"/>
  <c r="AG112" i="45" s="1"/>
  <c r="AH112" i="45" s="1"/>
  <c r="AI112" i="45" s="1"/>
  <c r="AG29" i="45"/>
  <c r="AH29" i="45" s="1"/>
  <c r="AI29" i="45" s="1"/>
  <c r="AF24" i="45"/>
  <c r="AG24" i="45" s="1"/>
  <c r="AH24" i="45" s="1"/>
  <c r="AI24" i="45" s="1"/>
  <c r="AF78" i="45"/>
  <c r="AG78" i="45" s="1"/>
  <c r="AH78" i="45" s="1"/>
  <c r="AI78" i="45" s="1"/>
  <c r="AG107" i="45"/>
  <c r="AH107" i="45" s="1"/>
  <c r="AI107" i="45" s="1"/>
  <c r="AG90" i="45"/>
  <c r="AH90" i="45" s="1"/>
  <c r="AI90" i="45" s="1"/>
  <c r="AF45" i="45"/>
  <c r="AG45" i="45" s="1"/>
  <c r="AH45" i="45" s="1"/>
  <c r="AI45" i="45" s="1"/>
  <c r="AG108" i="45"/>
  <c r="AH108" i="45" s="1"/>
  <c r="AI108" i="45" s="1"/>
  <c r="AG70" i="45"/>
  <c r="AH70" i="45" s="1"/>
  <c r="AI70" i="45" s="1"/>
  <c r="AF74" i="45"/>
  <c r="AG74" i="45" s="1"/>
  <c r="AH74" i="45" s="1"/>
  <c r="AI74" i="45" s="1"/>
  <c r="AW32" i="45"/>
  <c r="AJ32" i="45"/>
  <c r="AX32" i="45" s="1"/>
  <c r="AF109" i="45"/>
  <c r="AG109" i="45" s="1"/>
  <c r="AH109" i="45" s="1"/>
  <c r="AI109" i="45" s="1"/>
  <c r="AI73" i="45"/>
  <c r="AF104" i="45"/>
  <c r="AG104" i="45" s="1"/>
  <c r="AH104" i="45" s="1"/>
  <c r="AI104" i="45" s="1"/>
  <c r="AF79" i="45"/>
  <c r="AG79" i="45" s="1"/>
  <c r="AH79" i="45" s="1"/>
  <c r="AI79" i="45" s="1"/>
  <c r="AI66" i="45"/>
  <c r="AF6" i="45"/>
  <c r="AG6" i="45" s="1"/>
  <c r="AH6" i="45" s="1"/>
  <c r="AI6" i="45" s="1"/>
  <c r="AF89" i="45"/>
  <c r="AG89" i="45" s="1"/>
  <c r="AH89" i="45" s="1"/>
  <c r="AI89" i="45" s="1"/>
  <c r="AF7" i="45"/>
  <c r="AG7" i="45" s="1"/>
  <c r="AH7" i="45" s="1"/>
  <c r="AI7" i="45" s="1"/>
  <c r="AG17" i="45"/>
  <c r="AH17" i="45" s="1"/>
  <c r="AI17" i="45" s="1"/>
  <c r="AI71" i="45"/>
  <c r="AF88" i="45"/>
  <c r="AG88" i="45" s="1"/>
  <c r="AH88" i="45" s="1"/>
  <c r="AI88" i="45" s="1"/>
  <c r="AF85" i="45"/>
  <c r="AG85" i="45" s="1"/>
  <c r="AH85" i="45" s="1"/>
  <c r="AI85" i="45" s="1"/>
  <c r="AF41" i="45"/>
  <c r="AG41" i="45" s="1"/>
  <c r="AH41" i="45" s="1"/>
  <c r="AI41" i="45" s="1"/>
  <c r="AG111" i="45"/>
  <c r="AH111" i="45" s="1"/>
  <c r="AI111" i="45" s="1"/>
  <c r="AF26" i="45"/>
  <c r="AG26" i="45" s="1"/>
  <c r="AH26" i="45" s="1"/>
  <c r="AI26" i="45" s="1"/>
  <c r="AF10" i="45"/>
  <c r="AG10" i="45" s="1"/>
  <c r="AH10" i="45" s="1"/>
  <c r="AI10" i="45" s="1"/>
  <c r="AF13" i="45"/>
  <c r="AG13" i="45" s="1"/>
  <c r="AH13" i="45" s="1"/>
  <c r="AI13" i="45" s="1"/>
  <c r="AF57" i="45"/>
  <c r="AG57" i="45" s="1"/>
  <c r="AH57" i="45" s="1"/>
  <c r="AI57" i="45" s="1"/>
  <c r="BX65" i="44"/>
  <c r="E65" i="51" s="1"/>
  <c r="BX81" i="44"/>
  <c r="E81" i="51" s="1"/>
  <c r="BX50" i="44"/>
  <c r="E50" i="51" s="1"/>
  <c r="BX27" i="44"/>
  <c r="E27" i="51" s="1"/>
  <c r="BX86" i="44"/>
  <c r="E86" i="51" s="1"/>
  <c r="BX89" i="44"/>
  <c r="E89" i="51" s="1"/>
  <c r="AH19" i="44"/>
  <c r="C19" i="51" s="1"/>
  <c r="BX74" i="44"/>
  <c r="E74" i="51" s="1"/>
  <c r="BX35" i="44"/>
  <c r="E35" i="51" s="1"/>
  <c r="BX12" i="44"/>
  <c r="E12" i="51" s="1"/>
  <c r="BX94" i="44"/>
  <c r="E94" i="51" s="1"/>
  <c r="BX87" i="44"/>
  <c r="E87" i="51" s="1"/>
  <c r="BX66" i="44"/>
  <c r="E66" i="51" s="1"/>
  <c r="BX51" i="44"/>
  <c r="E51" i="51" s="1"/>
  <c r="BX64" i="44"/>
  <c r="E64" i="51" s="1"/>
  <c r="BX43" i="44"/>
  <c r="E43" i="51" s="1"/>
  <c r="BX97" i="44"/>
  <c r="E97" i="51" s="1"/>
  <c r="AH42" i="44"/>
  <c r="C42" i="51" s="1"/>
  <c r="BX28" i="44"/>
  <c r="E28" i="51" s="1"/>
  <c r="BX21" i="44"/>
  <c r="E21" i="51" s="1"/>
  <c r="BX49" i="44"/>
  <c r="E49" i="51" s="1"/>
  <c r="BC39" i="44"/>
  <c r="D39" i="51" s="1"/>
  <c r="BC37" i="44"/>
  <c r="D37" i="51" s="1"/>
  <c r="BX41" i="44"/>
  <c r="E41" i="51" s="1"/>
  <c r="BX34" i="44"/>
  <c r="E34" i="51" s="1"/>
  <c r="BX63" i="44"/>
  <c r="E63" i="51" s="1"/>
  <c r="BX26" i="44"/>
  <c r="E26" i="51" s="1"/>
  <c r="BX92" i="44"/>
  <c r="E92" i="51" s="1"/>
  <c r="BX111" i="44"/>
  <c r="E111" i="51" s="1"/>
  <c r="BX40" i="44"/>
  <c r="E40" i="51" s="1"/>
  <c r="BX103" i="44"/>
  <c r="E103" i="51" s="1"/>
  <c r="AH11" i="44"/>
  <c r="C11" i="51" s="1"/>
  <c r="BX56" i="44"/>
  <c r="E56" i="51" s="1"/>
  <c r="BX96" i="44"/>
  <c r="E96" i="51" s="1"/>
  <c r="BX88" i="44"/>
  <c r="E88" i="51" s="1"/>
  <c r="BX42" i="44"/>
  <c r="E42" i="51" s="1"/>
  <c r="BX18" i="44"/>
  <c r="E18" i="51" s="1"/>
  <c r="BC16" i="44"/>
  <c r="D16" i="51" s="1"/>
  <c r="AH67" i="44"/>
  <c r="C67" i="51" s="1"/>
  <c r="BC14" i="44"/>
  <c r="D14" i="51" s="1"/>
  <c r="BC45" i="44"/>
  <c r="D45" i="51" s="1"/>
  <c r="AH77" i="44"/>
  <c r="C77" i="51" s="1"/>
  <c r="AH59" i="44"/>
  <c r="C59" i="51" s="1"/>
  <c r="AH57" i="44"/>
  <c r="C57" i="51" s="1"/>
  <c r="AH52" i="44"/>
  <c r="C52" i="51" s="1"/>
  <c r="AH89" i="44"/>
  <c r="C89" i="51" s="1"/>
  <c r="AH10" i="44"/>
  <c r="C10" i="51" s="1"/>
  <c r="AH96" i="44"/>
  <c r="C96" i="51" s="1"/>
  <c r="AH29" i="44"/>
  <c r="C29" i="51" s="1"/>
  <c r="BC108" i="44"/>
  <c r="D108" i="51" s="1"/>
  <c r="BC109" i="44"/>
  <c r="D109" i="51" s="1"/>
  <c r="AH74" i="44"/>
  <c r="C74" i="51" s="1"/>
  <c r="BC99" i="44"/>
  <c r="D99" i="51" s="1"/>
  <c r="AH87" i="44"/>
  <c r="C87" i="51" s="1"/>
  <c r="AH6" i="44"/>
  <c r="C6" i="51" s="1"/>
  <c r="AH94" i="44"/>
  <c r="C94" i="51" s="1"/>
  <c r="BC15" i="44"/>
  <c r="D15" i="51" s="1"/>
  <c r="BC106" i="44"/>
  <c r="D106" i="51" s="1"/>
  <c r="AH61" i="44"/>
  <c r="C61" i="51" s="1"/>
  <c r="BC23" i="44"/>
  <c r="D23" i="51" s="1"/>
  <c r="AH56" i="44"/>
  <c r="C56" i="51" s="1"/>
  <c r="AH71" i="44"/>
  <c r="C71" i="51" s="1"/>
  <c r="BC47" i="44"/>
  <c r="D47" i="51" s="1"/>
  <c r="AH22" i="44"/>
  <c r="C22" i="51" s="1"/>
  <c r="AH41" i="44"/>
  <c r="C41" i="51" s="1"/>
  <c r="AH84" i="44"/>
  <c r="C84" i="51" s="1"/>
  <c r="AH107" i="44"/>
  <c r="C107" i="51" s="1"/>
  <c r="AH80" i="44"/>
  <c r="C80" i="51" s="1"/>
  <c r="BC71" i="44"/>
  <c r="D71" i="51" s="1"/>
  <c r="AH66" i="44"/>
  <c r="C66" i="51" s="1"/>
  <c r="BC35" i="44"/>
  <c r="D35" i="51" s="1"/>
  <c r="BC75" i="44"/>
  <c r="D75" i="51" s="1"/>
  <c r="BC64" i="44"/>
  <c r="D64" i="51" s="1"/>
  <c r="BC62" i="44"/>
  <c r="D62" i="51" s="1"/>
  <c r="BC49" i="44"/>
  <c r="D49" i="51" s="1"/>
  <c r="AH34" i="44"/>
  <c r="C34" i="51" s="1"/>
  <c r="BC12" i="44"/>
  <c r="D12" i="51" s="1"/>
  <c r="BC33" i="44"/>
  <c r="D33" i="51" s="1"/>
  <c r="AH17" i="44"/>
  <c r="C17" i="51" s="1"/>
  <c r="BC19" i="44"/>
  <c r="D19" i="51" s="1"/>
  <c r="AH21" i="44"/>
  <c r="C21" i="51" s="1"/>
  <c r="BC31" i="44"/>
  <c r="D31" i="51" s="1"/>
  <c r="AH48" i="44"/>
  <c r="C48" i="51" s="1"/>
  <c r="BC11" i="44"/>
  <c r="D11" i="51" s="1"/>
  <c r="AH16" i="44"/>
  <c r="C16" i="51" s="1"/>
  <c r="AH93" i="44"/>
  <c r="C93" i="51" s="1"/>
  <c r="BC85" i="44"/>
  <c r="D85" i="51" s="1"/>
  <c r="AH108" i="44"/>
  <c r="C108" i="51" s="1"/>
  <c r="AH70" i="44"/>
  <c r="C70" i="51" s="1"/>
  <c r="AH40" i="44"/>
  <c r="C40" i="51" s="1"/>
  <c r="BC111" i="44"/>
  <c r="D111" i="51" s="1"/>
  <c r="AH86" i="44"/>
  <c r="C86" i="51" s="1"/>
  <c r="AH88" i="44"/>
  <c r="C88" i="51" s="1"/>
  <c r="AH15" i="44"/>
  <c r="C15" i="51" s="1"/>
  <c r="AH104" i="44"/>
  <c r="C104" i="51" s="1"/>
  <c r="AH65" i="44"/>
  <c r="C65" i="51" s="1"/>
  <c r="AH110" i="44"/>
  <c r="C110" i="51" s="1"/>
  <c r="AH64" i="44"/>
  <c r="C64" i="51" s="1"/>
  <c r="BC58" i="44"/>
  <c r="D58" i="51" s="1"/>
  <c r="AH38" i="44"/>
  <c r="C38" i="51" s="1"/>
  <c r="AH46" i="44"/>
  <c r="C46" i="51" s="1"/>
  <c r="AH99" i="44"/>
  <c r="C99" i="51" s="1"/>
  <c r="BC63" i="44"/>
  <c r="D63" i="51" s="1"/>
  <c r="AH36" i="44"/>
  <c r="C36" i="51" s="1"/>
  <c r="AH18" i="44"/>
  <c r="C18" i="51" s="1"/>
  <c r="BC105" i="44"/>
  <c r="D105" i="51" s="1"/>
  <c r="AH92" i="44"/>
  <c r="C92" i="51" s="1"/>
  <c r="BC103" i="44"/>
  <c r="D103" i="51" s="1"/>
  <c r="BC81" i="44"/>
  <c r="D81" i="51" s="1"/>
  <c r="AH44" i="44"/>
  <c r="C44" i="51" s="1"/>
  <c r="AH14" i="44"/>
  <c r="C14" i="51" s="1"/>
  <c r="AH82" i="44"/>
  <c r="C82" i="51" s="1"/>
  <c r="BC27" i="44"/>
  <c r="D27" i="51" s="1"/>
  <c r="AH68" i="44"/>
  <c r="C68" i="51" s="1"/>
  <c r="AH90" i="44"/>
  <c r="C90" i="51" s="1"/>
  <c r="AH45" i="44"/>
  <c r="C45" i="51" s="1"/>
  <c r="AH60" i="44"/>
  <c r="C60" i="51" s="1"/>
  <c r="BC51" i="44"/>
  <c r="D51" i="51" s="1"/>
  <c r="BC78" i="44"/>
  <c r="D78" i="51" s="1"/>
  <c r="AH76" i="44"/>
  <c r="C76" i="51" s="1"/>
  <c r="AH31" i="44"/>
  <c r="C31" i="51" s="1"/>
  <c r="AH8" i="44"/>
  <c r="C8" i="51" s="1"/>
  <c r="AH105" i="44"/>
  <c r="C105" i="51" s="1"/>
  <c r="BC86" i="44"/>
  <c r="D86" i="51" s="1"/>
  <c r="AH58" i="44"/>
  <c r="C58" i="51" s="1"/>
  <c r="AH23" i="44"/>
  <c r="C23" i="51" s="1"/>
  <c r="AH20" i="44"/>
  <c r="C20" i="51" s="1"/>
  <c r="BC95" i="44"/>
  <c r="D95" i="51" s="1"/>
  <c r="AH112" i="44"/>
  <c r="C112" i="51" s="1"/>
  <c r="BC98" i="44"/>
  <c r="D98" i="51" s="1"/>
  <c r="BC97" i="44"/>
  <c r="D97" i="51" s="1"/>
  <c r="AH32" i="44"/>
  <c r="C32" i="51" s="1"/>
  <c r="BC25" i="44"/>
  <c r="D25" i="51" s="1"/>
  <c r="BC57" i="44"/>
  <c r="D57" i="51" s="1"/>
  <c r="BC55" i="44"/>
  <c r="D55" i="51" s="1"/>
  <c r="AH30" i="44"/>
  <c r="C30" i="51" s="1"/>
  <c r="BC73" i="44"/>
  <c r="D73" i="51" s="1"/>
  <c r="AH50" i="44"/>
  <c r="C50" i="51" s="1"/>
  <c r="AH91" i="44"/>
  <c r="C91" i="51" s="1"/>
  <c r="AH75" i="44"/>
  <c r="C75" i="51" s="1"/>
  <c r="AH69" i="44"/>
  <c r="C69" i="51" s="1"/>
  <c r="AH85" i="44"/>
  <c r="C85" i="51" s="1"/>
  <c r="BC70" i="44"/>
  <c r="D70" i="51" s="1"/>
  <c r="BC56" i="44"/>
  <c r="D56" i="51" s="1"/>
  <c r="BC6" i="44"/>
  <c r="D6" i="51" s="1"/>
  <c r="AH9" i="44"/>
  <c r="C9" i="51" s="1"/>
  <c r="BC29" i="44"/>
  <c r="D29" i="51" s="1"/>
  <c r="BC96" i="44"/>
  <c r="D96" i="51" s="1"/>
  <c r="AH102" i="44"/>
  <c r="C102" i="51" s="1"/>
  <c r="BC9" i="44"/>
  <c r="D9" i="51" s="1"/>
  <c r="BC101" i="44"/>
  <c r="D101" i="51" s="1"/>
  <c r="BC44" i="44"/>
  <c r="D44" i="51" s="1"/>
  <c r="AH106" i="44"/>
  <c r="C106" i="51" s="1"/>
  <c r="AH33" i="44"/>
  <c r="C33" i="51" s="1"/>
  <c r="BC80" i="44"/>
  <c r="D80" i="51" s="1"/>
  <c r="BC52" i="44"/>
  <c r="D52" i="51" s="1"/>
  <c r="BC76" i="44"/>
  <c r="D76" i="51" s="1"/>
  <c r="BC28" i="44"/>
  <c r="D28" i="51" s="1"/>
  <c r="BC69" i="44"/>
  <c r="D69" i="51" s="1"/>
  <c r="BC74" i="44"/>
  <c r="D74" i="51" s="1"/>
  <c r="AH54" i="44"/>
  <c r="C54" i="51" s="1"/>
  <c r="BC24" i="44"/>
  <c r="D24" i="51" s="1"/>
  <c r="BC79" i="44"/>
  <c r="D79" i="51" s="1"/>
  <c r="BC53" i="44"/>
  <c r="D53" i="51" s="1"/>
  <c r="BC110" i="44"/>
  <c r="D110" i="51" s="1"/>
  <c r="BC60" i="44"/>
  <c r="D60" i="51" s="1"/>
  <c r="BC10" i="44"/>
  <c r="D10" i="51" s="1"/>
  <c r="BC50" i="44"/>
  <c r="D50" i="51" s="1"/>
  <c r="BC90" i="44"/>
  <c r="D90" i="51" s="1"/>
  <c r="BC88" i="44"/>
  <c r="D88" i="51" s="1"/>
  <c r="BC40" i="44"/>
  <c r="D40" i="51" s="1"/>
  <c r="BC38" i="44"/>
  <c r="D38" i="51" s="1"/>
  <c r="BC84" i="44"/>
  <c r="D84" i="51" s="1"/>
  <c r="BC82" i="44"/>
  <c r="D82" i="51" s="1"/>
  <c r="BC34" i="44"/>
  <c r="D34" i="51" s="1"/>
  <c r="BC32" i="44"/>
  <c r="D32" i="51" s="1"/>
  <c r="BC112" i="44"/>
  <c r="D112" i="51" s="1"/>
  <c r="BC36" i="44"/>
  <c r="D36" i="51" s="1"/>
  <c r="BC26" i="44"/>
  <c r="D26" i="51" s="1"/>
  <c r="AW40" i="45" l="1"/>
  <c r="AJ40" i="45"/>
  <c r="AX40" i="45" s="1"/>
  <c r="AX47" i="45"/>
  <c r="AN47" i="45"/>
  <c r="U47" i="46" s="1"/>
  <c r="AJ35" i="45"/>
  <c r="AN35" i="45" s="1"/>
  <c r="U35" i="46" s="1"/>
  <c r="AW35" i="45"/>
  <c r="AJ18" i="45"/>
  <c r="AW27" i="45"/>
  <c r="AD27" i="46" s="1"/>
  <c r="AW53" i="45"/>
  <c r="AD53" i="46" s="1"/>
  <c r="AW100" i="45"/>
  <c r="AD50" i="46"/>
  <c r="AW11" i="45"/>
  <c r="AJ11" i="45"/>
  <c r="AN11" i="45" s="1"/>
  <c r="U11" i="46" s="1"/>
  <c r="AD101" i="46"/>
  <c r="AD8" i="46"/>
  <c r="AD35" i="46"/>
  <c r="AD92" i="46"/>
  <c r="AE49" i="46"/>
  <c r="AD87" i="46"/>
  <c r="AD62" i="46"/>
  <c r="AD33" i="46"/>
  <c r="AE32" i="46"/>
  <c r="AD46" i="46"/>
  <c r="AD47" i="46"/>
  <c r="AD84" i="46"/>
  <c r="AE96" i="46"/>
  <c r="AD40" i="46"/>
  <c r="AD96" i="46"/>
  <c r="AD61" i="46"/>
  <c r="AB14" i="46"/>
  <c r="AD31" i="46"/>
  <c r="AE40" i="46"/>
  <c r="AD34" i="46"/>
  <c r="AE94" i="46"/>
  <c r="AD32" i="46"/>
  <c r="AE47" i="46"/>
  <c r="AD21" i="46"/>
  <c r="AD110" i="46"/>
  <c r="AD30" i="46"/>
  <c r="AD28" i="46"/>
  <c r="AD54" i="46"/>
  <c r="AV14" i="45"/>
  <c r="AD18" i="46"/>
  <c r="AD22" i="46"/>
  <c r="AE27" i="46"/>
  <c r="AD67" i="46"/>
  <c r="AD100" i="46"/>
  <c r="AW83" i="45"/>
  <c r="AX21" i="45"/>
  <c r="AJ76" i="45"/>
  <c r="AQ76" i="45" s="1"/>
  <c r="AW76" i="45"/>
  <c r="AJ101" i="45"/>
  <c r="AN101" i="45" s="1"/>
  <c r="AX53" i="45"/>
  <c r="AN27" i="45"/>
  <c r="AV27" i="45"/>
  <c r="AJ62" i="45"/>
  <c r="AN62" i="45" s="1"/>
  <c r="AR27" i="45"/>
  <c r="AQ27" i="45"/>
  <c r="AN40" i="45"/>
  <c r="U40" i="46" s="1"/>
  <c r="AW15" i="45"/>
  <c r="AT27" i="45"/>
  <c r="AP27" i="45"/>
  <c r="W27" i="46" s="1"/>
  <c r="AJ8" i="45"/>
  <c r="AX8" i="45" s="1"/>
  <c r="AS27" i="45"/>
  <c r="AU27" i="45"/>
  <c r="AJ84" i="45"/>
  <c r="AQ84" i="45" s="1"/>
  <c r="AN32" i="45"/>
  <c r="AW105" i="45"/>
  <c r="AJ105" i="45"/>
  <c r="AQ105" i="45" s="1"/>
  <c r="AJ69" i="45"/>
  <c r="AX69" i="45" s="1"/>
  <c r="AW69" i="45"/>
  <c r="AP14" i="45"/>
  <c r="W14" i="46" s="1"/>
  <c r="AN14" i="45"/>
  <c r="U14" i="46" s="1"/>
  <c r="AX14" i="45"/>
  <c r="AW94" i="45"/>
  <c r="AJ34" i="45"/>
  <c r="AN34" i="45" s="1"/>
  <c r="BE34" i="45" s="1"/>
  <c r="AX101" i="45"/>
  <c r="AW49" i="45"/>
  <c r="AJ28" i="45"/>
  <c r="AP28" i="45" s="1"/>
  <c r="W28" i="46" s="1"/>
  <c r="AJ31" i="45"/>
  <c r="AN31" i="45" s="1"/>
  <c r="AJ30" i="45"/>
  <c r="AX30" i="45" s="1"/>
  <c r="AN96" i="45"/>
  <c r="AQ14" i="45"/>
  <c r="AS14" i="45"/>
  <c r="AJ46" i="45"/>
  <c r="AP46" i="45" s="1"/>
  <c r="W46" i="46" s="1"/>
  <c r="AJ67" i="45"/>
  <c r="AS67" i="45" s="1"/>
  <c r="AR14" i="45"/>
  <c r="AT14" i="45"/>
  <c r="AR50" i="45"/>
  <c r="AP50" i="45"/>
  <c r="W50" i="46" s="1"/>
  <c r="AN50" i="45"/>
  <c r="U50" i="46" s="1"/>
  <c r="AV50" i="45"/>
  <c r="AX50" i="45"/>
  <c r="AQ50" i="45"/>
  <c r="AS50" i="45"/>
  <c r="AU50" i="45"/>
  <c r="AT50" i="45"/>
  <c r="AW17" i="45"/>
  <c r="AJ17" i="45"/>
  <c r="AJ91" i="45"/>
  <c r="AW91" i="45"/>
  <c r="AJ65" i="45"/>
  <c r="AW65" i="45"/>
  <c r="AW41" i="45"/>
  <c r="AJ41" i="45"/>
  <c r="AW88" i="45"/>
  <c r="AJ88" i="45"/>
  <c r="BE110" i="45"/>
  <c r="BC110" i="45"/>
  <c r="AW108" i="45"/>
  <c r="AJ108" i="45"/>
  <c r="AW9" i="45"/>
  <c r="AJ9" i="45"/>
  <c r="AW85" i="45"/>
  <c r="AJ85" i="45"/>
  <c r="AW63" i="45"/>
  <c r="AJ63" i="45"/>
  <c r="AW109" i="45"/>
  <c r="AJ109" i="45"/>
  <c r="AJ90" i="45"/>
  <c r="AW90" i="45"/>
  <c r="AW107" i="45"/>
  <c r="AJ107" i="45"/>
  <c r="AJ70" i="45"/>
  <c r="AW70" i="45"/>
  <c r="AW112" i="45"/>
  <c r="AJ112" i="45"/>
  <c r="AW57" i="45"/>
  <c r="AJ57" i="45"/>
  <c r="AW95" i="45"/>
  <c r="AJ95" i="45"/>
  <c r="AJ38" i="45"/>
  <c r="AW38" i="45"/>
  <c r="AJ79" i="45"/>
  <c r="AW79" i="45"/>
  <c r="AJ51" i="45"/>
  <c r="AW51" i="45"/>
  <c r="AJ64" i="45"/>
  <c r="AW64" i="45"/>
  <c r="AT100" i="45"/>
  <c r="AP100" i="45"/>
  <c r="W100" i="46" s="1"/>
  <c r="AU100" i="45"/>
  <c r="AR100" i="45"/>
  <c r="AQ100" i="45"/>
  <c r="AX100" i="45"/>
  <c r="AS100" i="45"/>
  <c r="AV100" i="45"/>
  <c r="AW42" i="45"/>
  <c r="AJ42" i="45"/>
  <c r="AJ10" i="45"/>
  <c r="AW10" i="45"/>
  <c r="AT76" i="45"/>
  <c r="AJ5" i="45"/>
  <c r="AW5" i="45"/>
  <c r="BE87" i="45"/>
  <c r="BC87" i="45"/>
  <c r="BE35" i="45"/>
  <c r="BC35" i="45"/>
  <c r="AJ44" i="45"/>
  <c r="AW44" i="45"/>
  <c r="AP54" i="45"/>
  <c r="W54" i="46" s="1"/>
  <c r="AR54" i="45"/>
  <c r="AT54" i="45"/>
  <c r="AQ54" i="45"/>
  <c r="AU54" i="45"/>
  <c r="AS54" i="45"/>
  <c r="AN54" i="45"/>
  <c r="U54" i="46" s="1"/>
  <c r="AV54" i="45"/>
  <c r="AW25" i="45"/>
  <c r="AJ25" i="45"/>
  <c r="AV33" i="45"/>
  <c r="AU33" i="45"/>
  <c r="AN33" i="45"/>
  <c r="U33" i="46" s="1"/>
  <c r="AR33" i="45"/>
  <c r="AX33" i="45"/>
  <c r="AQ33" i="45"/>
  <c r="AT33" i="45"/>
  <c r="AP33" i="45"/>
  <c r="W33" i="46" s="1"/>
  <c r="AS33" i="45"/>
  <c r="AW59" i="45"/>
  <c r="AJ59" i="45"/>
  <c r="AW26" i="45"/>
  <c r="AJ26" i="45"/>
  <c r="AR18" i="45"/>
  <c r="AT18" i="45"/>
  <c r="AS18" i="45"/>
  <c r="AP18" i="45"/>
  <c r="W18" i="46" s="1"/>
  <c r="AQ18" i="45"/>
  <c r="AU18" i="45"/>
  <c r="AN18" i="45"/>
  <c r="U18" i="46" s="1"/>
  <c r="AV18" i="45"/>
  <c r="AX18" i="45"/>
  <c r="AN76" i="45"/>
  <c r="U76" i="46" s="1"/>
  <c r="AR96" i="45"/>
  <c r="AV96" i="45"/>
  <c r="AU96" i="45"/>
  <c r="AP96" i="45"/>
  <c r="W96" i="46" s="1"/>
  <c r="AT96" i="45"/>
  <c r="AS96" i="45"/>
  <c r="AQ96" i="45"/>
  <c r="AW45" i="45"/>
  <c r="AJ45" i="45"/>
  <c r="AW77" i="45"/>
  <c r="AJ77" i="45"/>
  <c r="AW72" i="45"/>
  <c r="AJ72" i="45"/>
  <c r="AJ13" i="45"/>
  <c r="AW13" i="45"/>
  <c r="AJ86" i="45"/>
  <c r="AW86" i="45"/>
  <c r="AJ93" i="45"/>
  <c r="AW93" i="45"/>
  <c r="AW56" i="45"/>
  <c r="AJ56" i="45"/>
  <c r="AX76" i="45"/>
  <c r="AR32" i="45"/>
  <c r="AP32" i="45"/>
  <c r="W32" i="46" s="1"/>
  <c r="AU32" i="45"/>
  <c r="AT32" i="45"/>
  <c r="AQ32" i="45"/>
  <c r="AV32" i="45"/>
  <c r="AS32" i="45"/>
  <c r="AW24" i="45"/>
  <c r="AJ24" i="45"/>
  <c r="AW82" i="45"/>
  <c r="AJ82" i="45"/>
  <c r="AX110" i="45"/>
  <c r="AW19" i="45"/>
  <c r="AJ19" i="45"/>
  <c r="AW102" i="45"/>
  <c r="AJ102" i="45"/>
  <c r="AT61" i="45"/>
  <c r="AR61" i="45"/>
  <c r="AQ61" i="45"/>
  <c r="AP61" i="45"/>
  <c r="W61" i="46" s="1"/>
  <c r="AV61" i="45"/>
  <c r="AU61" i="45"/>
  <c r="AX61" i="45"/>
  <c r="AS61" i="45"/>
  <c r="AN61" i="45"/>
  <c r="U61" i="46" s="1"/>
  <c r="AW106" i="45"/>
  <c r="AJ106" i="45"/>
  <c r="BE53" i="45"/>
  <c r="BC53" i="45"/>
  <c r="AW98" i="45"/>
  <c r="AJ98" i="45"/>
  <c r="AJ68" i="45"/>
  <c r="AW68" i="45"/>
  <c r="AW29" i="45"/>
  <c r="AJ29" i="45"/>
  <c r="AN100" i="45"/>
  <c r="U100" i="46" s="1"/>
  <c r="AS92" i="45"/>
  <c r="AV92" i="45"/>
  <c r="AU92" i="45"/>
  <c r="AT92" i="45"/>
  <c r="AQ92" i="45"/>
  <c r="AR92" i="45"/>
  <c r="AP92" i="45"/>
  <c r="W92" i="46" s="1"/>
  <c r="AX92" i="45"/>
  <c r="AN92" i="45"/>
  <c r="U92" i="46" s="1"/>
  <c r="AJ66" i="45"/>
  <c r="AW66" i="45"/>
  <c r="AU53" i="45"/>
  <c r="AQ53" i="45"/>
  <c r="AP53" i="45"/>
  <c r="W53" i="46" s="1"/>
  <c r="AT53" i="45"/>
  <c r="AS53" i="45"/>
  <c r="AV53" i="45"/>
  <c r="AR53" i="45"/>
  <c r="AW12" i="45"/>
  <c r="AJ12" i="45"/>
  <c r="AW75" i="45"/>
  <c r="AJ75" i="45"/>
  <c r="AJ39" i="45"/>
  <c r="AW39" i="45"/>
  <c r="BE47" i="45"/>
  <c r="BC47" i="45"/>
  <c r="AW89" i="45"/>
  <c r="AJ89" i="45"/>
  <c r="AP11" i="45"/>
  <c r="W11" i="46" s="1"/>
  <c r="AR11" i="45"/>
  <c r="AV11" i="45"/>
  <c r="AS11" i="45"/>
  <c r="AU11" i="45"/>
  <c r="AJ55" i="45"/>
  <c r="AW55" i="45"/>
  <c r="AW23" i="45"/>
  <c r="AJ23" i="45"/>
  <c r="AW71" i="45"/>
  <c r="AJ71" i="45"/>
  <c r="AJ80" i="45"/>
  <c r="AW80" i="45"/>
  <c r="AV94" i="45"/>
  <c r="AT94" i="45"/>
  <c r="AQ94" i="45"/>
  <c r="AS94" i="45"/>
  <c r="AP94" i="45"/>
  <c r="W94" i="46" s="1"/>
  <c r="AU94" i="45"/>
  <c r="AR94" i="45"/>
  <c r="AN94" i="45"/>
  <c r="U94" i="46" s="1"/>
  <c r="AQ21" i="45"/>
  <c r="AP21" i="45"/>
  <c r="W21" i="46" s="1"/>
  <c r="AU21" i="45"/>
  <c r="AS21" i="45"/>
  <c r="AR21" i="45"/>
  <c r="AT21" i="45"/>
  <c r="AV21" i="45"/>
  <c r="AW104" i="45"/>
  <c r="AJ104" i="45"/>
  <c r="AW73" i="45"/>
  <c r="AJ73" i="45"/>
  <c r="AW36" i="45"/>
  <c r="AJ36" i="45"/>
  <c r="AJ111" i="45"/>
  <c r="AW111" i="45"/>
  <c r="AW6" i="45"/>
  <c r="AJ6" i="45"/>
  <c r="AW48" i="45"/>
  <c r="AJ48" i="45"/>
  <c r="AR49" i="45"/>
  <c r="AQ49" i="45"/>
  <c r="AS49" i="45"/>
  <c r="AV49" i="45"/>
  <c r="AT49" i="45"/>
  <c r="AN49" i="45"/>
  <c r="U49" i="46" s="1"/>
  <c r="AU49" i="45"/>
  <c r="AP49" i="45"/>
  <c r="W49" i="46" s="1"/>
  <c r="AJ99" i="45"/>
  <c r="AW99" i="45"/>
  <c r="AW97" i="45"/>
  <c r="AJ97" i="45"/>
  <c r="AV15" i="45"/>
  <c r="AU15" i="45"/>
  <c r="AT15" i="45"/>
  <c r="AS15" i="45"/>
  <c r="AR15" i="45"/>
  <c r="AQ15" i="45"/>
  <c r="AP15" i="45"/>
  <c r="W15" i="46" s="1"/>
  <c r="AN15" i="45"/>
  <c r="U15" i="46" s="1"/>
  <c r="AX15" i="45"/>
  <c r="BE21" i="45"/>
  <c r="BC21" i="45"/>
  <c r="AJ78" i="45"/>
  <c r="AW78" i="45"/>
  <c r="AW58" i="45"/>
  <c r="AJ58" i="45"/>
  <c r="AT83" i="45"/>
  <c r="AP83" i="45"/>
  <c r="W83" i="46" s="1"/>
  <c r="AV83" i="45"/>
  <c r="AQ83" i="45"/>
  <c r="AS83" i="45"/>
  <c r="AR83" i="45"/>
  <c r="AX83" i="45"/>
  <c r="AN83" i="45"/>
  <c r="U83" i="46" s="1"/>
  <c r="AU83" i="45"/>
  <c r="AJ43" i="45"/>
  <c r="AW43" i="45"/>
  <c r="AW52" i="45"/>
  <c r="AJ52" i="45"/>
  <c r="AS40" i="45"/>
  <c r="AP40" i="45"/>
  <c r="W40" i="46" s="1"/>
  <c r="AV40" i="45"/>
  <c r="AQ40" i="45"/>
  <c r="AU40" i="45"/>
  <c r="AT40" i="45"/>
  <c r="AR40" i="45"/>
  <c r="AX54" i="45"/>
  <c r="AU35" i="45"/>
  <c r="AS35" i="45"/>
  <c r="AV35" i="45"/>
  <c r="AR35" i="45"/>
  <c r="AT35" i="45"/>
  <c r="AP35" i="45"/>
  <c r="W35" i="46" s="1"/>
  <c r="AX35" i="45"/>
  <c r="AQ35" i="45"/>
  <c r="AW20" i="45"/>
  <c r="AJ20" i="45"/>
  <c r="AT47" i="45"/>
  <c r="AQ47" i="45"/>
  <c r="AU47" i="45"/>
  <c r="AS47" i="45"/>
  <c r="AR47" i="45"/>
  <c r="AV47" i="45"/>
  <c r="AP47" i="45"/>
  <c r="W47" i="46" s="1"/>
  <c r="AV22" i="45"/>
  <c r="AU22" i="45"/>
  <c r="AT22" i="45"/>
  <c r="AS22" i="45"/>
  <c r="AR22" i="45"/>
  <c r="AQ22" i="45"/>
  <c r="AP22" i="45"/>
  <c r="W22" i="46" s="1"/>
  <c r="AN22" i="45"/>
  <c r="U22" i="46" s="1"/>
  <c r="AX22" i="45"/>
  <c r="AP110" i="45"/>
  <c r="W110" i="46" s="1"/>
  <c r="AQ110" i="45"/>
  <c r="AS110" i="45"/>
  <c r="AR110" i="45"/>
  <c r="AT110" i="45"/>
  <c r="AU110" i="45"/>
  <c r="AV110" i="45"/>
  <c r="AV87" i="45"/>
  <c r="AP87" i="45"/>
  <c r="W87" i="46" s="1"/>
  <c r="AT87" i="45"/>
  <c r="AX87" i="45"/>
  <c r="AQ87" i="45"/>
  <c r="AU87" i="45"/>
  <c r="AS87" i="45"/>
  <c r="AR87" i="45"/>
  <c r="AW16" i="45"/>
  <c r="AJ16" i="45"/>
  <c r="AJ37" i="45"/>
  <c r="AW37" i="45"/>
  <c r="AW81" i="45"/>
  <c r="AJ81" i="45"/>
  <c r="AJ7" i="45"/>
  <c r="AW7" i="45"/>
  <c r="AJ74" i="45"/>
  <c r="AW74" i="45"/>
  <c r="AW60" i="45"/>
  <c r="AJ60" i="45"/>
  <c r="AW103" i="45"/>
  <c r="AJ103" i="45"/>
  <c r="AQ101" i="45" l="1"/>
  <c r="BC11" i="45"/>
  <c r="AS101" i="45"/>
  <c r="BE11" i="45"/>
  <c r="AT101" i="45"/>
  <c r="AQ62" i="45"/>
  <c r="AX34" i="45"/>
  <c r="AR76" i="45"/>
  <c r="Y76" i="46" s="1"/>
  <c r="AS34" i="45"/>
  <c r="AX11" i="45"/>
  <c r="AE11" i="46" s="1"/>
  <c r="AV76" i="45"/>
  <c r="AC76" i="46" s="1"/>
  <c r="AP31" i="45"/>
  <c r="W31" i="46" s="1"/>
  <c r="AP76" i="45"/>
  <c r="W76" i="46" s="1"/>
  <c r="AT11" i="45"/>
  <c r="AV28" i="45"/>
  <c r="AC28" i="46" s="1"/>
  <c r="AU76" i="45"/>
  <c r="AQ31" i="45"/>
  <c r="AS76" i="45"/>
  <c r="Z76" i="46" s="1"/>
  <c r="AQ11" i="45"/>
  <c r="BH11" i="45" s="1"/>
  <c r="AC35" i="46"/>
  <c r="AB49" i="46"/>
  <c r="Z21" i="46"/>
  <c r="AC53" i="46"/>
  <c r="AD98" i="46"/>
  <c r="AD77" i="46"/>
  <c r="Z33" i="46"/>
  <c r="X62" i="46"/>
  <c r="X100" i="46"/>
  <c r="AA50" i="46"/>
  <c r="AE21" i="46"/>
  <c r="X101" i="46"/>
  <c r="Z35" i="46"/>
  <c r="AB21" i="46"/>
  <c r="AA11" i="46"/>
  <c r="Z53" i="46"/>
  <c r="X31" i="46"/>
  <c r="Y100" i="46"/>
  <c r="AB50" i="46"/>
  <c r="AL14" i="46"/>
  <c r="AD83" i="46"/>
  <c r="AC50" i="46"/>
  <c r="Y49" i="46"/>
  <c r="AX31" i="45"/>
  <c r="AC22" i="46"/>
  <c r="X40" i="46"/>
  <c r="AP30" i="45"/>
  <c r="W30" i="46" s="1"/>
  <c r="AD66" i="46"/>
  <c r="Z61" i="46"/>
  <c r="AB96" i="46"/>
  <c r="AB33" i="46"/>
  <c r="AD5" i="46"/>
  <c r="AD51" i="46"/>
  <c r="X84" i="46"/>
  <c r="AB100" i="46"/>
  <c r="AD16" i="46"/>
  <c r="Y94" i="46"/>
  <c r="AA32" i="46"/>
  <c r="Y87" i="46"/>
  <c r="AE34" i="46"/>
  <c r="AC40" i="46"/>
  <c r="AQ30" i="45"/>
  <c r="Z94" i="46"/>
  <c r="AV105" i="45"/>
  <c r="AE61" i="46"/>
  <c r="Y32" i="46"/>
  <c r="AC96" i="46"/>
  <c r="AC33" i="46"/>
  <c r="AD9" i="46"/>
  <c r="Y50" i="46"/>
  <c r="AB27" i="46"/>
  <c r="AA53" i="46"/>
  <c r="Z32" i="46"/>
  <c r="AD45" i="46"/>
  <c r="AA33" i="46"/>
  <c r="AD109" i="46"/>
  <c r="Z50" i="46"/>
  <c r="AD69" i="46"/>
  <c r="AA101" i="46"/>
  <c r="AE54" i="46"/>
  <c r="AD58" i="46"/>
  <c r="AC49" i="46"/>
  <c r="AC32" i="46"/>
  <c r="X96" i="46"/>
  <c r="X33" i="46"/>
  <c r="X50" i="46"/>
  <c r="AE69" i="46"/>
  <c r="Z22" i="46"/>
  <c r="Y40" i="46"/>
  <c r="AD78" i="46"/>
  <c r="Z49" i="46"/>
  <c r="Z11" i="46"/>
  <c r="X53" i="46"/>
  <c r="X32" i="46"/>
  <c r="Z96" i="46"/>
  <c r="AE33" i="46"/>
  <c r="AA100" i="46"/>
  <c r="AD63" i="46"/>
  <c r="AE50" i="46"/>
  <c r="AA22" i="46"/>
  <c r="AA40" i="46"/>
  <c r="X49" i="46"/>
  <c r="AC11" i="46"/>
  <c r="AB53" i="46"/>
  <c r="AD106" i="46"/>
  <c r="AA96" i="46"/>
  <c r="Y33" i="46"/>
  <c r="AD64" i="46"/>
  <c r="AD105" i="46"/>
  <c r="BF27" i="45"/>
  <c r="AB22" i="46"/>
  <c r="AB40" i="46"/>
  <c r="AB94" i="46"/>
  <c r="Y11" i="46"/>
  <c r="AB32" i="46"/>
  <c r="U32" i="46"/>
  <c r="Z87" i="46"/>
  <c r="Z34" i="46"/>
  <c r="AE15" i="46"/>
  <c r="X94" i="46"/>
  <c r="AB61" i="46"/>
  <c r="AE76" i="46"/>
  <c r="Y96" i="46"/>
  <c r="AN84" i="45"/>
  <c r="U84" i="46" s="1"/>
  <c r="AD79" i="46"/>
  <c r="AA14" i="46"/>
  <c r="AM14" i="46" s="1"/>
  <c r="Z27" i="46"/>
  <c r="AC14" i="46"/>
  <c r="Y22" i="46"/>
  <c r="X105" i="46"/>
  <c r="AD85" i="46"/>
  <c r="AB87" i="46"/>
  <c r="Z40" i="46"/>
  <c r="AD48" i="46"/>
  <c r="AA94" i="46"/>
  <c r="AD89" i="46"/>
  <c r="AE92" i="46"/>
  <c r="AC61" i="46"/>
  <c r="AD25" i="46"/>
  <c r="AD108" i="46"/>
  <c r="Y14" i="46"/>
  <c r="AE8" i="46"/>
  <c r="X87" i="46"/>
  <c r="AC47" i="46"/>
  <c r="AC94" i="46"/>
  <c r="Z67" i="46"/>
  <c r="AE87" i="46"/>
  <c r="Y47" i="46"/>
  <c r="AD52" i="46"/>
  <c r="X15" i="46"/>
  <c r="AD6" i="46"/>
  <c r="AD80" i="46"/>
  <c r="Y92" i="46"/>
  <c r="X61" i="46"/>
  <c r="AD93" i="46"/>
  <c r="AC18" i="46"/>
  <c r="AA27" i="46"/>
  <c r="AA87" i="46"/>
  <c r="Z47" i="46"/>
  <c r="AD43" i="46"/>
  <c r="Y15" i="46"/>
  <c r="AD111" i="46"/>
  <c r="X92" i="46"/>
  <c r="Y61" i="46"/>
  <c r="Z54" i="46"/>
  <c r="Z14" i="46"/>
  <c r="AD15" i="46"/>
  <c r="AA49" i="46"/>
  <c r="X14" i="46"/>
  <c r="AC87" i="46"/>
  <c r="AD36" i="46"/>
  <c r="AD13" i="46"/>
  <c r="AA110" i="46"/>
  <c r="AD20" i="46"/>
  <c r="Y83" i="46"/>
  <c r="AD73" i="46"/>
  <c r="AD55" i="46"/>
  <c r="AD19" i="46"/>
  <c r="AA18" i="46"/>
  <c r="AD112" i="46"/>
  <c r="AD65" i="46"/>
  <c r="AC27" i="46"/>
  <c r="X22" i="46"/>
  <c r="AB11" i="46"/>
  <c r="AD56" i="46"/>
  <c r="AD86" i="46"/>
  <c r="X54" i="46"/>
  <c r="AC110" i="46"/>
  <c r="AD102" i="46"/>
  <c r="AE83" i="46"/>
  <c r="AD39" i="46"/>
  <c r="AD10" i="46"/>
  <c r="U62" i="46"/>
  <c r="AD7" i="46"/>
  <c r="Y110" i="46"/>
  <c r="X35" i="46"/>
  <c r="Z83" i="46"/>
  <c r="AD97" i="46"/>
  <c r="AE110" i="46"/>
  <c r="Y18" i="46"/>
  <c r="AD44" i="46"/>
  <c r="AD70" i="46"/>
  <c r="AD49" i="46"/>
  <c r="U27" i="46"/>
  <c r="AB35" i="46"/>
  <c r="AD103" i="46"/>
  <c r="AB47" i="46"/>
  <c r="AA92" i="46"/>
  <c r="AA61" i="46"/>
  <c r="AB18" i="46"/>
  <c r="AB76" i="46"/>
  <c r="X47" i="46"/>
  <c r="AB83" i="46"/>
  <c r="AA15" i="46"/>
  <c r="AD71" i="46"/>
  <c r="BC40" i="45"/>
  <c r="X18" i="46"/>
  <c r="X76" i="46"/>
  <c r="AD88" i="46"/>
  <c r="U96" i="46"/>
  <c r="X27" i="46"/>
  <c r="AD60" i="46"/>
  <c r="AA47" i="46"/>
  <c r="AB15" i="46"/>
  <c r="BE40" i="45"/>
  <c r="AC92" i="46"/>
  <c r="AA54" i="46"/>
  <c r="Y27" i="46"/>
  <c r="AC15" i="46"/>
  <c r="Z92" i="46"/>
  <c r="Y54" i="46"/>
  <c r="U31" i="46"/>
  <c r="Z110" i="46"/>
  <c r="AE35" i="46"/>
  <c r="X83" i="46"/>
  <c r="AD99" i="46"/>
  <c r="AD104" i="46"/>
  <c r="AU8" i="45"/>
  <c r="AD75" i="46"/>
  <c r="AD29" i="46"/>
  <c r="AD42" i="46"/>
  <c r="AD91" i="46"/>
  <c r="AE101" i="46"/>
  <c r="AE53" i="46"/>
  <c r="AD38" i="46"/>
  <c r="AE30" i="46"/>
  <c r="AD74" i="46"/>
  <c r="AD41" i="46"/>
  <c r="X110" i="46"/>
  <c r="AC83" i="46"/>
  <c r="AC21" i="46"/>
  <c r="AS8" i="45"/>
  <c r="AD68" i="46"/>
  <c r="AD82" i="46"/>
  <c r="AD26" i="46"/>
  <c r="AR62" i="45"/>
  <c r="AC100" i="46"/>
  <c r="BC34" i="45"/>
  <c r="U34" i="46"/>
  <c r="BE101" i="45"/>
  <c r="U101" i="46"/>
  <c r="AD11" i="46"/>
  <c r="Z101" i="46"/>
  <c r="AC54" i="46"/>
  <c r="AD95" i="46"/>
  <c r="AB92" i="46"/>
  <c r="AD81" i="46"/>
  <c r="AA35" i="46"/>
  <c r="AU69" i="45"/>
  <c r="AA21" i="46"/>
  <c r="AT8" i="45"/>
  <c r="AD12" i="46"/>
  <c r="AD72" i="46"/>
  <c r="AU62" i="45"/>
  <c r="Z100" i="46"/>
  <c r="AD107" i="46"/>
  <c r="AD94" i="46"/>
  <c r="AD76" i="46"/>
  <c r="X21" i="46"/>
  <c r="AL21" i="46" s="1"/>
  <c r="AE18" i="46"/>
  <c r="Z15" i="46"/>
  <c r="AB54" i="46"/>
  <c r="AA76" i="46"/>
  <c r="AD57" i="46"/>
  <c r="AB110" i="46"/>
  <c r="AD23" i="46"/>
  <c r="Z18" i="46"/>
  <c r="AD37" i="46"/>
  <c r="AE22" i="46"/>
  <c r="Y35" i="46"/>
  <c r="AA83" i="46"/>
  <c r="Y21" i="46"/>
  <c r="AP8" i="45"/>
  <c r="W8" i="46" s="1"/>
  <c r="Y53" i="46"/>
  <c r="AD24" i="46"/>
  <c r="AD59" i="46"/>
  <c r="AP62" i="45"/>
  <c r="W62" i="46" s="1"/>
  <c r="AE100" i="46"/>
  <c r="AD90" i="46"/>
  <c r="AD17" i="46"/>
  <c r="AE14" i="46"/>
  <c r="AR8" i="45"/>
  <c r="BH27" i="45"/>
  <c r="AQ8" i="45"/>
  <c r="BC96" i="45"/>
  <c r="AV69" i="45"/>
  <c r="AS30" i="45"/>
  <c r="BE96" i="45"/>
  <c r="AV30" i="45"/>
  <c r="AR30" i="45"/>
  <c r="AT30" i="45"/>
  <c r="BC32" i="45"/>
  <c r="AR101" i="45"/>
  <c r="BC31" i="45"/>
  <c r="BC27" i="45"/>
  <c r="AP101" i="45"/>
  <c r="BC101" i="45"/>
  <c r="BE31" i="45"/>
  <c r="AP105" i="45"/>
  <c r="W105" i="46" s="1"/>
  <c r="AU101" i="45"/>
  <c r="AR105" i="45"/>
  <c r="AS28" i="45"/>
  <c r="AV101" i="45"/>
  <c r="AS105" i="45"/>
  <c r="AT28" i="45"/>
  <c r="BF14" i="45"/>
  <c r="AN69" i="45"/>
  <c r="U69" i="46" s="1"/>
  <c r="AU105" i="45"/>
  <c r="AR46" i="45"/>
  <c r="AV8" i="45"/>
  <c r="BE32" i="45"/>
  <c r="AT46" i="45"/>
  <c r="AV46" i="45"/>
  <c r="AT105" i="45"/>
  <c r="BC62" i="45"/>
  <c r="BE62" i="45"/>
  <c r="AX62" i="45"/>
  <c r="AV84" i="45"/>
  <c r="BD27" i="45"/>
  <c r="AN46" i="45"/>
  <c r="AP84" i="45"/>
  <c r="W84" i="46" s="1"/>
  <c r="BB27" i="45"/>
  <c r="AQ69" i="45"/>
  <c r="AT84" i="45"/>
  <c r="AN8" i="45"/>
  <c r="U8" i="46" s="1"/>
  <c r="AP69" i="45"/>
  <c r="W69" i="46" s="1"/>
  <c r="AS84" i="45"/>
  <c r="AT69" i="45"/>
  <c r="BE27" i="45"/>
  <c r="AV62" i="45"/>
  <c r="AU84" i="45"/>
  <c r="AX84" i="45"/>
  <c r="AR69" i="45"/>
  <c r="AT62" i="45"/>
  <c r="AR84" i="45"/>
  <c r="AS69" i="45"/>
  <c r="AS31" i="45"/>
  <c r="AS62" i="45"/>
  <c r="AR28" i="45"/>
  <c r="AV31" i="45"/>
  <c r="AQ46" i="45"/>
  <c r="BB50" i="45"/>
  <c r="BH50" i="45"/>
  <c r="BF50" i="45"/>
  <c r="BD50" i="45"/>
  <c r="AU46" i="45"/>
  <c r="AQ34" i="45"/>
  <c r="BH14" i="45"/>
  <c r="AR34" i="45"/>
  <c r="AP34" i="45"/>
  <c r="AU34" i="45"/>
  <c r="AT34" i="45"/>
  <c r="AN67" i="45"/>
  <c r="AV34" i="45"/>
  <c r="AV67" i="45"/>
  <c r="BE14" i="45"/>
  <c r="BC14" i="45"/>
  <c r="AN30" i="45"/>
  <c r="AX28" i="45"/>
  <c r="AQ67" i="45"/>
  <c r="BD14" i="45"/>
  <c r="AP67" i="45"/>
  <c r="W67" i="46" s="1"/>
  <c r="BB14" i="45"/>
  <c r="AN28" i="45"/>
  <c r="AX67" i="45"/>
  <c r="AU28" i="45"/>
  <c r="AU31" i="45"/>
  <c r="AT67" i="45"/>
  <c r="AS46" i="45"/>
  <c r="AR67" i="45"/>
  <c r="AU67" i="45"/>
  <c r="AQ28" i="45"/>
  <c r="AR31" i="45"/>
  <c r="AX46" i="45"/>
  <c r="AX105" i="45"/>
  <c r="AN105" i="45"/>
  <c r="U105" i="46" s="1"/>
  <c r="AU30" i="45"/>
  <c r="AT31" i="45"/>
  <c r="BE50" i="45"/>
  <c r="BC50" i="45"/>
  <c r="AV16" i="45"/>
  <c r="AU16" i="45"/>
  <c r="AT16" i="45"/>
  <c r="AS16" i="45"/>
  <c r="AR16" i="45"/>
  <c r="AP16" i="45"/>
  <c r="W16" i="46" s="1"/>
  <c r="AQ16" i="45"/>
  <c r="AX16" i="45"/>
  <c r="AN16" i="45"/>
  <c r="U16" i="46" s="1"/>
  <c r="BC49" i="45"/>
  <c r="BE49" i="45"/>
  <c r="AT82" i="45"/>
  <c r="AS82" i="45"/>
  <c r="AU82" i="45"/>
  <c r="AQ82" i="45"/>
  <c r="AR82" i="45"/>
  <c r="AV82" i="45"/>
  <c r="AP82" i="45"/>
  <c r="W82" i="46" s="1"/>
  <c r="AX82" i="45"/>
  <c r="AN82" i="45"/>
  <c r="U82" i="46" s="1"/>
  <c r="BE54" i="45"/>
  <c r="BC54" i="45"/>
  <c r="AU90" i="45"/>
  <c r="AR90" i="45"/>
  <c r="AP90" i="45"/>
  <c r="W90" i="46" s="1"/>
  <c r="AQ90" i="45"/>
  <c r="AS90" i="45"/>
  <c r="AT90" i="45"/>
  <c r="AV90" i="45"/>
  <c r="AX90" i="45"/>
  <c r="AN90" i="45"/>
  <c r="U90" i="46" s="1"/>
  <c r="AV103" i="45"/>
  <c r="AT103" i="45"/>
  <c r="AQ103" i="45"/>
  <c r="AR103" i="45"/>
  <c r="AU103" i="45"/>
  <c r="AS103" i="45"/>
  <c r="AP103" i="45"/>
  <c r="W103" i="46" s="1"/>
  <c r="AN103" i="45"/>
  <c r="U103" i="46" s="1"/>
  <c r="AX103" i="45"/>
  <c r="BF110" i="45"/>
  <c r="BH110" i="45"/>
  <c r="BD110" i="45"/>
  <c r="BB110" i="45"/>
  <c r="AU43" i="45"/>
  <c r="AR43" i="45"/>
  <c r="AP43" i="45"/>
  <c r="W43" i="46" s="1"/>
  <c r="AQ43" i="45"/>
  <c r="AV43" i="45"/>
  <c r="AT43" i="45"/>
  <c r="AS43" i="45"/>
  <c r="AX43" i="45"/>
  <c r="AN43" i="45"/>
  <c r="U43" i="46" s="1"/>
  <c r="AR93" i="45"/>
  <c r="AU93" i="45"/>
  <c r="AQ93" i="45"/>
  <c r="AT93" i="45"/>
  <c r="AV93" i="45"/>
  <c r="AP93" i="45"/>
  <c r="W93" i="46" s="1"/>
  <c r="AS93" i="45"/>
  <c r="AX93" i="45"/>
  <c r="AN93" i="45"/>
  <c r="U93" i="46" s="1"/>
  <c r="BE18" i="45"/>
  <c r="BC18" i="45"/>
  <c r="AT38" i="45"/>
  <c r="AQ38" i="45"/>
  <c r="AV38" i="45"/>
  <c r="AU38" i="45"/>
  <c r="AS38" i="45"/>
  <c r="AR38" i="45"/>
  <c r="AP38" i="45"/>
  <c r="W38" i="46" s="1"/>
  <c r="AX38" i="45"/>
  <c r="AN38" i="45"/>
  <c r="U38" i="46" s="1"/>
  <c r="AR109" i="45"/>
  <c r="AQ109" i="45"/>
  <c r="AP109" i="45"/>
  <c r="W109" i="46" s="1"/>
  <c r="AS109" i="45"/>
  <c r="AT109" i="45"/>
  <c r="AV109" i="45"/>
  <c r="AU109" i="45"/>
  <c r="AN109" i="45"/>
  <c r="U109" i="46" s="1"/>
  <c r="AX109" i="45"/>
  <c r="AT55" i="45"/>
  <c r="AS55" i="45"/>
  <c r="AP55" i="45"/>
  <c r="W55" i="46" s="1"/>
  <c r="AQ55" i="45"/>
  <c r="AR55" i="45"/>
  <c r="AV55" i="45"/>
  <c r="AU55" i="45"/>
  <c r="AN55" i="45"/>
  <c r="U55" i="46" s="1"/>
  <c r="AX55" i="45"/>
  <c r="AQ68" i="45"/>
  <c r="AV68" i="45"/>
  <c r="AU68" i="45"/>
  <c r="AT68" i="45"/>
  <c r="AS68" i="45"/>
  <c r="AR68" i="45"/>
  <c r="AP68" i="45"/>
  <c r="W68" i="46" s="1"/>
  <c r="AN68" i="45"/>
  <c r="U68" i="46" s="1"/>
  <c r="AX68" i="45"/>
  <c r="AU24" i="45"/>
  <c r="AT24" i="45"/>
  <c r="AS24" i="45"/>
  <c r="AP24" i="45"/>
  <c r="W24" i="46" s="1"/>
  <c r="AQ24" i="45"/>
  <c r="AR24" i="45"/>
  <c r="AV24" i="45"/>
  <c r="AX24" i="45"/>
  <c r="AN24" i="45"/>
  <c r="U24" i="46" s="1"/>
  <c r="AS95" i="45"/>
  <c r="AQ95" i="45"/>
  <c r="AU95" i="45"/>
  <c r="AP95" i="45"/>
  <c r="W95" i="46" s="1"/>
  <c r="AV95" i="45"/>
  <c r="AR95" i="45"/>
  <c r="AT95" i="45"/>
  <c r="AX95" i="45"/>
  <c r="AN95" i="45"/>
  <c r="U95" i="46" s="1"/>
  <c r="AP63" i="45"/>
  <c r="W63" i="46" s="1"/>
  <c r="AU63" i="45"/>
  <c r="AS63" i="45"/>
  <c r="AV63" i="45"/>
  <c r="AQ63" i="45"/>
  <c r="AR63" i="45"/>
  <c r="AT63" i="45"/>
  <c r="AX63" i="45"/>
  <c r="AN63" i="45"/>
  <c r="U63" i="46" s="1"/>
  <c r="AS60" i="45"/>
  <c r="AQ60" i="45"/>
  <c r="AP60" i="45"/>
  <c r="W60" i="46" s="1"/>
  <c r="AU60" i="45"/>
  <c r="AR60" i="45"/>
  <c r="AX60" i="45"/>
  <c r="AV60" i="45"/>
  <c r="AT60" i="45"/>
  <c r="AN60" i="45"/>
  <c r="U60" i="46" s="1"/>
  <c r="BC22" i="45"/>
  <c r="BE22" i="45"/>
  <c r="BH18" i="45"/>
  <c r="BF18" i="45"/>
  <c r="BD18" i="45"/>
  <c r="BB18" i="45"/>
  <c r="AV10" i="45"/>
  <c r="AQ10" i="45"/>
  <c r="AP10" i="45"/>
  <c r="W10" i="46" s="1"/>
  <c r="AR10" i="45"/>
  <c r="AU10" i="45"/>
  <c r="AT10" i="45"/>
  <c r="AS10" i="45"/>
  <c r="AX10" i="45"/>
  <c r="AN10" i="45"/>
  <c r="U10" i="46" s="1"/>
  <c r="BD22" i="45"/>
  <c r="BB22" i="45"/>
  <c r="BF22" i="45"/>
  <c r="BH22" i="45"/>
  <c r="AS89" i="45"/>
  <c r="AP89" i="45"/>
  <c r="W89" i="46" s="1"/>
  <c r="AV89" i="45"/>
  <c r="AQ89" i="45"/>
  <c r="AT89" i="45"/>
  <c r="AR89" i="45"/>
  <c r="AU89" i="45"/>
  <c r="AX89" i="45"/>
  <c r="AN89" i="45"/>
  <c r="U89" i="46" s="1"/>
  <c r="AV13" i="45"/>
  <c r="AU13" i="45"/>
  <c r="AT13" i="45"/>
  <c r="AS13" i="45"/>
  <c r="AQ13" i="45"/>
  <c r="AP13" i="45"/>
  <c r="W13" i="46" s="1"/>
  <c r="AR13" i="45"/>
  <c r="AN13" i="45"/>
  <c r="U13" i="46" s="1"/>
  <c r="AX13" i="45"/>
  <c r="AP85" i="45"/>
  <c r="W85" i="46" s="1"/>
  <c r="AT85" i="45"/>
  <c r="AQ85" i="45"/>
  <c r="AR85" i="45"/>
  <c r="AV85" i="45"/>
  <c r="AU85" i="45"/>
  <c r="AS85" i="45"/>
  <c r="AN85" i="45"/>
  <c r="U85" i="46" s="1"/>
  <c r="AX85" i="45"/>
  <c r="BC94" i="45"/>
  <c r="BE94" i="45"/>
  <c r="AU106" i="45"/>
  <c r="AT106" i="45"/>
  <c r="AR106" i="45"/>
  <c r="AS106" i="45"/>
  <c r="AQ106" i="45"/>
  <c r="AV106" i="45"/>
  <c r="AP106" i="45"/>
  <c r="W106" i="46" s="1"/>
  <c r="AN106" i="45"/>
  <c r="U106" i="46" s="1"/>
  <c r="AX106" i="45"/>
  <c r="AV26" i="45"/>
  <c r="AU26" i="45"/>
  <c r="AT26" i="45"/>
  <c r="AR26" i="45"/>
  <c r="AQ26" i="45"/>
  <c r="AP26" i="45"/>
  <c r="W26" i="46" s="1"/>
  <c r="AS26" i="45"/>
  <c r="AX26" i="45"/>
  <c r="AN26" i="45"/>
  <c r="U26" i="46" s="1"/>
  <c r="AT44" i="45"/>
  <c r="AV44" i="45"/>
  <c r="AQ44" i="45"/>
  <c r="AS44" i="45"/>
  <c r="AU44" i="45"/>
  <c r="AP44" i="45"/>
  <c r="W44" i="46" s="1"/>
  <c r="AR44" i="45"/>
  <c r="AX44" i="45"/>
  <c r="AN44" i="45"/>
  <c r="U44" i="46" s="1"/>
  <c r="AV42" i="45"/>
  <c r="AQ42" i="45"/>
  <c r="AU42" i="45"/>
  <c r="AT42" i="45"/>
  <c r="AS42" i="45"/>
  <c r="AP42" i="45"/>
  <c r="W42" i="46" s="1"/>
  <c r="AR42" i="45"/>
  <c r="AN42" i="45"/>
  <c r="U42" i="46" s="1"/>
  <c r="AX42" i="45"/>
  <c r="BD21" i="45"/>
  <c r="BH21" i="45"/>
  <c r="BF21" i="45"/>
  <c r="BB21" i="45"/>
  <c r="BF54" i="45"/>
  <c r="BD54" i="45"/>
  <c r="BB54" i="45"/>
  <c r="BH54" i="45"/>
  <c r="AT74" i="45"/>
  <c r="AS74" i="45"/>
  <c r="AQ74" i="45"/>
  <c r="AP74" i="45"/>
  <c r="W74" i="46" s="1"/>
  <c r="AV74" i="45"/>
  <c r="AU74" i="45"/>
  <c r="AR74" i="45"/>
  <c r="AN74" i="45"/>
  <c r="U74" i="46" s="1"/>
  <c r="AX74" i="45"/>
  <c r="BH35" i="45"/>
  <c r="BD35" i="45"/>
  <c r="BB35" i="45"/>
  <c r="BF35" i="45"/>
  <c r="AS5" i="45"/>
  <c r="AT5" i="45"/>
  <c r="AU5" i="45"/>
  <c r="AR5" i="45"/>
  <c r="AV5" i="45"/>
  <c r="AQ5" i="45"/>
  <c r="AP5" i="45"/>
  <c r="W5" i="46" s="1"/>
  <c r="AN5" i="45"/>
  <c r="U5" i="46" s="1"/>
  <c r="AP9" i="45"/>
  <c r="W9" i="46" s="1"/>
  <c r="AQ9" i="45"/>
  <c r="AS9" i="45"/>
  <c r="AR9" i="45"/>
  <c r="AU9" i="45"/>
  <c r="AV9" i="45"/>
  <c r="AT9" i="45"/>
  <c r="AX9" i="45"/>
  <c r="AN9" i="45"/>
  <c r="U9" i="46" s="1"/>
  <c r="AU7" i="45"/>
  <c r="AT7" i="45"/>
  <c r="AP7" i="45"/>
  <c r="W7" i="46" s="1"/>
  <c r="AS7" i="45"/>
  <c r="AR7" i="45"/>
  <c r="AQ7" i="45"/>
  <c r="AV7" i="45"/>
  <c r="U7" i="46"/>
  <c r="AX7" i="45"/>
  <c r="BB83" i="45"/>
  <c r="BH83" i="45"/>
  <c r="BD83" i="45"/>
  <c r="BF83" i="45"/>
  <c r="AR72" i="45"/>
  <c r="AV72" i="45"/>
  <c r="AU72" i="45"/>
  <c r="AT72" i="45"/>
  <c r="AP72" i="45"/>
  <c r="W72" i="46" s="1"/>
  <c r="AS72" i="45"/>
  <c r="AQ72" i="45"/>
  <c r="AN72" i="45"/>
  <c r="U72" i="46" s="1"/>
  <c r="AX72" i="45"/>
  <c r="AS108" i="45"/>
  <c r="AR108" i="45"/>
  <c r="AP108" i="45"/>
  <c r="W108" i="46" s="1"/>
  <c r="AQ108" i="45"/>
  <c r="AV108" i="45"/>
  <c r="AT108" i="45"/>
  <c r="AU108" i="45"/>
  <c r="AX108" i="45"/>
  <c r="AN108" i="45"/>
  <c r="U108" i="46" s="1"/>
  <c r="BE61" i="45"/>
  <c r="BC61" i="45"/>
  <c r="AT59" i="45"/>
  <c r="AS59" i="45"/>
  <c r="AR59" i="45"/>
  <c r="AP59" i="45"/>
  <c r="W59" i="46" s="1"/>
  <c r="AU59" i="45"/>
  <c r="AQ59" i="45"/>
  <c r="AV59" i="45"/>
  <c r="AX59" i="45"/>
  <c r="AN59" i="45"/>
  <c r="U59" i="46" s="1"/>
  <c r="BB94" i="45"/>
  <c r="BH94" i="45"/>
  <c r="BF94" i="45"/>
  <c r="BD94" i="45"/>
  <c r="AV77" i="45"/>
  <c r="AQ77" i="45"/>
  <c r="AR77" i="45"/>
  <c r="AN77" i="45"/>
  <c r="U77" i="46" s="1"/>
  <c r="AS77" i="45"/>
  <c r="AP77" i="45"/>
  <c r="W77" i="46" s="1"/>
  <c r="AU77" i="45"/>
  <c r="AT77" i="45"/>
  <c r="AX77" i="45"/>
  <c r="AV66" i="45"/>
  <c r="AU66" i="45"/>
  <c r="AT66" i="45"/>
  <c r="AS66" i="45"/>
  <c r="AR66" i="45"/>
  <c r="AQ66" i="45"/>
  <c r="AP66" i="45"/>
  <c r="W66" i="46" s="1"/>
  <c r="AX66" i="45"/>
  <c r="AN66" i="45"/>
  <c r="U66" i="46" s="1"/>
  <c r="AR81" i="45"/>
  <c r="AT81" i="45"/>
  <c r="AV81" i="45"/>
  <c r="AU81" i="45"/>
  <c r="AQ81" i="45"/>
  <c r="AP81" i="45"/>
  <c r="W81" i="46" s="1"/>
  <c r="AS81" i="45"/>
  <c r="AX81" i="45"/>
  <c r="AN81" i="45"/>
  <c r="U81" i="46" s="1"/>
  <c r="AS48" i="45"/>
  <c r="AR48" i="45"/>
  <c r="AQ48" i="45"/>
  <c r="AT48" i="45"/>
  <c r="AP48" i="45"/>
  <c r="W48" i="46" s="1"/>
  <c r="AV48" i="45"/>
  <c r="AX48" i="45"/>
  <c r="AU48" i="45"/>
  <c r="AN48" i="45"/>
  <c r="U48" i="46" s="1"/>
  <c r="BC92" i="45"/>
  <c r="BE92" i="45"/>
  <c r="AU45" i="45"/>
  <c r="AS45" i="45"/>
  <c r="AR45" i="45"/>
  <c r="AQ45" i="45"/>
  <c r="AV45" i="45"/>
  <c r="AT45" i="45"/>
  <c r="AP45" i="45"/>
  <c r="W45" i="46" s="1"/>
  <c r="AN45" i="45"/>
  <c r="U45" i="46" s="1"/>
  <c r="AX45" i="45"/>
  <c r="BH33" i="45"/>
  <c r="BF33" i="45"/>
  <c r="BD33" i="45"/>
  <c r="BB33" i="45"/>
  <c r="BE84" i="45"/>
  <c r="BC84" i="45"/>
  <c r="AQ86" i="45"/>
  <c r="AP86" i="45"/>
  <c r="W86" i="46" s="1"/>
  <c r="AR86" i="45"/>
  <c r="AV86" i="45"/>
  <c r="AS86" i="45"/>
  <c r="AU86" i="45"/>
  <c r="AT86" i="45"/>
  <c r="AN86" i="45"/>
  <c r="U86" i="46" s="1"/>
  <c r="AX86" i="45"/>
  <c r="AS58" i="45"/>
  <c r="AQ58" i="45"/>
  <c r="AU58" i="45"/>
  <c r="AT58" i="45"/>
  <c r="AP58" i="45"/>
  <c r="W58" i="46" s="1"/>
  <c r="AR58" i="45"/>
  <c r="AV58" i="45"/>
  <c r="AN58" i="45"/>
  <c r="U58" i="46" s="1"/>
  <c r="AX58" i="45"/>
  <c r="AV99" i="45"/>
  <c r="AQ99" i="45"/>
  <c r="AR99" i="45"/>
  <c r="AT99" i="45"/>
  <c r="AP99" i="45"/>
  <c r="W99" i="46" s="1"/>
  <c r="AU99" i="45"/>
  <c r="AS99" i="45"/>
  <c r="AX99" i="45"/>
  <c r="AN99" i="45"/>
  <c r="U99" i="46" s="1"/>
  <c r="AS39" i="45"/>
  <c r="AR39" i="45"/>
  <c r="AX39" i="45"/>
  <c r="AV39" i="45"/>
  <c r="AU39" i="45"/>
  <c r="AQ39" i="45"/>
  <c r="AT39" i="45"/>
  <c r="AP39" i="45"/>
  <c r="W39" i="46" s="1"/>
  <c r="AN39" i="45"/>
  <c r="U39" i="46" s="1"/>
  <c r="AU88" i="45"/>
  <c r="AP88" i="45"/>
  <c r="W88" i="46" s="1"/>
  <c r="AQ88" i="45"/>
  <c r="AV88" i="45"/>
  <c r="AS88" i="45"/>
  <c r="AT88" i="45"/>
  <c r="AR88" i="45"/>
  <c r="AX88" i="45"/>
  <c r="AN88" i="45"/>
  <c r="U88" i="46" s="1"/>
  <c r="AP6" i="45"/>
  <c r="W6" i="46" s="1"/>
  <c r="AR6" i="45"/>
  <c r="AQ6" i="45"/>
  <c r="AS6" i="45"/>
  <c r="AU6" i="45"/>
  <c r="AT6" i="45"/>
  <c r="AV6" i="45"/>
  <c r="AX6" i="45"/>
  <c r="AN6" i="45"/>
  <c r="U6" i="46" s="1"/>
  <c r="AV75" i="45"/>
  <c r="AS75" i="45"/>
  <c r="AQ75" i="45"/>
  <c r="AU75" i="45"/>
  <c r="AR75" i="45"/>
  <c r="AP75" i="45"/>
  <c r="W75" i="46" s="1"/>
  <c r="AT75" i="45"/>
  <c r="AN75" i="45"/>
  <c r="U75" i="46" s="1"/>
  <c r="AX75" i="45"/>
  <c r="BH92" i="45"/>
  <c r="BF92" i="45"/>
  <c r="BD92" i="45"/>
  <c r="BB92" i="45"/>
  <c r="BF61" i="45"/>
  <c r="BD61" i="45"/>
  <c r="BB61" i="45"/>
  <c r="BH61" i="45"/>
  <c r="AT57" i="45"/>
  <c r="AU57" i="45"/>
  <c r="AV57" i="45"/>
  <c r="AP57" i="45"/>
  <c r="W57" i="46" s="1"/>
  <c r="AQ57" i="45"/>
  <c r="AR57" i="45"/>
  <c r="AS57" i="45"/>
  <c r="AN57" i="45"/>
  <c r="U57" i="46" s="1"/>
  <c r="AX57" i="45"/>
  <c r="AR37" i="45"/>
  <c r="AU37" i="45"/>
  <c r="AT37" i="45"/>
  <c r="AP37" i="45"/>
  <c r="W37" i="46" s="1"/>
  <c r="AS37" i="45"/>
  <c r="AV37" i="45"/>
  <c r="AQ37" i="45"/>
  <c r="AN37" i="45"/>
  <c r="U37" i="46" s="1"/>
  <c r="AX37" i="45"/>
  <c r="BH87" i="45"/>
  <c r="BD87" i="45"/>
  <c r="BF87" i="45"/>
  <c r="BB87" i="45"/>
  <c r="BB32" i="45"/>
  <c r="BH32" i="45"/>
  <c r="BF32" i="45"/>
  <c r="BD32" i="45"/>
  <c r="BH100" i="45"/>
  <c r="BF100" i="45"/>
  <c r="BD100" i="45"/>
  <c r="BB100" i="45"/>
  <c r="AP41" i="45"/>
  <c r="W41" i="46" s="1"/>
  <c r="AV41" i="45"/>
  <c r="AT41" i="45"/>
  <c r="AR41" i="45"/>
  <c r="AQ41" i="45"/>
  <c r="AU41" i="45"/>
  <c r="AS41" i="45"/>
  <c r="AX41" i="45"/>
  <c r="AN41" i="45"/>
  <c r="U41" i="46" s="1"/>
  <c r="AV111" i="45"/>
  <c r="AP111" i="45"/>
  <c r="W111" i="46" s="1"/>
  <c r="AU111" i="45"/>
  <c r="AQ111" i="45"/>
  <c r="AX111" i="45"/>
  <c r="AT111" i="45"/>
  <c r="AR111" i="45"/>
  <c r="AS111" i="45"/>
  <c r="AN111" i="45"/>
  <c r="U111" i="46" s="1"/>
  <c r="BH96" i="45"/>
  <c r="BD96" i="45"/>
  <c r="BB96" i="45"/>
  <c r="BF96" i="45"/>
  <c r="BE33" i="45"/>
  <c r="BC33" i="45"/>
  <c r="AR20" i="45"/>
  <c r="AQ20" i="45"/>
  <c r="AP20" i="45"/>
  <c r="W20" i="46" s="1"/>
  <c r="AU20" i="45"/>
  <c r="AT20" i="45"/>
  <c r="AS20" i="45"/>
  <c r="AV20" i="45"/>
  <c r="AX20" i="45"/>
  <c r="AN20" i="45"/>
  <c r="U20" i="46" s="1"/>
  <c r="AQ97" i="45"/>
  <c r="AS97" i="45"/>
  <c r="AR97" i="45"/>
  <c r="AT97" i="45"/>
  <c r="AU97" i="45"/>
  <c r="AP97" i="45"/>
  <c r="W97" i="46" s="1"/>
  <c r="AV97" i="45"/>
  <c r="AX97" i="45"/>
  <c r="AN97" i="45"/>
  <c r="U97" i="46" s="1"/>
  <c r="AV112" i="45"/>
  <c r="AU112" i="45"/>
  <c r="AS112" i="45"/>
  <c r="AP112" i="45"/>
  <c r="W112" i="46" s="1"/>
  <c r="AT112" i="45"/>
  <c r="AQ112" i="45"/>
  <c r="AR112" i="45"/>
  <c r="AX112" i="45"/>
  <c r="AN112" i="45"/>
  <c r="U112" i="46" s="1"/>
  <c r="AT36" i="45"/>
  <c r="AS36" i="45"/>
  <c r="AR36" i="45"/>
  <c r="AP36" i="45"/>
  <c r="W36" i="46" s="1"/>
  <c r="AU36" i="45"/>
  <c r="AV36" i="45"/>
  <c r="AQ36" i="45"/>
  <c r="AN36" i="45"/>
  <c r="U36" i="46" s="1"/>
  <c r="AX36" i="45"/>
  <c r="AV102" i="45"/>
  <c r="AU102" i="45"/>
  <c r="AR102" i="45"/>
  <c r="AP102" i="45"/>
  <c r="W102" i="46" s="1"/>
  <c r="AS102" i="45"/>
  <c r="AT102" i="45"/>
  <c r="AQ102" i="45"/>
  <c r="AN102" i="45"/>
  <c r="U102" i="46" s="1"/>
  <c r="AX102" i="45"/>
  <c r="AT56" i="45"/>
  <c r="AV56" i="45"/>
  <c r="AU56" i="45"/>
  <c r="AS56" i="45"/>
  <c r="AR56" i="45"/>
  <c r="AQ56" i="45"/>
  <c r="AP56" i="45"/>
  <c r="W56" i="46" s="1"/>
  <c r="AN56" i="45"/>
  <c r="U56" i="46" s="1"/>
  <c r="AX56" i="45"/>
  <c r="AU64" i="45"/>
  <c r="AN64" i="45"/>
  <c r="U64" i="46" s="1"/>
  <c r="AT64" i="45"/>
  <c r="AP64" i="45"/>
  <c r="W64" i="46" s="1"/>
  <c r="AV64" i="45"/>
  <c r="AQ64" i="45"/>
  <c r="AS64" i="45"/>
  <c r="AR64" i="45"/>
  <c r="AX64" i="45"/>
  <c r="AT65" i="45"/>
  <c r="AP65" i="45"/>
  <c r="W65" i="46" s="1"/>
  <c r="AR65" i="45"/>
  <c r="AV65" i="45"/>
  <c r="AS65" i="45"/>
  <c r="AU65" i="45"/>
  <c r="AQ65" i="45"/>
  <c r="AX65" i="45"/>
  <c r="AN65" i="45"/>
  <c r="U65" i="46" s="1"/>
  <c r="BB47" i="45"/>
  <c r="BF47" i="45"/>
  <c r="BH47" i="45"/>
  <c r="BD47" i="45"/>
  <c r="BH40" i="45"/>
  <c r="BD40" i="45"/>
  <c r="BF40" i="45"/>
  <c r="BB40" i="45"/>
  <c r="AV80" i="45"/>
  <c r="AU80" i="45"/>
  <c r="AR80" i="45"/>
  <c r="AS80" i="45"/>
  <c r="AQ80" i="45"/>
  <c r="AP80" i="45"/>
  <c r="W80" i="46" s="1"/>
  <c r="AT80" i="45"/>
  <c r="AN80" i="45"/>
  <c r="U80" i="46" s="1"/>
  <c r="AX80" i="45"/>
  <c r="AT70" i="45"/>
  <c r="AS70" i="45"/>
  <c r="AQ70" i="45"/>
  <c r="AR70" i="45"/>
  <c r="AP70" i="45"/>
  <c r="W70" i="46" s="1"/>
  <c r="AV70" i="45"/>
  <c r="AU70" i="45"/>
  <c r="AN70" i="45"/>
  <c r="U70" i="46" s="1"/>
  <c r="AX70" i="45"/>
  <c r="AS78" i="45"/>
  <c r="AU78" i="45"/>
  <c r="AR78" i="45"/>
  <c r="AQ78" i="45"/>
  <c r="AV78" i="45"/>
  <c r="AT78" i="45"/>
  <c r="AP78" i="45"/>
  <c r="W78" i="46" s="1"/>
  <c r="AN78" i="45"/>
  <c r="U78" i="46" s="1"/>
  <c r="AX78" i="45"/>
  <c r="AQ73" i="45"/>
  <c r="AT73" i="45"/>
  <c r="AP73" i="45"/>
  <c r="W73" i="46" s="1"/>
  <c r="AR73" i="45"/>
  <c r="AN73" i="45"/>
  <c r="U73" i="46" s="1"/>
  <c r="AV73" i="45"/>
  <c r="AU73" i="45"/>
  <c r="AS73" i="45"/>
  <c r="AX73" i="45"/>
  <c r="AS71" i="45"/>
  <c r="AQ71" i="45"/>
  <c r="AR71" i="45"/>
  <c r="AP71" i="45"/>
  <c r="W71" i="46" s="1"/>
  <c r="AT71" i="45"/>
  <c r="AU71" i="45"/>
  <c r="AX71" i="45"/>
  <c r="AV71" i="45"/>
  <c r="AN71" i="45"/>
  <c r="U71" i="46" s="1"/>
  <c r="AR19" i="45"/>
  <c r="AQ19" i="45"/>
  <c r="AS19" i="45"/>
  <c r="AP19" i="45"/>
  <c r="W19" i="46" s="1"/>
  <c r="AU19" i="45"/>
  <c r="AX19" i="45"/>
  <c r="AT19" i="45"/>
  <c r="AV19" i="45"/>
  <c r="AN19" i="45"/>
  <c r="U19" i="46" s="1"/>
  <c r="AU25" i="45"/>
  <c r="AS25" i="45"/>
  <c r="AR25" i="45"/>
  <c r="AP25" i="45"/>
  <c r="W25" i="46" s="1"/>
  <c r="AV25" i="45"/>
  <c r="AT25" i="45"/>
  <c r="AQ25" i="45"/>
  <c r="AN25" i="45"/>
  <c r="U25" i="46" s="1"/>
  <c r="AX25" i="45"/>
  <c r="BH76" i="45"/>
  <c r="BD76" i="45"/>
  <c r="AP51" i="45"/>
  <c r="W51" i="46" s="1"/>
  <c r="AN51" i="45"/>
  <c r="U51" i="46" s="1"/>
  <c r="AT51" i="45"/>
  <c r="AS51" i="45"/>
  <c r="AR51" i="45"/>
  <c r="AQ51" i="45"/>
  <c r="AV51" i="45"/>
  <c r="AU51" i="45"/>
  <c r="AX51" i="45"/>
  <c r="AT107" i="45"/>
  <c r="AS107" i="45"/>
  <c r="AR107" i="45"/>
  <c r="AP107" i="45"/>
  <c r="W107" i="46" s="1"/>
  <c r="AQ107" i="45"/>
  <c r="AU107" i="45"/>
  <c r="AV107" i="45"/>
  <c r="AX107" i="45"/>
  <c r="AN107" i="45"/>
  <c r="U107" i="46" s="1"/>
  <c r="AV91" i="45"/>
  <c r="AR91" i="45"/>
  <c r="AU91" i="45"/>
  <c r="AS91" i="45"/>
  <c r="AT91" i="45"/>
  <c r="AQ91" i="45"/>
  <c r="AX91" i="45"/>
  <c r="AP91" i="45"/>
  <c r="W91" i="46" s="1"/>
  <c r="AN91" i="45"/>
  <c r="U91" i="46" s="1"/>
  <c r="AV12" i="45"/>
  <c r="AU12" i="45"/>
  <c r="AT12" i="45"/>
  <c r="AS12" i="45"/>
  <c r="AP12" i="45"/>
  <c r="W12" i="46" s="1"/>
  <c r="AR12" i="45"/>
  <c r="AQ12" i="45"/>
  <c r="AN12" i="45"/>
  <c r="U12" i="46" s="1"/>
  <c r="AX12" i="45"/>
  <c r="BE69" i="45"/>
  <c r="AR52" i="45"/>
  <c r="AP52" i="45"/>
  <c r="W52" i="46" s="1"/>
  <c r="AU52" i="45"/>
  <c r="AV52" i="45"/>
  <c r="AQ52" i="45"/>
  <c r="AS52" i="45"/>
  <c r="AT52" i="45"/>
  <c r="AX52" i="45"/>
  <c r="AN52" i="45"/>
  <c r="U52" i="46" s="1"/>
  <c r="BC15" i="45"/>
  <c r="BE15" i="45"/>
  <c r="BB49" i="45"/>
  <c r="BH49" i="45"/>
  <c r="BF49" i="45"/>
  <c r="BD49" i="45"/>
  <c r="BE100" i="45"/>
  <c r="BC100" i="45"/>
  <c r="BE76" i="45"/>
  <c r="BC76" i="45"/>
  <c r="AT17" i="45"/>
  <c r="AU17" i="45"/>
  <c r="AS17" i="45"/>
  <c r="AR17" i="45"/>
  <c r="AQ17" i="45"/>
  <c r="AP17" i="45"/>
  <c r="W17" i="46" s="1"/>
  <c r="AV17" i="45"/>
  <c r="AX17" i="45"/>
  <c r="AN17" i="45"/>
  <c r="U17" i="46" s="1"/>
  <c r="BC83" i="45"/>
  <c r="BE83" i="45"/>
  <c r="AP98" i="45"/>
  <c r="W98" i="46" s="1"/>
  <c r="AQ98" i="45"/>
  <c r="AV98" i="45"/>
  <c r="AU98" i="45"/>
  <c r="AT98" i="45"/>
  <c r="AR98" i="45"/>
  <c r="AS98" i="45"/>
  <c r="AN98" i="45"/>
  <c r="U98" i="46" s="1"/>
  <c r="AX98" i="45"/>
  <c r="BD15" i="45"/>
  <c r="BB15" i="45"/>
  <c r="BH15" i="45"/>
  <c r="BF15" i="45"/>
  <c r="AV104" i="45"/>
  <c r="AU104" i="45"/>
  <c r="AT104" i="45"/>
  <c r="AS104" i="45"/>
  <c r="AQ104" i="45"/>
  <c r="AP104" i="45"/>
  <c r="W104" i="46" s="1"/>
  <c r="AR104" i="45"/>
  <c r="AN104" i="45"/>
  <c r="U104" i="46" s="1"/>
  <c r="AX104" i="45"/>
  <c r="AR23" i="45"/>
  <c r="AV23" i="45"/>
  <c r="AU23" i="45"/>
  <c r="AT23" i="45"/>
  <c r="AS23" i="45"/>
  <c r="AQ23" i="45"/>
  <c r="AP23" i="45"/>
  <c r="W23" i="46" s="1"/>
  <c r="AX23" i="45"/>
  <c r="AN23" i="45"/>
  <c r="U23" i="46" s="1"/>
  <c r="BB53" i="45"/>
  <c r="BH53" i="45"/>
  <c r="BF53" i="45"/>
  <c r="BD53" i="45"/>
  <c r="AS29" i="45"/>
  <c r="AP29" i="45"/>
  <c r="W29" i="46" s="1"/>
  <c r="AU29" i="45"/>
  <c r="AR29" i="45"/>
  <c r="AQ29" i="45"/>
  <c r="AT29" i="45"/>
  <c r="AV29" i="45"/>
  <c r="AX29" i="45"/>
  <c r="AN29" i="45"/>
  <c r="U29" i="46" s="1"/>
  <c r="AV79" i="45"/>
  <c r="AU79" i="45"/>
  <c r="AT79" i="45"/>
  <c r="AR79" i="45"/>
  <c r="AP79" i="45"/>
  <c r="W79" i="46" s="1"/>
  <c r="AS79" i="45"/>
  <c r="AQ79" i="45"/>
  <c r="AN79" i="45"/>
  <c r="U79" i="46" s="1"/>
  <c r="AX79" i="45"/>
  <c r="AM35" i="46" l="1"/>
  <c r="AL50" i="46"/>
  <c r="AL53" i="46"/>
  <c r="AL15" i="46"/>
  <c r="AM110" i="46"/>
  <c r="BB76" i="45"/>
  <c r="AL27" i="46"/>
  <c r="BF76" i="45"/>
  <c r="AM18" i="46"/>
  <c r="AL96" i="46"/>
  <c r="AL83" i="46"/>
  <c r="AL33" i="46"/>
  <c r="AL87" i="46"/>
  <c r="AL35" i="46"/>
  <c r="BC69" i="45"/>
  <c r="AL94" i="46"/>
  <c r="AL76" i="46"/>
  <c r="BB11" i="45"/>
  <c r="AL100" i="46"/>
  <c r="BF11" i="45"/>
  <c r="AM47" i="46"/>
  <c r="AN47" i="46" s="1"/>
  <c r="AM83" i="46"/>
  <c r="AM54" i="46"/>
  <c r="AN54" i="46" s="1"/>
  <c r="X11" i="46"/>
  <c r="AM11" i="46" s="1"/>
  <c r="AN11" i="46" s="1"/>
  <c r="AM61" i="46"/>
  <c r="AM92" i="46"/>
  <c r="AL32" i="46"/>
  <c r="AM87" i="46"/>
  <c r="AN87" i="46" s="1"/>
  <c r="AM21" i="46"/>
  <c r="AM53" i="46"/>
  <c r="AM15" i="46"/>
  <c r="AM50" i="46"/>
  <c r="AM40" i="46"/>
  <c r="BD11" i="45"/>
  <c r="AL22" i="46"/>
  <c r="AM49" i="46"/>
  <c r="AN49" i="46" s="1"/>
  <c r="AN18" i="46"/>
  <c r="AN110" i="46"/>
  <c r="AN40" i="46"/>
  <c r="AN61" i="46"/>
  <c r="AN53" i="46"/>
  <c r="AN15" i="46"/>
  <c r="AN50" i="46"/>
  <c r="Y31" i="46"/>
  <c r="AB17" i="46"/>
  <c r="AA25" i="46"/>
  <c r="X65" i="46"/>
  <c r="AB58" i="46"/>
  <c r="AE72" i="46"/>
  <c r="Z5" i="46"/>
  <c r="AA85" i="46"/>
  <c r="Y24" i="46"/>
  <c r="AE109" i="46"/>
  <c r="AB103" i="46"/>
  <c r="Z82" i="46"/>
  <c r="Y34" i="46"/>
  <c r="AA84" i="46"/>
  <c r="AA17" i="46"/>
  <c r="AB107" i="46"/>
  <c r="Z73" i="46"/>
  <c r="Z70" i="46"/>
  <c r="AB65" i="46"/>
  <c r="AE102" i="46"/>
  <c r="Z112" i="46"/>
  <c r="X75" i="46"/>
  <c r="X58" i="46"/>
  <c r="X45" i="46"/>
  <c r="Y81" i="46"/>
  <c r="X7" i="46"/>
  <c r="Y26" i="46"/>
  <c r="X60" i="46"/>
  <c r="X24" i="46"/>
  <c r="AC93" i="46"/>
  <c r="Y103" i="46"/>
  <c r="AA82" i="46"/>
  <c r="X69" i="46"/>
  <c r="AB101" i="46"/>
  <c r="AA8" i="46"/>
  <c r="AM96" i="46"/>
  <c r="AE23" i="46"/>
  <c r="X107" i="46"/>
  <c r="AB73" i="46"/>
  <c r="AA70" i="46"/>
  <c r="Z65" i="46"/>
  <c r="AB112" i="46"/>
  <c r="Z57" i="46"/>
  <c r="Z75" i="46"/>
  <c r="AA39" i="46"/>
  <c r="Z58" i="46"/>
  <c r="Y45" i="46"/>
  <c r="X72" i="46"/>
  <c r="Y7" i="46"/>
  <c r="AE42" i="46"/>
  <c r="AA26" i="46"/>
  <c r="AE13" i="46"/>
  <c r="AE10" i="46"/>
  <c r="Z60" i="46"/>
  <c r="AB109" i="46"/>
  <c r="AA93" i="46"/>
  <c r="X103" i="46"/>
  <c r="Z46" i="46"/>
  <c r="X34" i="46"/>
  <c r="AL18" i="46"/>
  <c r="AM76" i="46"/>
  <c r="AM33" i="46"/>
  <c r="X81" i="46"/>
  <c r="AB34" i="46"/>
  <c r="AC107" i="46"/>
  <c r="X70" i="46"/>
  <c r="AA56" i="46"/>
  <c r="AA81" i="46"/>
  <c r="AC7" i="46"/>
  <c r="X26" i="46"/>
  <c r="AB67" i="46"/>
  <c r="Y105" i="46"/>
  <c r="AE79" i="46"/>
  <c r="AC25" i="46"/>
  <c r="Y67" i="46"/>
  <c r="X79" i="46"/>
  <c r="Y25" i="46"/>
  <c r="AC73" i="46"/>
  <c r="AE80" i="46"/>
  <c r="AC65" i="46"/>
  <c r="X102" i="46"/>
  <c r="AC112" i="46"/>
  <c r="Y57" i="46"/>
  <c r="AC75" i="46"/>
  <c r="X39" i="46"/>
  <c r="AE86" i="46"/>
  <c r="Z45" i="46"/>
  <c r="AE66" i="46"/>
  <c r="Z72" i="46"/>
  <c r="Z7" i="46"/>
  <c r="AB26" i="46"/>
  <c r="Z10" i="46"/>
  <c r="Z24" i="46"/>
  <c r="AC109" i="46"/>
  <c r="X93" i="46"/>
  <c r="AA103" i="46"/>
  <c r="AA67" i="46"/>
  <c r="AB46" i="46"/>
  <c r="AC91" i="46"/>
  <c r="AC70" i="46"/>
  <c r="Y20" i="46"/>
  <c r="Y58" i="46"/>
  <c r="Y5" i="46"/>
  <c r="AA34" i="46"/>
  <c r="AC41" i="46"/>
  <c r="AB5" i="46"/>
  <c r="X82" i="46"/>
  <c r="Y13" i="46"/>
  <c r="AA109" i="46"/>
  <c r="AL61" i="46"/>
  <c r="AB81" i="46"/>
  <c r="Z79" i="46"/>
  <c r="AE12" i="46"/>
  <c r="X57" i="46"/>
  <c r="AC26" i="46"/>
  <c r="AE63" i="46"/>
  <c r="AB93" i="46"/>
  <c r="AB69" i="46"/>
  <c r="Z23" i="46"/>
  <c r="AE98" i="46"/>
  <c r="Z107" i="46"/>
  <c r="AB25" i="46"/>
  <c r="Y73" i="46"/>
  <c r="AA80" i="46"/>
  <c r="Z102" i="46"/>
  <c r="AE97" i="46"/>
  <c r="AE6" i="46"/>
  <c r="AC39" i="46"/>
  <c r="AA86" i="46"/>
  <c r="X66" i="46"/>
  <c r="AC59" i="46"/>
  <c r="AA72" i="46"/>
  <c r="AA7" i="46"/>
  <c r="AE106" i="46"/>
  <c r="AB10" i="46"/>
  <c r="AA63" i="46"/>
  <c r="AB24" i="46"/>
  <c r="Z109" i="46"/>
  <c r="Y93" i="46"/>
  <c r="AB28" i="46"/>
  <c r="BF101" i="45"/>
  <c r="BI101" i="45" s="1"/>
  <c r="W101" i="46"/>
  <c r="Y79" i="46"/>
  <c r="AA23" i="46"/>
  <c r="X12" i="46"/>
  <c r="AA107" i="46"/>
  <c r="AA65" i="46"/>
  <c r="AC97" i="46"/>
  <c r="AC57" i="46"/>
  <c r="AC6" i="46"/>
  <c r="AE39" i="46"/>
  <c r="AB86" i="46"/>
  <c r="Y66" i="46"/>
  <c r="X59" i="46"/>
  <c r="AB72" i="46"/>
  <c r="AB7" i="46"/>
  <c r="AE74" i="46"/>
  <c r="Z42" i="46"/>
  <c r="X13" i="46"/>
  <c r="Y10" i="46"/>
  <c r="Y63" i="46"/>
  <c r="AE68" i="46"/>
  <c r="AE90" i="46"/>
  <c r="AE16" i="46"/>
  <c r="AE67" i="46"/>
  <c r="AC84" i="46"/>
  <c r="AL49" i="46"/>
  <c r="AM94" i="46"/>
  <c r="Y8" i="46"/>
  <c r="AE24" i="46"/>
  <c r="Z25" i="46"/>
  <c r="AB39" i="46"/>
  <c r="AB45" i="46"/>
  <c r="AE59" i="46"/>
  <c r="Y42" i="46"/>
  <c r="AA10" i="46"/>
  <c r="AA24" i="46"/>
  <c r="AC103" i="46"/>
  <c r="AB31" i="46"/>
  <c r="BC46" i="45"/>
  <c r="U46" i="46"/>
  <c r="AA79" i="46"/>
  <c r="AB23" i="46"/>
  <c r="Z98" i="46"/>
  <c r="Y12" i="46"/>
  <c r="AE51" i="46"/>
  <c r="AC19" i="46"/>
  <c r="AA73" i="46"/>
  <c r="X80" i="46"/>
  <c r="AE64" i="46"/>
  <c r="Y102" i="46"/>
  <c r="Z111" i="46"/>
  <c r="AB57" i="46"/>
  <c r="AA6" i="46"/>
  <c r="Y39" i="46"/>
  <c r="Z86" i="46"/>
  <c r="Z66" i="46"/>
  <c r="AB59" i="46"/>
  <c r="AC72" i="46"/>
  <c r="AA42" i="46"/>
  <c r="Z13" i="46"/>
  <c r="X63" i="46"/>
  <c r="X109" i="46"/>
  <c r="AE43" i="46"/>
  <c r="AC90" i="46"/>
  <c r="X16" i="46"/>
  <c r="BE28" i="45"/>
  <c r="U28" i="46"/>
  <c r="AE62" i="46"/>
  <c r="Y62" i="46"/>
  <c r="AB79" i="46"/>
  <c r="AC23" i="46"/>
  <c r="Y98" i="46"/>
  <c r="AB51" i="46"/>
  <c r="AA19" i="46"/>
  <c r="X73" i="46"/>
  <c r="Z80" i="46"/>
  <c r="Y64" i="46"/>
  <c r="AB102" i="46"/>
  <c r="AB97" i="46"/>
  <c r="Y111" i="46"/>
  <c r="AA57" i="46"/>
  <c r="AB6" i="46"/>
  <c r="Z39" i="46"/>
  <c r="AC86" i="46"/>
  <c r="AA66" i="46"/>
  <c r="Y72" i="46"/>
  <c r="AE9" i="46"/>
  <c r="Y74" i="46"/>
  <c r="AB42" i="46"/>
  <c r="AC106" i="46"/>
  <c r="AA13" i="46"/>
  <c r="X10" i="46"/>
  <c r="AC63" i="46"/>
  <c r="Y109" i="46"/>
  <c r="Z43" i="46"/>
  <c r="AA90" i="46"/>
  <c r="AA37" i="46"/>
  <c r="AB82" i="46"/>
  <c r="Z99" i="46"/>
  <c r="X86" i="46"/>
  <c r="AC48" i="46"/>
  <c r="BD8" i="45"/>
  <c r="AA68" i="46"/>
  <c r="X43" i="46"/>
  <c r="AA16" i="46"/>
  <c r="Y28" i="46"/>
  <c r="Z31" i="46"/>
  <c r="AA105" i="46"/>
  <c r="AA30" i="46"/>
  <c r="AC85" i="46"/>
  <c r="Y60" i="46"/>
  <c r="W34" i="46"/>
  <c r="Z19" i="46"/>
  <c r="AB111" i="46"/>
  <c r="AE77" i="46"/>
  <c r="BF8" i="45"/>
  <c r="Y9" i="46"/>
  <c r="X74" i="46"/>
  <c r="AE44" i="46"/>
  <c r="AA106" i="46"/>
  <c r="AE89" i="46"/>
  <c r="AB68" i="46"/>
  <c r="Y38" i="46"/>
  <c r="Y90" i="46"/>
  <c r="AB16" i="46"/>
  <c r="X67" i="46"/>
  <c r="Z69" i="46"/>
  <c r="AC46" i="46"/>
  <c r="Y30" i="46"/>
  <c r="AL47" i="46"/>
  <c r="Y91" i="46"/>
  <c r="Y41" i="46"/>
  <c r="AE45" i="46"/>
  <c r="X108" i="46"/>
  <c r="X55" i="46"/>
  <c r="AE103" i="46"/>
  <c r="AA28" i="46"/>
  <c r="AB52" i="46"/>
  <c r="AC101" i="46"/>
  <c r="AA102" i="46"/>
  <c r="Y23" i="46"/>
  <c r="Z12" i="46"/>
  <c r="AE78" i="46"/>
  <c r="AC102" i="46"/>
  <c r="AA111" i="46"/>
  <c r="AB48" i="46"/>
  <c r="Y59" i="46"/>
  <c r="X42" i="46"/>
  <c r="AB13" i="46"/>
  <c r="Y68" i="46"/>
  <c r="Z90" i="46"/>
  <c r="AB12" i="46"/>
  <c r="AA29" i="46"/>
  <c r="AA51" i="46"/>
  <c r="X19" i="46"/>
  <c r="AC78" i="46"/>
  <c r="AA64" i="46"/>
  <c r="AC36" i="46"/>
  <c r="AA48" i="46"/>
  <c r="AA77" i="46"/>
  <c r="Z9" i="46"/>
  <c r="Z74" i="46"/>
  <c r="Y44" i="46"/>
  <c r="AB106" i="46"/>
  <c r="AB89" i="46"/>
  <c r="AE95" i="46"/>
  <c r="AC68" i="46"/>
  <c r="Z38" i="46"/>
  <c r="Y43" i="46"/>
  <c r="AB90" i="46"/>
  <c r="AC16" i="46"/>
  <c r="AE28" i="46"/>
  <c r="Y84" i="46"/>
  <c r="AA46" i="46"/>
  <c r="AC30" i="46"/>
  <c r="AE31" i="46"/>
  <c r="X52" i="46"/>
  <c r="X20" i="46"/>
  <c r="BC67" i="45"/>
  <c r="U67" i="46"/>
  <c r="AE60" i="46"/>
  <c r="AE46" i="46"/>
  <c r="AB8" i="46"/>
  <c r="AM27" i="46"/>
  <c r="AM32" i="46"/>
  <c r="AE65" i="46"/>
  <c r="Z108" i="46"/>
  <c r="AE57" i="46"/>
  <c r="AA98" i="46"/>
  <c r="Y80" i="46"/>
  <c r="AC10" i="46"/>
  <c r="Y16" i="46"/>
  <c r="AL110" i="46"/>
  <c r="X6" i="46"/>
  <c r="AC43" i="46"/>
  <c r="Y104" i="46"/>
  <c r="Y19" i="46"/>
  <c r="X78" i="46"/>
  <c r="AB36" i="46"/>
  <c r="AE20" i="46"/>
  <c r="AC111" i="46"/>
  <c r="AE88" i="46"/>
  <c r="AA99" i="46"/>
  <c r="X48" i="46"/>
  <c r="AB77" i="46"/>
  <c r="BH8" i="45"/>
  <c r="X9" i="46"/>
  <c r="AA74" i="46"/>
  <c r="Y89" i="46"/>
  <c r="AA95" i="46"/>
  <c r="X68" i="46"/>
  <c r="AB38" i="46"/>
  <c r="AB43" i="46"/>
  <c r="BE30" i="45"/>
  <c r="U30" i="46"/>
  <c r="AA62" i="46"/>
  <c r="Z8" i="46"/>
  <c r="AM22" i="46"/>
  <c r="AC5" i="46"/>
  <c r="Z95" i="46"/>
  <c r="AA69" i="46"/>
  <c r="Z105" i="46"/>
  <c r="AB56" i="46"/>
  <c r="X112" i="46"/>
  <c r="AE7" i="46"/>
  <c r="Z55" i="46"/>
  <c r="AA45" i="46"/>
  <c r="AE36" i="46"/>
  <c r="AC74" i="46"/>
  <c r="Z68" i="46"/>
  <c r="AC98" i="46"/>
  <c r="Y51" i="46"/>
  <c r="AC80" i="46"/>
  <c r="AC64" i="46"/>
  <c r="Y6" i="46"/>
  <c r="Y106" i="46"/>
  <c r="AB99" i="46"/>
  <c r="X29" i="46"/>
  <c r="Y29" i="46"/>
  <c r="Z104" i="46"/>
  <c r="AE91" i="46"/>
  <c r="Y78" i="46"/>
  <c r="AB64" i="46"/>
  <c r="AC20" i="46"/>
  <c r="AE37" i="46"/>
  <c r="Y88" i="46"/>
  <c r="Y99" i="46"/>
  <c r="Y48" i="46"/>
  <c r="AB44" i="46"/>
  <c r="AA89" i="46"/>
  <c r="Y95" i="46"/>
  <c r="AE55" i="46"/>
  <c r="AC38" i="46"/>
  <c r="Y69" i="46"/>
  <c r="AC8" i="46"/>
  <c r="Z30" i="46"/>
  <c r="Y56" i="46"/>
  <c r="AB62" i="46"/>
  <c r="AN14" i="46"/>
  <c r="X71" i="46"/>
  <c r="Y70" i="46"/>
  <c r="BD62" i="45"/>
  <c r="X85" i="46"/>
  <c r="AC24" i="46"/>
  <c r="AA55" i="46"/>
  <c r="Z93" i="46"/>
  <c r="Z103" i="46"/>
  <c r="Z28" i="46"/>
  <c r="AE73" i="46"/>
  <c r="X23" i="46"/>
  <c r="Y86" i="46"/>
  <c r="AE111" i="46"/>
  <c r="AE99" i="46"/>
  <c r="AC66" i="46"/>
  <c r="AC9" i="46"/>
  <c r="Z106" i="46"/>
  <c r="AB63" i="46"/>
  <c r="X90" i="46"/>
  <c r="AC31" i="46"/>
  <c r="AE29" i="46"/>
  <c r="AA59" i="46"/>
  <c r="X97" i="46"/>
  <c r="X91" i="46"/>
  <c r="AC71" i="46"/>
  <c r="AB78" i="46"/>
  <c r="AE56" i="46"/>
  <c r="Y36" i="46"/>
  <c r="Z20" i="46"/>
  <c r="AE41" i="46"/>
  <c r="AA88" i="46"/>
  <c r="X99" i="46"/>
  <c r="Z48" i="46"/>
  <c r="Z77" i="46"/>
  <c r="AE108" i="46"/>
  <c r="BH30" i="45"/>
  <c r="Z44" i="46"/>
  <c r="X89" i="46"/>
  <c r="AC95" i="46"/>
  <c r="X38" i="46"/>
  <c r="AE84" i="46"/>
  <c r="Y46" i="46"/>
  <c r="AC69" i="46"/>
  <c r="AM100" i="46"/>
  <c r="AC105" i="46"/>
  <c r="AC82" i="46"/>
  <c r="AN35" i="46"/>
  <c r="AA75" i="46"/>
  <c r="Y82" i="46"/>
  <c r="Y17" i="46"/>
  <c r="Y108" i="46"/>
  <c r="Y85" i="46"/>
  <c r="AE93" i="46"/>
  <c r="Y107" i="46"/>
  <c r="AE19" i="46"/>
  <c r="AB74" i="46"/>
  <c r="Y101" i="46"/>
  <c r="AE104" i="46"/>
  <c r="AB98" i="46"/>
  <c r="AA12" i="46"/>
  <c r="X51" i="46"/>
  <c r="AB19" i="46"/>
  <c r="X64" i="46"/>
  <c r="Y97" i="46"/>
  <c r="AE48" i="46"/>
  <c r="BB8" i="45"/>
  <c r="AC42" i="46"/>
  <c r="AC13" i="46"/>
  <c r="AE38" i="46"/>
  <c r="Z16" i="46"/>
  <c r="Z62" i="46"/>
  <c r="AB9" i="46"/>
  <c r="AA104" i="46"/>
  <c r="AB104" i="46"/>
  <c r="Z36" i="46"/>
  <c r="AA20" i="46"/>
  <c r="Z41" i="46"/>
  <c r="X37" i="46"/>
  <c r="Z88" i="46"/>
  <c r="AB108" i="46"/>
  <c r="AE5" i="46"/>
  <c r="X44" i="46"/>
  <c r="AE85" i="46"/>
  <c r="AC89" i="46"/>
  <c r="AB55" i="46"/>
  <c r="AA38" i="46"/>
  <c r="AA31" i="46"/>
  <c r="AB84" i="46"/>
  <c r="AB105" i="46"/>
  <c r="AL40" i="46"/>
  <c r="AE112" i="46"/>
  <c r="AB85" i="46"/>
  <c r="X17" i="46"/>
  <c r="AC52" i="46"/>
  <c r="AE25" i="46"/>
  <c r="Y71" i="46"/>
  <c r="Z56" i="46"/>
  <c r="Y112" i="46"/>
  <c r="AA41" i="46"/>
  <c r="AB88" i="46"/>
  <c r="AE26" i="46"/>
  <c r="Z84" i="46"/>
  <c r="AB37" i="46"/>
  <c r="Z26" i="46"/>
  <c r="Z17" i="46"/>
  <c r="AE107" i="46"/>
  <c r="Z71" i="46"/>
  <c r="AC56" i="46"/>
  <c r="Y37" i="46"/>
  <c r="AA58" i="46"/>
  <c r="AA5" i="46"/>
  <c r="X28" i="46"/>
  <c r="Y52" i="46"/>
  <c r="AB75" i="46"/>
  <c r="Y65" i="46"/>
  <c r="AC79" i="46"/>
  <c r="AC51" i="46"/>
  <c r="Z64" i="46"/>
  <c r="AA97" i="46"/>
  <c r="Z6" i="46"/>
  <c r="AB66" i="46"/>
  <c r="AA9" i="46"/>
  <c r="X106" i="46"/>
  <c r="Z63" i="46"/>
  <c r="AA43" i="46"/>
  <c r="X111" i="46"/>
  <c r="X104" i="46"/>
  <c r="AE52" i="46"/>
  <c r="AA91" i="46"/>
  <c r="AE71" i="46"/>
  <c r="Z78" i="46"/>
  <c r="AC99" i="46"/>
  <c r="Z29" i="46"/>
  <c r="AC104" i="46"/>
  <c r="AE17" i="46"/>
  <c r="AA52" i="46"/>
  <c r="Z91" i="46"/>
  <c r="AB71" i="46"/>
  <c r="AE70" i="46"/>
  <c r="AA36" i="46"/>
  <c r="AB20" i="46"/>
  <c r="AB41" i="46"/>
  <c r="AC37" i="46"/>
  <c r="AC88" i="46"/>
  <c r="AE58" i="46"/>
  <c r="AE81" i="46"/>
  <c r="Y77" i="46"/>
  <c r="AA108" i="46"/>
  <c r="AC44" i="46"/>
  <c r="AB95" i="46"/>
  <c r="AC55" i="46"/>
  <c r="AE82" i="46"/>
  <c r="AB30" i="46"/>
  <c r="AC67" i="46"/>
  <c r="AC62" i="46"/>
  <c r="X8" i="46"/>
  <c r="AL54" i="46"/>
  <c r="AL92" i="46"/>
  <c r="AB70" i="46"/>
  <c r="AC58" i="46"/>
  <c r="AC77" i="46"/>
  <c r="AC60" i="46"/>
  <c r="AE105" i="46"/>
  <c r="X25" i="46"/>
  <c r="AA112" i="46"/>
  <c r="Y75" i="46"/>
  <c r="AC81" i="46"/>
  <c r="AB60" i="46"/>
  <c r="AC45" i="46"/>
  <c r="X46" i="46"/>
  <c r="AB80" i="46"/>
  <c r="Z59" i="46"/>
  <c r="Z97" i="46"/>
  <c r="AC29" i="46"/>
  <c r="X98" i="46"/>
  <c r="AC12" i="46"/>
  <c r="Z51" i="46"/>
  <c r="AA78" i="46"/>
  <c r="X36" i="46"/>
  <c r="AB29" i="46"/>
  <c r="AC17" i="46"/>
  <c r="Z52" i="46"/>
  <c r="AB91" i="46"/>
  <c r="AA71" i="46"/>
  <c r="X56" i="46"/>
  <c r="X41" i="46"/>
  <c r="Z37" i="46"/>
  <c r="AE75" i="46"/>
  <c r="X88" i="46"/>
  <c r="Z81" i="46"/>
  <c r="X77" i="46"/>
  <c r="AC108" i="46"/>
  <c r="X5" i="46"/>
  <c r="AA44" i="46"/>
  <c r="Z85" i="46"/>
  <c r="Z89" i="46"/>
  <c r="AA60" i="46"/>
  <c r="X95" i="46"/>
  <c r="Y55" i="46"/>
  <c r="AC34" i="46"/>
  <c r="X30" i="46"/>
  <c r="BI100" i="45"/>
  <c r="BB69" i="45"/>
  <c r="BH84" i="45"/>
  <c r="BE46" i="45"/>
  <c r="BF105" i="45"/>
  <c r="BH101" i="45"/>
  <c r="BF30" i="45"/>
  <c r="BB101" i="45"/>
  <c r="BB105" i="45"/>
  <c r="BD101" i="45"/>
  <c r="BB62" i="45"/>
  <c r="BF62" i="45"/>
  <c r="BI27" i="45"/>
  <c r="BC8" i="45"/>
  <c r="BE8" i="45"/>
  <c r="BD31" i="45"/>
  <c r="BF31" i="45"/>
  <c r="BH62" i="45"/>
  <c r="BH69" i="45"/>
  <c r="BD69" i="45"/>
  <c r="BB67" i="45"/>
  <c r="BF69" i="45"/>
  <c r="BB84" i="45"/>
  <c r="BH105" i="45"/>
  <c r="BI76" i="45"/>
  <c r="BH34" i="45"/>
  <c r="BD84" i="45"/>
  <c r="BD105" i="45"/>
  <c r="BB34" i="45"/>
  <c r="BF84" i="45"/>
  <c r="BD67" i="45"/>
  <c r="BD34" i="45"/>
  <c r="BC28" i="45"/>
  <c r="BH46" i="45"/>
  <c r="BB31" i="45"/>
  <c r="BF67" i="45"/>
  <c r="BI15" i="45"/>
  <c r="BC30" i="45"/>
  <c r="BF34" i="45"/>
  <c r="BC105" i="45"/>
  <c r="BE105" i="45"/>
  <c r="BI87" i="45"/>
  <c r="BI11" i="45"/>
  <c r="BB30" i="45"/>
  <c r="BF46" i="45"/>
  <c r="BD30" i="45"/>
  <c r="BD46" i="45"/>
  <c r="BE67" i="45"/>
  <c r="BB28" i="45"/>
  <c r="BD28" i="45"/>
  <c r="BI50" i="45"/>
  <c r="BF28" i="45"/>
  <c r="BI14" i="45"/>
  <c r="BH28" i="45"/>
  <c r="BH67" i="45"/>
  <c r="BB46" i="45"/>
  <c r="BH31" i="45"/>
  <c r="BE6" i="45"/>
  <c r="BC6" i="45"/>
  <c r="BH39" i="45"/>
  <c r="BF39" i="45"/>
  <c r="BD39" i="45"/>
  <c r="BB39" i="45"/>
  <c r="BE9" i="45"/>
  <c r="BC9" i="45"/>
  <c r="BB56" i="45"/>
  <c r="BD56" i="45"/>
  <c r="BH56" i="45"/>
  <c r="BF56" i="45"/>
  <c r="BE41" i="45"/>
  <c r="BC41" i="45"/>
  <c r="BB57" i="45"/>
  <c r="BF57" i="45"/>
  <c r="BD57" i="45"/>
  <c r="BH57" i="45"/>
  <c r="BE108" i="45"/>
  <c r="BC108" i="45"/>
  <c r="BE74" i="45"/>
  <c r="BC74" i="45"/>
  <c r="BE42" i="45"/>
  <c r="BC42" i="45"/>
  <c r="BB60" i="45"/>
  <c r="BH60" i="45"/>
  <c r="BD60" i="45"/>
  <c r="BF60" i="45"/>
  <c r="BE93" i="45"/>
  <c r="BC93" i="45"/>
  <c r="BE103" i="45"/>
  <c r="BC103" i="45"/>
  <c r="BE70" i="45"/>
  <c r="BC70" i="45"/>
  <c r="BE112" i="45"/>
  <c r="BC112" i="45"/>
  <c r="BH20" i="45"/>
  <c r="BB20" i="45"/>
  <c r="BF20" i="45"/>
  <c r="BD20" i="45"/>
  <c r="BH85" i="45"/>
  <c r="BD85" i="45"/>
  <c r="BF85" i="45"/>
  <c r="BB85" i="45"/>
  <c r="BE10" i="45"/>
  <c r="BC10" i="45"/>
  <c r="BD103" i="45"/>
  <c r="BB103" i="45"/>
  <c r="BF103" i="45"/>
  <c r="BH103" i="45"/>
  <c r="BE82" i="45"/>
  <c r="BC82" i="45"/>
  <c r="BE79" i="45"/>
  <c r="BC79" i="45"/>
  <c r="BI47" i="45"/>
  <c r="BC106" i="45"/>
  <c r="BE106" i="45"/>
  <c r="BE13" i="45"/>
  <c r="BC13" i="45"/>
  <c r="BE63" i="45"/>
  <c r="BC63" i="45"/>
  <c r="BB93" i="45"/>
  <c r="BH93" i="45"/>
  <c r="BF93" i="45"/>
  <c r="BD93" i="45"/>
  <c r="BB82" i="45"/>
  <c r="BH82" i="45"/>
  <c r="BF82" i="45"/>
  <c r="BD82" i="45"/>
  <c r="BB23" i="45"/>
  <c r="BH23" i="45"/>
  <c r="BF23" i="45"/>
  <c r="BD23" i="45"/>
  <c r="BE107" i="45"/>
  <c r="BC107" i="45"/>
  <c r="BC25" i="45"/>
  <c r="BE25" i="45"/>
  <c r="BD70" i="45"/>
  <c r="BF70" i="45"/>
  <c r="BB70" i="45"/>
  <c r="BH70" i="45"/>
  <c r="BE65" i="45"/>
  <c r="BC65" i="45"/>
  <c r="BH74" i="45"/>
  <c r="BF74" i="45"/>
  <c r="BB74" i="45"/>
  <c r="BD74" i="45"/>
  <c r="BB106" i="45"/>
  <c r="BF106" i="45"/>
  <c r="BH106" i="45"/>
  <c r="BD106" i="45"/>
  <c r="BC109" i="45"/>
  <c r="BE109" i="45"/>
  <c r="BE29" i="45"/>
  <c r="BC29" i="45"/>
  <c r="BD6" i="45"/>
  <c r="BB6" i="45"/>
  <c r="BF6" i="45"/>
  <c r="BH6" i="45"/>
  <c r="BE99" i="45"/>
  <c r="BC99" i="45"/>
  <c r="BH66" i="45"/>
  <c r="BF66" i="45"/>
  <c r="BB66" i="45"/>
  <c r="BD66" i="45"/>
  <c r="BH9" i="45"/>
  <c r="BD9" i="45"/>
  <c r="BB9" i="45"/>
  <c r="BH10" i="45"/>
  <c r="BF10" i="45"/>
  <c r="BB10" i="45"/>
  <c r="BD10" i="45"/>
  <c r="BC68" i="45"/>
  <c r="BE68" i="45"/>
  <c r="BF42" i="45"/>
  <c r="BH42" i="45"/>
  <c r="BD42" i="45"/>
  <c r="BB42" i="45"/>
  <c r="BB25" i="45"/>
  <c r="BD25" i="45"/>
  <c r="BH25" i="45"/>
  <c r="BF25" i="45"/>
  <c r="BE102" i="45"/>
  <c r="BC102" i="45"/>
  <c r="BI96" i="45"/>
  <c r="BH41" i="45"/>
  <c r="BF41" i="45"/>
  <c r="BD41" i="45"/>
  <c r="BB41" i="45"/>
  <c r="BE88" i="45"/>
  <c r="BC88" i="45"/>
  <c r="BF86" i="45"/>
  <c r="BH86" i="45"/>
  <c r="BD86" i="45"/>
  <c r="BB86" i="45"/>
  <c r="BC5" i="45"/>
  <c r="BE44" i="45"/>
  <c r="BC44" i="45"/>
  <c r="BF68" i="45"/>
  <c r="BB68" i="45"/>
  <c r="BH68" i="45"/>
  <c r="BD68" i="45"/>
  <c r="BE90" i="45"/>
  <c r="BC90" i="45"/>
  <c r="BD107" i="45"/>
  <c r="BH107" i="45"/>
  <c r="BF107" i="45"/>
  <c r="BB107" i="45"/>
  <c r="BI92" i="45"/>
  <c r="BB109" i="45"/>
  <c r="BH109" i="45"/>
  <c r="BF109" i="45"/>
  <c r="BD109" i="45"/>
  <c r="BE43" i="45"/>
  <c r="BC43" i="45"/>
  <c r="BF13" i="45"/>
  <c r="BD13" i="45"/>
  <c r="BB13" i="45"/>
  <c r="BH13" i="45"/>
  <c r="BE37" i="45"/>
  <c r="BC37" i="45"/>
  <c r="BH99" i="45"/>
  <c r="BF99" i="45"/>
  <c r="BB99" i="45"/>
  <c r="BD99" i="45"/>
  <c r="BD44" i="45"/>
  <c r="BH44" i="45"/>
  <c r="BF44" i="45"/>
  <c r="BB44" i="45"/>
  <c r="BC89" i="45"/>
  <c r="BE89" i="45"/>
  <c r="BC104" i="45"/>
  <c r="BE104" i="45"/>
  <c r="BC98" i="45"/>
  <c r="BE98" i="45"/>
  <c r="BC19" i="45"/>
  <c r="BE19" i="45"/>
  <c r="BF73" i="45"/>
  <c r="BB73" i="45"/>
  <c r="BD73" i="45"/>
  <c r="BH73" i="45"/>
  <c r="BD80" i="45"/>
  <c r="BB80" i="45"/>
  <c r="BH80" i="45"/>
  <c r="BF80" i="45"/>
  <c r="BF102" i="45"/>
  <c r="BD102" i="45"/>
  <c r="BB102" i="45"/>
  <c r="BH102" i="45"/>
  <c r="BC59" i="45"/>
  <c r="BE59" i="45"/>
  <c r="BI83" i="45"/>
  <c r="BC95" i="45"/>
  <c r="BE95" i="45"/>
  <c r="BE38" i="45"/>
  <c r="BC38" i="45"/>
  <c r="BE39" i="45"/>
  <c r="BC39" i="45"/>
  <c r="BC23" i="45"/>
  <c r="BE23" i="45"/>
  <c r="BI94" i="45"/>
  <c r="BI54" i="45"/>
  <c r="BH97" i="45"/>
  <c r="BF97" i="45"/>
  <c r="BD97" i="45"/>
  <c r="BB97" i="45"/>
  <c r="BD29" i="45"/>
  <c r="BB29" i="45"/>
  <c r="BH29" i="45"/>
  <c r="BF29" i="45"/>
  <c r="BD104" i="45"/>
  <c r="BB104" i="45"/>
  <c r="BH104" i="45"/>
  <c r="BF104" i="45"/>
  <c r="BF12" i="45"/>
  <c r="BD12" i="45"/>
  <c r="BH12" i="45"/>
  <c r="BB12" i="45"/>
  <c r="BF38" i="45"/>
  <c r="BD38" i="45"/>
  <c r="BB38" i="45"/>
  <c r="BH38" i="45"/>
  <c r="BH90" i="45"/>
  <c r="BD90" i="45"/>
  <c r="BB90" i="45"/>
  <c r="BF90" i="45"/>
  <c r="BE111" i="45"/>
  <c r="BC111" i="45"/>
  <c r="BH37" i="45"/>
  <c r="BD37" i="45"/>
  <c r="BB37" i="45"/>
  <c r="BF37" i="45"/>
  <c r="BE75" i="45"/>
  <c r="BC75" i="45"/>
  <c r="BF88" i="45"/>
  <c r="BD88" i="45"/>
  <c r="BB88" i="45"/>
  <c r="BH88" i="45"/>
  <c r="BC81" i="45"/>
  <c r="BE81" i="45"/>
  <c r="BE7" i="45"/>
  <c r="BC7" i="45"/>
  <c r="BF43" i="45"/>
  <c r="BD43" i="45"/>
  <c r="BB43" i="45"/>
  <c r="BH43" i="45"/>
  <c r="BI22" i="45"/>
  <c r="BC48" i="45"/>
  <c r="BE48" i="45"/>
  <c r="BC80" i="45"/>
  <c r="BE80" i="45"/>
  <c r="BH63" i="45"/>
  <c r="BB63" i="45"/>
  <c r="BF63" i="45"/>
  <c r="BD63" i="45"/>
  <c r="BE55" i="45"/>
  <c r="BC55" i="45"/>
  <c r="BE86" i="45"/>
  <c r="BC86" i="45"/>
  <c r="BF108" i="45"/>
  <c r="BD108" i="45"/>
  <c r="BB108" i="45"/>
  <c r="BH108" i="45"/>
  <c r="BE73" i="45"/>
  <c r="BC73" i="45"/>
  <c r="BI18" i="45"/>
  <c r="BE78" i="45"/>
  <c r="BC78" i="45"/>
  <c r="BB19" i="45"/>
  <c r="BF19" i="45"/>
  <c r="BD19" i="45"/>
  <c r="BH19" i="45"/>
  <c r="BF78" i="45"/>
  <c r="BD78" i="45"/>
  <c r="BB78" i="45"/>
  <c r="BH78" i="45"/>
  <c r="BE36" i="45"/>
  <c r="BC36" i="45"/>
  <c r="BH75" i="45"/>
  <c r="BD75" i="45"/>
  <c r="BF75" i="45"/>
  <c r="BB75" i="45"/>
  <c r="BE58" i="45"/>
  <c r="BC58" i="45"/>
  <c r="BD59" i="45"/>
  <c r="BB59" i="45"/>
  <c r="BF59" i="45"/>
  <c r="BH59" i="45"/>
  <c r="BC26" i="45"/>
  <c r="BE26" i="45"/>
  <c r="BH95" i="45"/>
  <c r="BD95" i="45"/>
  <c r="BB95" i="45"/>
  <c r="BF95" i="45"/>
  <c r="BE77" i="45"/>
  <c r="BC77" i="45"/>
  <c r="BB17" i="45"/>
  <c r="BF17" i="45"/>
  <c r="BD17" i="45"/>
  <c r="BH17" i="45"/>
  <c r="BB24" i="45"/>
  <c r="BH24" i="45"/>
  <c r="BF24" i="45"/>
  <c r="BD24" i="45"/>
  <c r="BH48" i="45"/>
  <c r="BF48" i="45"/>
  <c r="BD48" i="45"/>
  <c r="BB48" i="45"/>
  <c r="BD5" i="45"/>
  <c r="BH5" i="45"/>
  <c r="BF5" i="45"/>
  <c r="BI49" i="45"/>
  <c r="BH64" i="45"/>
  <c r="BF64" i="45"/>
  <c r="BD64" i="45"/>
  <c r="BB64" i="45"/>
  <c r="BI32" i="45"/>
  <c r="BB81" i="45"/>
  <c r="BF81" i="45"/>
  <c r="BH81" i="45"/>
  <c r="BD81" i="45"/>
  <c r="BI21" i="45"/>
  <c r="BE85" i="45"/>
  <c r="BC85" i="45"/>
  <c r="BF89" i="45"/>
  <c r="BD89" i="45"/>
  <c r="BB89" i="45"/>
  <c r="BH89" i="45"/>
  <c r="BC60" i="45"/>
  <c r="BE60" i="45"/>
  <c r="BC52" i="45"/>
  <c r="BE52" i="45"/>
  <c r="BC17" i="45"/>
  <c r="BE17" i="45"/>
  <c r="BB52" i="45"/>
  <c r="BH52" i="45"/>
  <c r="BF52" i="45"/>
  <c r="BD52" i="45"/>
  <c r="BE66" i="45"/>
  <c r="BC66" i="45"/>
  <c r="BE97" i="45"/>
  <c r="BC97" i="45"/>
  <c r="BH98" i="45"/>
  <c r="BF98" i="45"/>
  <c r="BD98" i="45"/>
  <c r="BB98" i="45"/>
  <c r="BE91" i="45"/>
  <c r="BC91" i="45"/>
  <c r="BI40" i="45"/>
  <c r="BE20" i="45"/>
  <c r="BC20" i="45"/>
  <c r="BC45" i="45"/>
  <c r="BE45" i="45"/>
  <c r="BI35" i="45"/>
  <c r="BI110" i="45"/>
  <c r="BE56" i="45"/>
  <c r="BC56" i="45"/>
  <c r="BD71" i="45"/>
  <c r="BF71" i="45"/>
  <c r="BB71" i="45"/>
  <c r="BH71" i="45"/>
  <c r="BB112" i="45"/>
  <c r="BH112" i="45"/>
  <c r="BF112" i="45"/>
  <c r="BD112" i="45"/>
  <c r="BI61" i="45"/>
  <c r="BE12" i="45"/>
  <c r="BC12" i="45"/>
  <c r="BF65" i="45"/>
  <c r="BD65" i="45"/>
  <c r="BB65" i="45"/>
  <c r="BH65" i="45"/>
  <c r="BB16" i="45"/>
  <c r="BD16" i="45"/>
  <c r="BH16" i="45"/>
  <c r="BF16" i="45"/>
  <c r="BI53" i="45"/>
  <c r="BD91" i="45"/>
  <c r="BF91" i="45"/>
  <c r="BH91" i="45"/>
  <c r="BB91" i="45"/>
  <c r="BE51" i="45"/>
  <c r="BC51" i="45"/>
  <c r="BE64" i="45"/>
  <c r="BC64" i="45"/>
  <c r="BC57" i="45"/>
  <c r="BE57" i="45"/>
  <c r="BB58" i="45"/>
  <c r="BH58" i="45"/>
  <c r="BF58" i="45"/>
  <c r="BD58" i="45"/>
  <c r="BD45" i="45"/>
  <c r="BB45" i="45"/>
  <c r="BF45" i="45"/>
  <c r="BH45" i="45"/>
  <c r="BF77" i="45"/>
  <c r="BD77" i="45"/>
  <c r="BB77" i="45"/>
  <c r="BH77" i="45"/>
  <c r="BH7" i="45"/>
  <c r="BF7" i="45"/>
  <c r="BD7" i="45"/>
  <c r="BB7" i="45"/>
  <c r="BB26" i="45"/>
  <c r="BF26" i="45"/>
  <c r="BD26" i="45"/>
  <c r="BH26" i="45"/>
  <c r="BH111" i="45"/>
  <c r="BD111" i="45"/>
  <c r="BF111" i="45"/>
  <c r="BB111" i="45"/>
  <c r="BD79" i="45"/>
  <c r="BH79" i="45"/>
  <c r="BF79" i="45"/>
  <c r="BB79" i="45"/>
  <c r="BE72" i="45"/>
  <c r="BC72" i="45"/>
  <c r="BI33" i="45"/>
  <c r="BH72" i="45"/>
  <c r="BD72" i="45"/>
  <c r="BF72" i="45"/>
  <c r="BB72" i="45"/>
  <c r="BC16" i="45"/>
  <c r="BE16" i="45"/>
  <c r="BH51" i="45"/>
  <c r="BB51" i="45"/>
  <c r="BF51" i="45"/>
  <c r="BD51" i="45"/>
  <c r="BE71" i="45"/>
  <c r="BC71" i="45"/>
  <c r="BD36" i="45"/>
  <c r="BB36" i="45"/>
  <c r="BH36" i="45"/>
  <c r="BF36" i="45"/>
  <c r="BE24" i="45"/>
  <c r="BC24" i="45"/>
  <c r="BD55" i="45"/>
  <c r="BH55" i="45"/>
  <c r="BB55" i="45"/>
  <c r="BF55" i="45"/>
  <c r="AM42" i="46" l="1"/>
  <c r="AL73" i="46"/>
  <c r="AM58" i="46"/>
  <c r="AM37" i="46"/>
  <c r="AL75" i="46"/>
  <c r="AL106" i="46"/>
  <c r="AM5" i="46"/>
  <c r="AL67" i="46"/>
  <c r="AL29" i="46"/>
  <c r="AM74" i="46"/>
  <c r="AN74" i="46" s="1"/>
  <c r="AL89" i="46"/>
  <c r="AL71" i="46"/>
  <c r="AM68" i="46"/>
  <c r="AL10" i="46"/>
  <c r="AM97" i="46"/>
  <c r="AN97" i="46" s="1"/>
  <c r="AL42" i="46"/>
  <c r="AM55" i="46"/>
  <c r="AL104" i="46"/>
  <c r="AL37" i="46"/>
  <c r="AL69" i="46"/>
  <c r="AL19" i="46"/>
  <c r="AL82" i="46"/>
  <c r="AL99" i="46"/>
  <c r="AM36" i="46"/>
  <c r="AN36" i="46" s="1"/>
  <c r="AL20" i="46"/>
  <c r="AM85" i="46"/>
  <c r="AN85" i="46" s="1"/>
  <c r="AM99" i="46"/>
  <c r="AN99" i="46" s="1"/>
  <c r="AL39" i="46"/>
  <c r="AM13" i="46"/>
  <c r="AM65" i="46"/>
  <c r="AN65" i="46" s="1"/>
  <c r="AM102" i="46"/>
  <c r="AN102" i="46" s="1"/>
  <c r="AM52" i="46"/>
  <c r="AN52" i="46" s="1"/>
  <c r="AL8" i="46"/>
  <c r="AM51" i="46"/>
  <c r="AM24" i="46"/>
  <c r="AN24" i="46" s="1"/>
  <c r="AL58" i="46"/>
  <c r="AM73" i="46"/>
  <c r="AL102" i="46"/>
  <c r="AM82" i="46"/>
  <c r="AM38" i="46"/>
  <c r="AN38" i="46" s="1"/>
  <c r="AL98" i="46"/>
  <c r="AL62" i="46"/>
  <c r="AM60" i="46"/>
  <c r="AN60" i="46" s="1"/>
  <c r="AL79" i="46"/>
  <c r="AM98" i="46"/>
  <c r="AM67" i="46"/>
  <c r="AN67" i="46" s="1"/>
  <c r="AL9" i="46"/>
  <c r="AM80" i="46"/>
  <c r="AM30" i="46"/>
  <c r="AL90" i="46"/>
  <c r="AM109" i="46"/>
  <c r="AN109" i="46" s="1"/>
  <c r="AL97" i="46"/>
  <c r="AM12" i="46"/>
  <c r="AN12" i="46" s="1"/>
  <c r="AM95" i="46"/>
  <c r="AN95" i="46" s="1"/>
  <c r="AL12" i="46"/>
  <c r="AM89" i="46"/>
  <c r="AL55" i="46"/>
  <c r="AL91" i="46"/>
  <c r="AL44" i="46"/>
  <c r="AL105" i="46"/>
  <c r="AL7" i="46"/>
  <c r="AM10" i="46"/>
  <c r="AN10" i="46" s="1"/>
  <c r="AM104" i="46"/>
  <c r="AN104" i="46" s="1"/>
  <c r="AL48" i="46"/>
  <c r="AM16" i="46"/>
  <c r="AN16" i="46" s="1"/>
  <c r="AM93" i="46"/>
  <c r="AN93" i="46" s="1"/>
  <c r="AL72" i="46"/>
  <c r="AL6" i="46"/>
  <c r="BI8" i="45"/>
  <c r="AL109" i="46"/>
  <c r="AL13" i="46"/>
  <c r="AM45" i="46"/>
  <c r="AL103" i="46"/>
  <c r="AL56" i="46"/>
  <c r="AM31" i="46"/>
  <c r="AN31" i="46" s="1"/>
  <c r="AM63" i="46"/>
  <c r="AL57" i="46"/>
  <c r="AL78" i="46"/>
  <c r="AL70" i="46"/>
  <c r="AN92" i="46"/>
  <c r="AL36" i="46"/>
  <c r="AM19" i="46"/>
  <c r="AN19" i="46" s="1"/>
  <c r="AL84" i="46"/>
  <c r="AL65" i="46"/>
  <c r="AL86" i="46"/>
  <c r="AM75" i="46"/>
  <c r="AN75" i="46" s="1"/>
  <c r="AM106" i="46"/>
  <c r="AN106" i="46" s="1"/>
  <c r="AM59" i="46"/>
  <c r="AN59" i="46" s="1"/>
  <c r="AL11" i="46"/>
  <c r="AM81" i="46"/>
  <c r="AN81" i="46" s="1"/>
  <c r="AN83" i="46"/>
  <c r="AL45" i="46"/>
  <c r="AL74" i="46"/>
  <c r="AL77" i="46"/>
  <c r="AL112" i="46"/>
  <c r="AM25" i="46"/>
  <c r="AM6" i="46"/>
  <c r="AN6" i="46" s="1"/>
  <c r="AM17" i="46"/>
  <c r="AN17" i="46" s="1"/>
  <c r="AM56" i="46"/>
  <c r="AL63" i="46"/>
  <c r="AL26" i="46"/>
  <c r="AM23" i="46"/>
  <c r="AN23" i="46" s="1"/>
  <c r="AM41" i="46"/>
  <c r="AN41" i="46" s="1"/>
  <c r="AM39" i="46"/>
  <c r="AM107" i="46"/>
  <c r="AN21" i="46"/>
  <c r="AM103" i="46"/>
  <c r="AM88" i="46"/>
  <c r="AN88" i="46" s="1"/>
  <c r="AL108" i="46"/>
  <c r="AM64" i="46"/>
  <c r="AM69" i="46"/>
  <c r="AN69" i="46" s="1"/>
  <c r="AM43" i="46"/>
  <c r="AL68" i="46"/>
  <c r="AL111" i="46"/>
  <c r="AL17" i="46"/>
  <c r="AM91" i="46"/>
  <c r="AN91" i="46" s="1"/>
  <c r="AL66" i="46"/>
  <c r="AM105" i="46"/>
  <c r="AN103" i="46"/>
  <c r="AN56" i="46"/>
  <c r="AN89" i="46"/>
  <c r="AN64" i="46"/>
  <c r="AN45" i="46"/>
  <c r="AN25" i="46"/>
  <c r="AN51" i="46"/>
  <c r="AN43" i="46"/>
  <c r="AN63" i="46"/>
  <c r="AN73" i="46"/>
  <c r="AN13" i="46"/>
  <c r="AL88" i="46"/>
  <c r="AM7" i="46"/>
  <c r="AN68" i="46"/>
  <c r="AN37" i="46"/>
  <c r="AL64" i="46"/>
  <c r="AL51" i="46"/>
  <c r="AN32" i="46"/>
  <c r="AM71" i="46"/>
  <c r="AN76" i="46"/>
  <c r="AL25" i="46"/>
  <c r="AL85" i="46"/>
  <c r="AN33" i="46"/>
  <c r="BI69" i="45"/>
  <c r="AM44" i="46"/>
  <c r="AN27" i="46"/>
  <c r="AL46" i="46"/>
  <c r="AM46" i="46"/>
  <c r="AM108" i="46"/>
  <c r="AM9" i="46"/>
  <c r="AM101" i="46"/>
  <c r="AL101" i="46"/>
  <c r="AL93" i="46"/>
  <c r="AM70" i="46"/>
  <c r="AN55" i="46"/>
  <c r="AN42" i="46"/>
  <c r="BI31" i="45"/>
  <c r="AM78" i="46"/>
  <c r="AL60" i="46"/>
  <c r="AN96" i="46"/>
  <c r="AL81" i="46"/>
  <c r="AM111" i="46"/>
  <c r="AM86" i="46"/>
  <c r="AM112" i="46"/>
  <c r="AN22" i="46"/>
  <c r="AN82" i="46"/>
  <c r="AM90" i="46"/>
  <c r="AM79" i="46"/>
  <c r="AM62" i="46"/>
  <c r="AL31" i="46"/>
  <c r="AM77" i="46"/>
  <c r="AM26" i="46"/>
  <c r="AN100" i="46"/>
  <c r="AL30" i="46"/>
  <c r="AM48" i="46"/>
  <c r="AM72" i="46"/>
  <c r="AM8" i="46"/>
  <c r="AL107" i="46"/>
  <c r="AN58" i="46"/>
  <c r="AL16" i="46"/>
  <c r="BI62" i="45"/>
  <c r="AM20" i="46"/>
  <c r="AL41" i="46"/>
  <c r="AL95" i="46"/>
  <c r="AM29" i="46"/>
  <c r="AL38" i="46"/>
  <c r="AM57" i="46"/>
  <c r="AM66" i="46"/>
  <c r="AM84" i="46"/>
  <c r="AL23" i="46"/>
  <c r="AL59" i="46"/>
  <c r="AL24" i="46"/>
  <c r="AL52" i="46"/>
  <c r="AL80" i="46"/>
  <c r="AL28" i="46"/>
  <c r="AM28" i="46"/>
  <c r="AL43" i="46"/>
  <c r="AM34" i="46"/>
  <c r="AL34" i="46"/>
  <c r="AN94" i="46"/>
  <c r="BI67" i="45"/>
  <c r="BI34" i="45"/>
  <c r="BI107" i="45"/>
  <c r="BI46" i="45"/>
  <c r="BI84" i="45"/>
  <c r="BI30" i="45"/>
  <c r="BI95" i="45"/>
  <c r="BI105" i="45"/>
  <c r="BI38" i="45"/>
  <c r="BI93" i="45"/>
  <c r="BI72" i="45"/>
  <c r="BI7" i="45"/>
  <c r="BI78" i="45"/>
  <c r="BI28" i="45"/>
  <c r="BI99" i="45"/>
  <c r="BI48" i="45"/>
  <c r="BI75" i="45"/>
  <c r="BI66" i="45"/>
  <c r="BI74" i="45"/>
  <c r="BI51" i="45"/>
  <c r="BI42" i="45"/>
  <c r="BI58" i="45"/>
  <c r="BI103" i="45"/>
  <c r="BI43" i="45"/>
  <c r="BI64" i="45"/>
  <c r="BI108" i="45"/>
  <c r="BI17" i="45"/>
  <c r="BI90" i="45"/>
  <c r="BI57" i="45"/>
  <c r="BI26" i="45"/>
  <c r="BI97" i="45"/>
  <c r="BI102" i="45"/>
  <c r="BI86" i="45"/>
  <c r="BI44" i="45"/>
  <c r="BI55" i="45"/>
  <c r="BI109" i="45"/>
  <c r="BI70" i="45"/>
  <c r="BI6" i="45"/>
  <c r="BI85" i="45"/>
  <c r="BI5" i="45"/>
  <c r="BI80" i="45"/>
  <c r="BI91" i="45"/>
  <c r="BI112" i="45"/>
  <c r="BI98" i="45"/>
  <c r="BI88" i="45"/>
  <c r="BI10" i="45"/>
  <c r="BI56" i="45"/>
  <c r="BI41" i="45"/>
  <c r="BI79" i="45"/>
  <c r="BI73" i="45"/>
  <c r="BI12" i="45"/>
  <c r="BI19" i="45"/>
  <c r="BI9" i="45"/>
  <c r="BI20" i="45"/>
  <c r="BI81" i="45"/>
  <c r="BI29" i="45"/>
  <c r="BI77" i="45"/>
  <c r="BI63" i="45"/>
  <c r="BI59" i="45"/>
  <c r="BI25" i="45"/>
  <c r="BI36" i="45"/>
  <c r="BI82" i="45"/>
  <c r="BI71" i="45"/>
  <c r="BI39" i="45"/>
  <c r="BI45" i="45"/>
  <c r="BI37" i="45"/>
  <c r="BI68" i="45"/>
  <c r="BI60" i="45"/>
  <c r="BI111" i="45"/>
  <c r="BI104" i="45"/>
  <c r="BI106" i="45"/>
  <c r="BI23" i="45"/>
  <c r="BI52" i="45"/>
  <c r="BI16" i="45"/>
  <c r="BI13" i="45"/>
  <c r="BI65" i="45"/>
  <c r="BI89" i="45"/>
  <c r="BI24" i="45"/>
  <c r="AN105" i="46" l="1"/>
  <c r="AN30" i="46"/>
  <c r="AN107" i="46"/>
  <c r="AN80" i="46"/>
  <c r="AN98" i="46"/>
  <c r="AN39" i="46"/>
  <c r="AN29" i="46"/>
  <c r="AN9" i="46"/>
  <c r="AN86" i="46"/>
  <c r="AN57" i="46"/>
  <c r="AN44" i="46"/>
  <c r="AN111" i="46"/>
  <c r="AN108" i="46"/>
  <c r="AN34" i="46"/>
  <c r="AN8" i="46"/>
  <c r="AN26" i="46"/>
  <c r="AN7" i="46"/>
  <c r="AN70" i="46"/>
  <c r="AN71" i="46"/>
  <c r="AN48" i="46"/>
  <c r="AN28" i="46"/>
  <c r="AN77" i="46"/>
  <c r="AN62" i="46"/>
  <c r="AN46" i="46"/>
  <c r="AN78" i="46"/>
  <c r="AN79" i="46"/>
  <c r="AN20" i="46"/>
  <c r="AN72" i="46"/>
  <c r="AN84" i="46"/>
  <c r="AN90" i="46"/>
  <c r="AN112" i="46"/>
  <c r="AN66" i="46"/>
  <c r="AN101" i="46"/>
</calcChain>
</file>

<file path=xl/sharedStrings.xml><?xml version="1.0" encoding="utf-8"?>
<sst xmlns="http://schemas.openxmlformats.org/spreadsheetml/2006/main" count="326" uniqueCount="143">
  <si>
    <t>HCO3-</t>
    <phoneticPr fontId="3" type="noConversion"/>
  </si>
  <si>
    <t>H2(g)</t>
    <phoneticPr fontId="3" type="noConversion"/>
  </si>
  <si>
    <t>Formic acid
(mol/L)</t>
  </si>
  <si>
    <t>Acetic acid
(mol/L)</t>
  </si>
  <si>
    <t>Propionic acid
(mol/L)</t>
  </si>
  <si>
    <t>Butyric acid
(mol/L)</t>
  </si>
  <si>
    <t>PH2(atm)</t>
  </si>
  <si>
    <t>PCH4(atm)</t>
  </si>
  <si>
    <t>T</t>
  </si>
  <si>
    <t>H+</t>
  </si>
  <si>
    <t>HCO3- (M)</t>
  </si>
  <si>
    <t>acetate-</t>
    <phoneticPr fontId="3" type="noConversion"/>
  </si>
  <si>
    <t>formate-</t>
    <phoneticPr fontId="3" type="noConversion"/>
  </si>
  <si>
    <t>propionate-</t>
    <phoneticPr fontId="3" type="noConversion"/>
  </si>
  <si>
    <t>butyrate-</t>
    <phoneticPr fontId="3" type="noConversion"/>
  </si>
  <si>
    <t>H20</t>
    <phoneticPr fontId="3" type="noConversion"/>
  </si>
  <si>
    <t>CH4(g)</t>
    <phoneticPr fontId="3" type="noConversion"/>
  </si>
  <si>
    <t>HCO3-</t>
  </si>
  <si>
    <t>C6H22O11</t>
    <phoneticPr fontId="3" type="noConversion"/>
  </si>
  <si>
    <t>H+(aq)</t>
    <phoneticPr fontId="3" type="noConversion"/>
  </si>
  <si>
    <t>H+(qa)(10^-7)</t>
  </si>
  <si>
    <t>H+ (mol)</t>
    <phoneticPr fontId="3" type="noConversion"/>
  </si>
  <si>
    <t>Qtotal
(L/day)</t>
  </si>
  <si>
    <t>Gas production
(L/day)</t>
  </si>
  <si>
    <t>day</t>
  </si>
  <si>
    <t>PCO2(atm)</t>
  </si>
  <si>
    <t>CO2</t>
    <phoneticPr fontId="3" type="noConversion"/>
  </si>
  <si>
    <t>ΔG°</t>
    <phoneticPr fontId="3" type="noConversion"/>
  </si>
  <si>
    <t>ΔG°'</t>
    <phoneticPr fontId="3" type="noConversion"/>
  </si>
  <si>
    <t>HCO3-  used (mol/day)</t>
    <phoneticPr fontId="3" type="noConversion"/>
  </si>
  <si>
    <t>Sucrose
(mol/L)</t>
    <phoneticPr fontId="3" type="noConversion"/>
  </si>
  <si>
    <t>λ=______</t>
    <phoneticPr fontId="3" type="noConversion"/>
  </si>
  <si>
    <t>C12H22O11</t>
    <phoneticPr fontId="3" type="noConversion"/>
  </si>
  <si>
    <t>ΔG'</t>
    <phoneticPr fontId="3" type="noConversion"/>
  </si>
  <si>
    <t>C12H22O11</t>
  </si>
  <si>
    <t>H2O</t>
  </si>
  <si>
    <t>H2</t>
  </si>
  <si>
    <t>CH4</t>
  </si>
  <si>
    <t>CO2</t>
  </si>
  <si>
    <t>Sucrose (mol/L)</t>
    <phoneticPr fontId="3" type="noConversion"/>
  </si>
  <si>
    <t>Propionate (mol/L)</t>
  </si>
  <si>
    <t>Butyrate (mol/L)</t>
  </si>
  <si>
    <t>RT ln(Q)</t>
    <phoneticPr fontId="3" type="noConversion"/>
  </si>
  <si>
    <t xml:space="preserve">Acetoclastic </t>
    <phoneticPr fontId="3" type="noConversion"/>
  </si>
  <si>
    <t xml:space="preserve">Hydrogenotrophic </t>
    <phoneticPr fontId="3" type="noConversion"/>
  </si>
  <si>
    <t>Formate</t>
  </si>
  <si>
    <t>Acetate</t>
  </si>
  <si>
    <t>Propionate</t>
  </si>
  <si>
    <t>Butyrate</t>
  </si>
  <si>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新細明體"/>
        <family val="2"/>
        <scheme val="minor"/>
      </rPr>
      <t>G°</t>
    </r>
    <phoneticPr fontId="3" type="noConversion"/>
  </si>
  <si>
    <t>Thauer, R. K., Jungermann, K., &amp; Decker, K. (1977). Energy conservation in chemotrophic anaerobic bacteria. Bacteriological reviews, 41(1), 100-180.</t>
    <phoneticPr fontId="3" type="noConversion"/>
  </si>
  <si>
    <t>Δ Gf0(298K)</t>
  </si>
  <si>
    <t>Lide, D. R. (Ed.). (2004). CRC handbook of chemistry and physics (Vol. 85). CRC press.</t>
    <phoneticPr fontId="3" type="noConversion"/>
  </si>
  <si>
    <t>Propanoic acid</t>
    <phoneticPr fontId="3" type="noConversion"/>
  </si>
  <si>
    <t>Butanoic acid</t>
  </si>
  <si>
    <t>https://webbook.nist.gov/cgi/cbook.cgi?ID=C107926&amp;Mask=FFFF&amp;Units=SI#Thermo-React</t>
    <phoneticPr fontId="3" type="noConversion"/>
  </si>
  <si>
    <t>Ln(K2/K1)</t>
  </si>
  <si>
    <t>K(298K)</t>
  </si>
  <si>
    <t>K(306K)</t>
  </si>
  <si>
    <t>https://webbook.nist.gov/cgi/cbook.cgi?ID=C79094&amp;Units=SI&amp;Mask=2#Thermo-Condensed</t>
    <phoneticPr fontId="3" type="noConversion"/>
  </si>
  <si>
    <t>Eq1</t>
    <phoneticPr fontId="3" type="noConversion"/>
  </si>
  <si>
    <t>Eq2</t>
  </si>
  <si>
    <t>Eq3</t>
  </si>
  <si>
    <t>Eq4</t>
  </si>
  <si>
    <t>Eq5</t>
  </si>
  <si>
    <t>Eq6</t>
  </si>
  <si>
    <t>Eq7</t>
  </si>
  <si>
    <t>Eq8</t>
  </si>
  <si>
    <t>Eq9</t>
  </si>
  <si>
    <t>H20(l)</t>
    <phoneticPr fontId="3" type="noConversion"/>
  </si>
  <si>
    <t>HCO3-(aq)</t>
    <phoneticPr fontId="3" type="noConversion"/>
  </si>
  <si>
    <t>H+(aq)(10^-7)</t>
    <phoneticPr fontId="3" type="noConversion"/>
  </si>
  <si>
    <t>H2(g)</t>
  </si>
  <si>
    <t>H+(aq)</t>
  </si>
  <si>
    <t>H20</t>
  </si>
  <si>
    <t>formate-</t>
  </si>
  <si>
    <t>acetate-</t>
  </si>
  <si>
    <t>propionate-</t>
  </si>
  <si>
    <t>butyrate-</t>
  </si>
  <si>
    <t>CH4(g)</t>
  </si>
  <si>
    <t>C6H22O11</t>
  </si>
  <si>
    <t>https://www.quora.com/How-can-standard-enthalpy-of-formation-for-sucrose-aqueous-solution-be-calculated</t>
    <phoneticPr fontId="3" type="noConversion"/>
  </si>
  <si>
    <t>Δ Hf0(298K)</t>
    <phoneticPr fontId="10" type="noConversion"/>
  </si>
  <si>
    <t>The sucrose was always ND; we used 0.000001M to represent the concentration of the sucrose in the Gibbs free energy caculation</t>
    <phoneticPr fontId="3" type="noConversion"/>
  </si>
  <si>
    <t>The ND volatile fatty acids, the value is adjusted to 1 because 1 raised to the power 0 is still 1.</t>
    <phoneticPr fontId="3" type="noConversion"/>
  </si>
  <si>
    <t>The metabolite concentration</t>
    <phoneticPr fontId="3" type="noConversion"/>
  </si>
  <si>
    <t>Day</t>
    <phoneticPr fontId="3" type="noConversion"/>
  </si>
  <si>
    <t>coefficient</t>
    <phoneticPr fontId="3" type="noConversion"/>
  </si>
  <si>
    <t>Sucrose(mol/L)</t>
    <phoneticPr fontId="3" type="noConversion"/>
  </si>
  <si>
    <t>Sucrose(mol/day)</t>
    <phoneticPr fontId="3" type="noConversion"/>
  </si>
  <si>
    <r>
      <t>Sucrose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+ 2H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2.3Butyrate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bscript"/>
        <sz val="12"/>
        <color rgb="FF000000"/>
        <rFont val="Times New Roman"/>
        <family val="1"/>
      </rPr>
      <t>2(g)</t>
    </r>
    <r>
      <rPr>
        <sz val="12"/>
        <color rgb="FF000000"/>
        <rFont val="Times New Roman"/>
        <family val="1"/>
      </rPr>
      <t xml:space="preserve"> + 2.8HCO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+ 5.1H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</si>
  <si>
    <r>
      <t>Sucrose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+ 2H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3.29Propionate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bscript"/>
        <sz val="12"/>
        <color rgb="FF000000"/>
        <rFont val="Times New Roman"/>
        <family val="1"/>
      </rPr>
      <t>2(g)</t>
    </r>
    <r>
      <rPr>
        <sz val="12"/>
        <color rgb="FF000000"/>
        <rFont val="Times New Roman"/>
        <family val="1"/>
      </rPr>
      <t xml:space="preserve"> + 2.14HCO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+ 5.43H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</si>
  <si>
    <r>
      <t>Sucrose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+ 2H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 xml:space="preserve">(l) </t>
    </r>
    <r>
      <rPr>
        <sz val="12"/>
        <color rgb="FF000000"/>
        <rFont val="Times New Roman"/>
        <family val="1"/>
      </rPr>
      <t>→ 5.75Acetate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bscript"/>
        <sz val="12"/>
        <color rgb="FF000000"/>
        <rFont val="Times New Roman"/>
        <family val="1"/>
      </rPr>
      <t>2(g)</t>
    </r>
    <r>
      <rPr>
        <sz val="12"/>
        <color rgb="FF000000"/>
        <rFont val="Times New Roman"/>
        <family val="1"/>
      </rPr>
      <t xml:space="preserve"> + 0.5HCO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+ 6.25H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</si>
  <si>
    <r>
      <t>Butyrate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vertAlign val="superscript"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+2H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2Acetate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 xml:space="preserve">(aq) </t>
    </r>
    <r>
      <rPr>
        <sz val="12"/>
        <color rgb="FF000000"/>
        <rFont val="Times New Roman"/>
        <family val="1"/>
      </rPr>
      <t>+ 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>+2H</t>
    </r>
    <r>
      <rPr>
        <vertAlign val="subscript"/>
        <sz val="12"/>
        <color rgb="FF000000"/>
        <rFont val="Times New Roman"/>
        <family val="1"/>
      </rPr>
      <t>2(g)</t>
    </r>
  </si>
  <si>
    <r>
      <t>Propionate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+ 3H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>+ 3H</t>
    </r>
    <r>
      <rPr>
        <vertAlign val="subscript"/>
        <sz val="12"/>
        <color rgb="FF000000"/>
        <rFont val="Times New Roman"/>
        <family val="1"/>
      </rPr>
      <t>2(g)</t>
    </r>
  </si>
  <si>
    <r>
      <t>2Propionate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→ 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Butyrate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</si>
  <si>
    <r>
      <t>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+4H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2HCO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>+ 4H</t>
    </r>
    <r>
      <rPr>
        <vertAlign val="subscript"/>
        <sz val="12"/>
        <color rgb="FF000000"/>
        <rFont val="Times New Roman"/>
        <family val="1"/>
      </rPr>
      <t>2(g)</t>
    </r>
  </si>
  <si>
    <r>
      <t>4H</t>
    </r>
    <r>
      <rPr>
        <vertAlign val="subscript"/>
        <sz val="12"/>
        <color rgb="FF000000"/>
        <rFont val="Times New Roman"/>
        <family val="1"/>
      </rPr>
      <t>2(g)</t>
    </r>
    <r>
      <rPr>
        <sz val="12"/>
        <color rgb="FF000000"/>
        <rFont val="Times New Roman"/>
        <family val="1"/>
      </rPr>
      <t xml:space="preserve"> + 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 xml:space="preserve">(aq) </t>
    </r>
    <r>
      <rPr>
        <sz val="12"/>
        <color rgb="FF000000"/>
        <rFont val="Times New Roman"/>
        <family val="1"/>
      </rPr>
      <t>→ CH</t>
    </r>
    <r>
      <rPr>
        <vertAlign val="subscript"/>
        <sz val="12"/>
        <color rgb="FF000000"/>
        <rFont val="Times New Roman"/>
        <family val="1"/>
      </rPr>
      <t>4(g)</t>
    </r>
    <r>
      <rPr>
        <sz val="12"/>
        <color rgb="FF000000"/>
        <rFont val="Times New Roman"/>
        <family val="1"/>
      </rPr>
      <t xml:space="preserve"> + 3H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</si>
  <si>
    <r>
      <t>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H2O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CH</t>
    </r>
    <r>
      <rPr>
        <vertAlign val="subscript"/>
        <sz val="12"/>
        <color rgb="FF000000"/>
        <rFont val="Times New Roman"/>
        <family val="1"/>
      </rPr>
      <t>4(g)</t>
    </r>
    <r>
      <rPr>
        <sz val="12"/>
        <color rgb="FF000000"/>
        <rFont val="Times New Roman"/>
        <family val="1"/>
      </rPr>
      <t xml:space="preserve"> + 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</si>
  <si>
    <t>Acetate (mol/L)</t>
    <phoneticPr fontId="3" type="noConversion"/>
  </si>
  <si>
    <t>Unit converting</t>
    <phoneticPr fontId="3" type="noConversion"/>
  </si>
  <si>
    <t>a
Acetate(mol/day)</t>
    <phoneticPr fontId="3" type="noConversion"/>
  </si>
  <si>
    <t>b
Propionate(mol/day)</t>
    <phoneticPr fontId="3" type="noConversion"/>
  </si>
  <si>
    <t>c
Butyrate(mol/day)</t>
    <phoneticPr fontId="3" type="noConversion"/>
  </si>
  <si>
    <t>d
H2(mol/day)</t>
    <phoneticPr fontId="3" type="noConversion"/>
  </si>
  <si>
    <t>e
CH4(mol/day)</t>
    <phoneticPr fontId="3" type="noConversion"/>
  </si>
  <si>
    <t>f
CO2(mol/day)</t>
    <phoneticPr fontId="3" type="noConversion"/>
  </si>
  <si>
    <t>2a+3b+4c+d+e</t>
    <phoneticPr fontId="3" type="noConversion"/>
  </si>
  <si>
    <t>3a+5b+7c+4e+2f</t>
  </si>
  <si>
    <t>2a+2b+2c+2d</t>
  </si>
  <si>
    <t>-(a+b+c)</t>
  </si>
  <si>
    <t>Eq5 (Eq2-Eq4)</t>
    <phoneticPr fontId="3" type="noConversion"/>
  </si>
  <si>
    <t>Eq5 -Eq3*2</t>
    <phoneticPr fontId="3" type="noConversion"/>
  </si>
  <si>
    <t>day (i)</t>
    <phoneticPr fontId="3" type="noConversion"/>
  </si>
  <si>
    <t>y1
H2O</t>
    <phoneticPr fontId="3" type="noConversion"/>
  </si>
  <si>
    <t>x1
CH3COO-</t>
    <phoneticPr fontId="3" type="noConversion"/>
  </si>
  <si>
    <t>x2
CH3CH2COO-</t>
    <phoneticPr fontId="3" type="noConversion"/>
  </si>
  <si>
    <t>x3
CH3CH2CH2COO-</t>
    <phoneticPr fontId="3" type="noConversion"/>
  </si>
  <si>
    <t>x4
H2</t>
    <phoneticPr fontId="3" type="noConversion"/>
  </si>
  <si>
    <t>x5
CH4</t>
    <phoneticPr fontId="3" type="noConversion"/>
  </si>
  <si>
    <t>x6
CO2</t>
    <phoneticPr fontId="3" type="noConversion"/>
  </si>
  <si>
    <t>x7
HCO3-</t>
    <phoneticPr fontId="3" type="noConversion"/>
  </si>
  <si>
    <t>x7
H+</t>
    <phoneticPr fontId="3" type="noConversion"/>
  </si>
  <si>
    <t>C(left)</t>
    <phoneticPr fontId="3" type="noConversion"/>
  </si>
  <si>
    <t>H(left)</t>
    <phoneticPr fontId="3" type="noConversion"/>
  </si>
  <si>
    <t>O(left)</t>
    <phoneticPr fontId="3" type="noConversion"/>
  </si>
  <si>
    <t>e(left)</t>
    <phoneticPr fontId="3" type="noConversion"/>
  </si>
  <si>
    <t>C(right)</t>
    <phoneticPr fontId="3" type="noConversion"/>
  </si>
  <si>
    <t>H(right)</t>
    <phoneticPr fontId="3" type="noConversion"/>
  </si>
  <si>
    <t>O(right)</t>
    <phoneticPr fontId="3" type="noConversion"/>
  </si>
  <si>
    <t>e(right)</t>
    <phoneticPr fontId="3" type="noConversion"/>
  </si>
  <si>
    <t>Check calculation</t>
  </si>
  <si>
    <t>Calculating</t>
    <phoneticPr fontId="3" type="noConversion"/>
  </si>
  <si>
    <r>
      <t>Rossiniand, F. D., &amp; Wagnman, D. D. (1952). Circular of the National Bureau of Standards 500. </t>
    </r>
    <r>
      <rPr>
        <i/>
        <sz val="11"/>
        <color rgb="FF222222"/>
        <rFont val="新細明體"/>
        <family val="1"/>
        <charset val="136"/>
        <scheme val="minor"/>
      </rPr>
      <t>Related Values of Chemical Thermodynamic Properties</t>
    </r>
    <r>
      <rPr>
        <sz val="11"/>
        <color rgb="FF222222"/>
        <rFont val="新細明體"/>
        <family val="1"/>
        <charset val="136"/>
        <scheme val="minor"/>
      </rPr>
      <t>.</t>
    </r>
    <phoneticPr fontId="3" type="noConversion"/>
  </si>
  <si>
    <t>Overall</t>
    <phoneticPr fontId="3" type="noConversion"/>
  </si>
  <si>
    <t>Sucrose(aq) +y1iH2O(l) →x1iAcetate-(aq) +x2iPropionate-(aq) +x3iButyrate-(aq) +x4iCO2(g) +x5iCH4(g) +x6iH2(g) +x7iHCO3-(aq) +x8iH+(aq)</t>
  </si>
  <si>
    <r>
      <rPr>
        <b/>
        <sz val="11"/>
        <color theme="1"/>
        <rFont val="Calibri"/>
        <family val="1"/>
        <charset val="161"/>
      </rPr>
      <t>Δ</t>
    </r>
    <r>
      <rPr>
        <b/>
        <sz val="11"/>
        <color theme="1"/>
        <rFont val="新細明體"/>
        <family val="1"/>
        <charset val="136"/>
        <scheme val="minor"/>
      </rPr>
      <t xml:space="preserve"> Gf0(306K) (KJ/Mol)</t>
    </r>
    <phoneticPr fontId="3" type="noConversion"/>
  </si>
  <si>
    <r>
      <rPr>
        <sz val="11"/>
        <color theme="1"/>
        <rFont val="Calibri"/>
        <family val="1"/>
        <charset val="161"/>
      </rPr>
      <t>Δ</t>
    </r>
    <r>
      <rPr>
        <sz val="11"/>
        <color theme="1"/>
        <rFont val="新細明體"/>
        <family val="1"/>
        <charset val="136"/>
        <scheme val="minor"/>
      </rPr>
      <t xml:space="preserve"> Gf0(298K)</t>
    </r>
    <r>
      <rPr>
        <sz val="11"/>
        <color theme="1"/>
        <rFont val="Calibri"/>
        <family val="1"/>
      </rPr>
      <t>(KJ/Mol)</t>
    </r>
    <phoneticPr fontId="10" type="noConversion"/>
  </si>
  <si>
    <r>
      <rPr>
        <sz val="11"/>
        <color rgb="FFFF0000"/>
        <rFont val="Calibri"/>
        <family val="1"/>
        <charset val="161"/>
      </rPr>
      <t>Δ</t>
    </r>
    <r>
      <rPr>
        <sz val="11"/>
        <color rgb="FFFF0000"/>
        <rFont val="新細明體"/>
        <family val="1"/>
        <charset val="136"/>
        <scheme val="minor"/>
      </rPr>
      <t xml:space="preserve"> Gf0(306K)</t>
    </r>
    <r>
      <rPr>
        <sz val="11"/>
        <color rgb="FFFF0000"/>
        <rFont val="Calibri"/>
        <family val="1"/>
      </rPr>
      <t>(KJ/Mol)</t>
    </r>
    <phoneticPr fontId="10" type="noConversion"/>
  </si>
  <si>
    <r>
      <rPr>
        <sz val="11"/>
        <color theme="1"/>
        <rFont val="Calibri"/>
        <family val="1"/>
        <charset val="161"/>
      </rPr>
      <t>Δ</t>
    </r>
    <r>
      <rPr>
        <sz val="11"/>
        <color theme="1"/>
        <rFont val="新細明體"/>
        <family val="1"/>
        <charset val="136"/>
        <scheme val="minor"/>
      </rPr>
      <t xml:space="preserve"> Hf0(298K)</t>
    </r>
    <r>
      <rPr>
        <sz val="11"/>
        <color theme="1"/>
        <rFont val="Calibri"/>
        <family val="1"/>
      </rPr>
      <t>(KJ/Mol)</t>
    </r>
    <phoneticPr fontId="10" type="noConversion"/>
  </si>
  <si>
    <t>unit:KJ/reaction</t>
    <phoneticPr fontId="3" type="noConversion"/>
  </si>
  <si>
    <r>
      <t>Eq6:</t>
    </r>
    <r>
      <rPr>
        <sz val="11"/>
        <color theme="1"/>
        <rFont val="Calibri"/>
        <family val="1"/>
        <charset val="161"/>
      </rPr>
      <t>λ</t>
    </r>
    <r>
      <rPr>
        <sz val="11"/>
        <color theme="1"/>
        <rFont val="新細明體"/>
        <family val="1"/>
        <charset val="136"/>
        <scheme val="minor"/>
      </rPr>
      <t>=___X7</t>
    </r>
    <phoneticPr fontId="3" type="noConversion"/>
  </si>
  <si>
    <t>plug Eq6 into Eq1
X7=____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</si>
</sst>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m&quot;月&quot;d&quot;日&quot;"/>
    <numFmt numFmtId="178" formatCode="0.000_ "/>
    <numFmt numFmtId="179" formatCode="0.00000000000000_ "/>
    <numFmt numFmtId="180" formatCode="0.00_ "/>
    <numFmt numFmtId="182" formatCode="0.0000"/>
  </numFmts>
  <fonts count="32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000000"/>
      <name val="新細明體"/>
      <family val="2"/>
      <scheme val="minor"/>
    </font>
    <font>
      <sz val="12"/>
      <color rgb="FF000000"/>
      <name val="Times New Roman"/>
      <family val="1"/>
    </font>
    <font>
      <sz val="9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Calibri"/>
      <family val="2"/>
      <charset val="161"/>
    </font>
    <font>
      <sz val="11"/>
      <color theme="1"/>
      <name val="新細明體"/>
      <family val="2"/>
      <charset val="161"/>
      <scheme val="minor"/>
    </font>
    <font>
      <b/>
      <sz val="11"/>
      <name val="新細明體"/>
      <family val="1"/>
      <charset val="136"/>
      <scheme val="minor"/>
    </font>
    <font>
      <u/>
      <sz val="11"/>
      <color theme="10"/>
      <name val="新細明體"/>
      <family val="2"/>
      <scheme val="minor"/>
    </font>
    <font>
      <vertAlign val="subscript"/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1"/>
      <name val="新細明體"/>
      <family val="1"/>
      <charset val="136"/>
      <scheme val="minor"/>
    </font>
    <font>
      <u/>
      <sz val="11"/>
      <color theme="1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rgb="FF222222"/>
      <name val="新細明體"/>
      <family val="1"/>
      <charset val="136"/>
      <scheme val="minor"/>
    </font>
    <font>
      <i/>
      <sz val="11"/>
      <color rgb="FF222222"/>
      <name val="新細明體"/>
      <family val="1"/>
      <charset val="136"/>
      <scheme val="minor"/>
    </font>
    <font>
      <sz val="11"/>
      <color theme="1"/>
      <name val="Calibri"/>
      <family val="1"/>
      <charset val="161"/>
    </font>
    <font>
      <sz val="11"/>
      <color theme="1"/>
      <name val="新細明體"/>
      <family val="1"/>
      <charset val="161"/>
      <scheme val="minor"/>
    </font>
    <font>
      <b/>
      <sz val="11"/>
      <color theme="1"/>
      <name val="Calibri"/>
      <family val="1"/>
      <charset val="161"/>
    </font>
    <font>
      <b/>
      <sz val="11"/>
      <color theme="1"/>
      <name val="新細明體"/>
      <family val="1"/>
      <charset val="161"/>
      <scheme val="minor"/>
    </font>
    <font>
      <sz val="11"/>
      <color theme="1"/>
      <name val="Calibri"/>
      <family val="1"/>
    </font>
    <font>
      <sz val="11"/>
      <color rgb="FFFF0000"/>
      <name val="Calibri"/>
      <family val="1"/>
      <charset val="161"/>
    </font>
    <font>
      <sz val="11"/>
      <color rgb="FFFF0000"/>
      <name val="Calibri"/>
      <family val="1"/>
    </font>
    <font>
      <sz val="11"/>
      <color rgb="FFFF0000"/>
      <name val="新細明體"/>
      <family val="1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8" fillId="0" borderId="0"/>
    <xf numFmtId="0" fontId="1" fillId="0" borderId="0">
      <alignment vertical="center"/>
    </xf>
    <xf numFmtId="0" fontId="16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4" fillId="2" borderId="0" xfId="0" applyFont="1" applyFill="1"/>
    <xf numFmtId="176" fontId="0" fillId="0" borderId="0" xfId="0" applyNumberFormat="1"/>
    <xf numFmtId="0" fontId="0" fillId="3" borderId="0" xfId="0" applyFill="1" applyAlignment="1">
      <alignment wrapText="1"/>
    </xf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2" fontId="4" fillId="2" borderId="0" xfId="0" applyNumberFormat="1" applyFont="1" applyFill="1"/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6" fillId="0" borderId="0" xfId="0" applyFont="1"/>
    <xf numFmtId="0" fontId="5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7" fillId="0" borderId="0" xfId="0" applyFont="1"/>
    <xf numFmtId="0" fontId="0" fillId="7" borderId="0" xfId="0" applyFill="1"/>
    <xf numFmtId="180" fontId="4" fillId="0" borderId="0" xfId="0" applyNumberFormat="1" applyFont="1"/>
    <xf numFmtId="0" fontId="1" fillId="0" borderId="0" xfId="3">
      <alignment vertical="center"/>
    </xf>
    <xf numFmtId="0" fontId="0" fillId="0" borderId="0" xfId="0" applyAlignment="1">
      <alignment horizontal="center"/>
    </xf>
    <xf numFmtId="0" fontId="12" fillId="0" borderId="0" xfId="0" applyFont="1"/>
    <xf numFmtId="2" fontId="6" fillId="2" borderId="0" xfId="0" applyNumberFormat="1" applyFont="1" applyFill="1"/>
    <xf numFmtId="2" fontId="0" fillId="7" borderId="0" xfId="0" applyNumberFormat="1" applyFill="1"/>
    <xf numFmtId="11" fontId="0" fillId="0" borderId="0" xfId="0" applyNumberFormat="1"/>
    <xf numFmtId="2" fontId="15" fillId="2" borderId="0" xfId="0" applyNumberFormat="1" applyFont="1" applyFill="1"/>
    <xf numFmtId="0" fontId="4" fillId="0" borderId="0" xfId="0" applyFont="1"/>
    <xf numFmtId="2" fontId="4" fillId="0" borderId="0" xfId="0" applyNumberFormat="1" applyFont="1"/>
    <xf numFmtId="2" fontId="6" fillId="0" borderId="0" xfId="0" applyNumberFormat="1" applyFont="1"/>
    <xf numFmtId="182" fontId="0" fillId="0" borderId="0" xfId="0" applyNumberFormat="1"/>
    <xf numFmtId="2" fontId="15" fillId="0" borderId="0" xfId="0" applyNumberFormat="1" applyFont="1"/>
    <xf numFmtId="0" fontId="9" fillId="0" borderId="0" xfId="0" applyFont="1"/>
    <xf numFmtId="2" fontId="0" fillId="0" borderId="0" xfId="0" applyNumberFormat="1"/>
    <xf numFmtId="1" fontId="0" fillId="7" borderId="0" xfId="0" applyNumberFormat="1" applyFill="1"/>
    <xf numFmtId="0" fontId="14" fillId="0" borderId="0" xfId="0" applyFont="1"/>
    <xf numFmtId="0" fontId="11" fillId="0" borderId="0" xfId="0" applyFont="1"/>
    <xf numFmtId="0" fontId="0" fillId="7" borderId="0" xfId="0" applyFill="1" applyAlignment="1">
      <alignment vertical="center"/>
    </xf>
    <xf numFmtId="180" fontId="0" fillId="7" borderId="0" xfId="0" applyNumberFormat="1" applyFill="1"/>
    <xf numFmtId="1" fontId="0" fillId="0" borderId="0" xfId="0" applyNumberFormat="1"/>
    <xf numFmtId="0" fontId="12" fillId="0" borderId="0" xfId="0" applyFont="1" applyAlignment="1">
      <alignment vertical="center"/>
    </xf>
    <xf numFmtId="0" fontId="12" fillId="2" borderId="0" xfId="0" applyFont="1" applyFill="1"/>
    <xf numFmtId="0" fontId="19" fillId="0" borderId="0" xfId="0" applyFont="1" applyAlignment="1">
      <alignment vertical="center"/>
    </xf>
    <xf numFmtId="0" fontId="20" fillId="0" borderId="0" xfId="4" applyFont="1" applyFill="1"/>
    <xf numFmtId="0" fontId="12" fillId="0" borderId="0" xfId="0" applyFont="1" applyAlignment="1">
      <alignment wrapText="1"/>
    </xf>
    <xf numFmtId="0" fontId="21" fillId="0" borderId="0" xfId="0" applyFont="1"/>
    <xf numFmtId="177" fontId="12" fillId="0" borderId="0" xfId="0" applyNumberFormat="1" applyFont="1" applyAlignment="1">
      <alignment wrapText="1"/>
    </xf>
    <xf numFmtId="0" fontId="0" fillId="0" borderId="0" xfId="0" applyFill="1"/>
    <xf numFmtId="0" fontId="22" fillId="0" borderId="0" xfId="0" applyFont="1"/>
    <xf numFmtId="0" fontId="25" fillId="0" borderId="0" xfId="0" applyFont="1" applyAlignment="1">
      <alignment vertical="center"/>
    </xf>
    <xf numFmtId="0" fontId="27" fillId="2" borderId="0" xfId="0" applyFont="1" applyFill="1"/>
    <xf numFmtId="0" fontId="31" fillId="2" borderId="0" xfId="0" applyFont="1" applyFill="1" applyAlignment="1">
      <alignment horizontal="right" vertical="center"/>
    </xf>
  </cellXfs>
  <cellStyles count="5">
    <cellStyle name="一般" xfId="0" builtinId="0"/>
    <cellStyle name="一般 2" xfId="1" xr:uid="{00000000-0005-0000-0000-000001000000}"/>
    <cellStyle name="一般 3" xfId="2" xr:uid="{00000000-0005-0000-0000-000002000000}"/>
    <cellStyle name="一般 4" xfId="3" xr:uid="{00000000-0005-0000-0000-000003000000}"/>
    <cellStyle name="超連結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zh-TW"/>
              <a:t>Δ</a:t>
            </a:r>
            <a:r>
              <a:rPr lang="en-US" altLang="zh-TW"/>
              <a:t>G'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Gibbs free energy chang'!$AK$5:$AK$112</c:f>
              <c:numCache>
                <c:formatCode>General</c:formatCode>
                <c:ptCount val="10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'Overall Gibbs free energy chang'!$AN$5:$AN$112</c:f>
              <c:numCache>
                <c:formatCode>General</c:formatCode>
                <c:ptCount val="108"/>
                <c:pt idx="0">
                  <c:v>-883.99472502943138</c:v>
                </c:pt>
                <c:pt idx="1">
                  <c:v>-882.5170296887602</c:v>
                </c:pt>
                <c:pt idx="2">
                  <c:v>-881.6675166539909</c:v>
                </c:pt>
                <c:pt idx="3">
                  <c:v>-881.32683549611909</c:v>
                </c:pt>
                <c:pt idx="4">
                  <c:v>-883.3382191989956</c:v>
                </c:pt>
                <c:pt idx="5">
                  <c:v>-882.71832744014682</c:v>
                </c:pt>
                <c:pt idx="6">
                  <c:v>-883.87958680085751</c:v>
                </c:pt>
                <c:pt idx="7">
                  <c:v>-881.55786869554947</c:v>
                </c:pt>
                <c:pt idx="8">
                  <c:v>-880.36871930419295</c:v>
                </c:pt>
                <c:pt idx="9">
                  <c:v>-880.50629625688032</c:v>
                </c:pt>
                <c:pt idx="10">
                  <c:v>-882.32072463202337</c:v>
                </c:pt>
                <c:pt idx="11">
                  <c:v>-873.90233890847242</c:v>
                </c:pt>
                <c:pt idx="12">
                  <c:v>-869.13688274223728</c:v>
                </c:pt>
                <c:pt idx="13">
                  <c:v>-875.59898771743804</c:v>
                </c:pt>
                <c:pt idx="14">
                  <c:v>-848.82359369961637</c:v>
                </c:pt>
                <c:pt idx="15">
                  <c:v>-855.07300024821666</c:v>
                </c:pt>
                <c:pt idx="16">
                  <c:v>-843.93908778821003</c:v>
                </c:pt>
                <c:pt idx="17">
                  <c:v>-877.44285330954983</c:v>
                </c:pt>
                <c:pt idx="18">
                  <c:v>-879.50989805901656</c:v>
                </c:pt>
                <c:pt idx="19">
                  <c:v>-877.52652151910672</c:v>
                </c:pt>
                <c:pt idx="20">
                  <c:v>-867.8577902330311</c:v>
                </c:pt>
                <c:pt idx="21">
                  <c:v>-851.56590414149923</c:v>
                </c:pt>
                <c:pt idx="22">
                  <c:v>-844.80726927677176</c:v>
                </c:pt>
                <c:pt idx="23">
                  <c:v>-845.92974340340868</c:v>
                </c:pt>
                <c:pt idx="24">
                  <c:v>-844.4015926151269</c:v>
                </c:pt>
                <c:pt idx="25">
                  <c:v>-842.49715453394367</c:v>
                </c:pt>
                <c:pt idx="26">
                  <c:v>-839.64408385637284</c:v>
                </c:pt>
                <c:pt idx="27">
                  <c:v>-871.20952527781549</c:v>
                </c:pt>
                <c:pt idx="28">
                  <c:v>-865.98764508665124</c:v>
                </c:pt>
                <c:pt idx="29">
                  <c:v>-854.40774397293342</c:v>
                </c:pt>
                <c:pt idx="30">
                  <c:v>-871.25761098408259</c:v>
                </c:pt>
                <c:pt idx="31">
                  <c:v>-872.58647177680928</c:v>
                </c:pt>
                <c:pt idx="32">
                  <c:v>-869.9162441188696</c:v>
                </c:pt>
                <c:pt idx="33">
                  <c:v>-863.63114152682829</c:v>
                </c:pt>
                <c:pt idx="34">
                  <c:v>-856.35732960203495</c:v>
                </c:pt>
                <c:pt idx="35">
                  <c:v>-846.52275967931928</c:v>
                </c:pt>
                <c:pt idx="36">
                  <c:v>-850.93929798421379</c:v>
                </c:pt>
                <c:pt idx="37">
                  <c:v>-849.36223138195692</c:v>
                </c:pt>
                <c:pt idx="38">
                  <c:v>-850.03615052431269</c:v>
                </c:pt>
                <c:pt idx="39">
                  <c:v>-851.47600630869044</c:v>
                </c:pt>
                <c:pt idx="40">
                  <c:v>-852.66128946670096</c:v>
                </c:pt>
                <c:pt idx="41">
                  <c:v>-848.63801198351587</c:v>
                </c:pt>
                <c:pt idx="42">
                  <c:v>-852.23432905422999</c:v>
                </c:pt>
                <c:pt idx="43">
                  <c:v>-852.16913738215658</c:v>
                </c:pt>
                <c:pt idx="44">
                  <c:v>-854.79698987308552</c:v>
                </c:pt>
                <c:pt idx="45">
                  <c:v>-856.85303289784304</c:v>
                </c:pt>
                <c:pt idx="46">
                  <c:v>-861.03180940021741</c:v>
                </c:pt>
                <c:pt idx="47">
                  <c:v>-859.81495507022146</c:v>
                </c:pt>
                <c:pt idx="48">
                  <c:v>-871.99229934783307</c:v>
                </c:pt>
                <c:pt idx="49">
                  <c:v>-872.6421052387949</c:v>
                </c:pt>
                <c:pt idx="50">
                  <c:v>-869.72894138992842</c:v>
                </c:pt>
                <c:pt idx="51">
                  <c:v>-867.41460651643183</c:v>
                </c:pt>
                <c:pt idx="52">
                  <c:v>-863.68739701820732</c:v>
                </c:pt>
                <c:pt idx="53">
                  <c:v>-863.59979816854548</c:v>
                </c:pt>
                <c:pt idx="54">
                  <c:v>-858.43744275349786</c:v>
                </c:pt>
                <c:pt idx="55">
                  <c:v>-865.77310703506521</c:v>
                </c:pt>
                <c:pt idx="56">
                  <c:v>-863.47788132770177</c:v>
                </c:pt>
                <c:pt idx="57">
                  <c:v>-863.35936021692703</c:v>
                </c:pt>
                <c:pt idx="58">
                  <c:v>-866.25674313993295</c:v>
                </c:pt>
                <c:pt idx="59">
                  <c:v>-865.32703501095136</c:v>
                </c:pt>
                <c:pt idx="60">
                  <c:v>-866.20126049339171</c:v>
                </c:pt>
                <c:pt idx="61">
                  <c:v>-862.81588616014824</c:v>
                </c:pt>
                <c:pt idx="62">
                  <c:v>-864.49377030828953</c:v>
                </c:pt>
                <c:pt idx="63">
                  <c:v>-861.26090792852699</c:v>
                </c:pt>
                <c:pt idx="64">
                  <c:v>-863.48040566048178</c:v>
                </c:pt>
                <c:pt idx="65">
                  <c:v>-867.74996451656148</c:v>
                </c:pt>
                <c:pt idx="66">
                  <c:v>-866.13833186889974</c:v>
                </c:pt>
                <c:pt idx="67">
                  <c:v>-863.16007688771754</c:v>
                </c:pt>
                <c:pt idx="68">
                  <c:v>-864.16735456973538</c:v>
                </c:pt>
                <c:pt idx="69">
                  <c:v>-873.7396451317876</c:v>
                </c:pt>
                <c:pt idx="70">
                  <c:v>-877.24506858262771</c:v>
                </c:pt>
                <c:pt idx="71">
                  <c:v>-875.85779853813131</c:v>
                </c:pt>
                <c:pt idx="72">
                  <c:v>-875.08809334756279</c:v>
                </c:pt>
                <c:pt idx="73">
                  <c:v>-874.41430763441645</c:v>
                </c:pt>
                <c:pt idx="74">
                  <c:v>-873.03557150754102</c:v>
                </c:pt>
                <c:pt idx="75">
                  <c:v>-874.16832272090505</c:v>
                </c:pt>
                <c:pt idx="76">
                  <c:v>-874.25132377998659</c:v>
                </c:pt>
                <c:pt idx="77">
                  <c:v>-875.31075029461078</c:v>
                </c:pt>
                <c:pt idx="78">
                  <c:v>-876.06891204751366</c:v>
                </c:pt>
                <c:pt idx="79">
                  <c:v>-873.07559005906512</c:v>
                </c:pt>
                <c:pt idx="80">
                  <c:v>-872.56696413963834</c:v>
                </c:pt>
                <c:pt idx="81">
                  <c:v>-868.77423406982814</c:v>
                </c:pt>
                <c:pt idx="82">
                  <c:v>-876.52719735457777</c:v>
                </c:pt>
                <c:pt idx="83">
                  <c:v>-872.40099531583417</c:v>
                </c:pt>
                <c:pt idx="84">
                  <c:v>-867.7351290439218</c:v>
                </c:pt>
                <c:pt idx="85">
                  <c:v>-869.19403453543816</c:v>
                </c:pt>
                <c:pt idx="86">
                  <c:v>-867.12425242525978</c:v>
                </c:pt>
                <c:pt idx="87">
                  <c:v>-875.69197340325104</c:v>
                </c:pt>
                <c:pt idx="88">
                  <c:v>-868.14222394504839</c:v>
                </c:pt>
                <c:pt idx="89">
                  <c:v>-872.25061755355057</c:v>
                </c:pt>
                <c:pt idx="90">
                  <c:v>-866.20764406350531</c:v>
                </c:pt>
                <c:pt idx="91">
                  <c:v>-865.79714829917691</c:v>
                </c:pt>
                <c:pt idx="92">
                  <c:v>-873.14718196992692</c:v>
                </c:pt>
                <c:pt idx="93">
                  <c:v>-869.53746516518686</c:v>
                </c:pt>
                <c:pt idx="94">
                  <c:v>-870.42095136225419</c:v>
                </c:pt>
                <c:pt idx="95">
                  <c:v>-875.75941865634377</c:v>
                </c:pt>
                <c:pt idx="96">
                  <c:v>-869.85273052239631</c:v>
                </c:pt>
                <c:pt idx="97">
                  <c:v>-867.32153536396208</c:v>
                </c:pt>
                <c:pt idx="98">
                  <c:v>-873.30725357495578</c:v>
                </c:pt>
                <c:pt idx="99">
                  <c:v>-867.30689367960213</c:v>
                </c:pt>
                <c:pt idx="100">
                  <c:v>-869.5900166417149</c:v>
                </c:pt>
                <c:pt idx="101">
                  <c:v>-867.17262796995306</c:v>
                </c:pt>
                <c:pt idx="102">
                  <c:v>-867.40973097237963</c:v>
                </c:pt>
                <c:pt idx="103">
                  <c:v>-863.99796715852506</c:v>
                </c:pt>
                <c:pt idx="104">
                  <c:v>-867.67841176205536</c:v>
                </c:pt>
                <c:pt idx="105">
                  <c:v>-870.81112732316944</c:v>
                </c:pt>
                <c:pt idx="106">
                  <c:v>-874.92534613941041</c:v>
                </c:pt>
                <c:pt idx="107">
                  <c:v>-870.50924413510972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9-40E9-8315-D59E25A6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28767"/>
        <c:axId val="1691827103"/>
      </c:scatterChart>
      <c:valAx>
        <c:axId val="169182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1827103"/>
        <c:crosses val="autoZero"/>
        <c:crossBetween val="midCat"/>
      </c:valAx>
      <c:valAx>
        <c:axId val="16918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182876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10866</xdr:colOff>
      <xdr:row>1</xdr:row>
      <xdr:rowOff>192798</xdr:rowOff>
    </xdr:from>
    <xdr:to>
      <xdr:col>47</xdr:col>
      <xdr:colOff>163665</xdr:colOff>
      <xdr:row>16</xdr:row>
      <xdr:rowOff>91210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D4D79D-5320-4267-83B5-C2F00C0FF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9234902</xdr:colOff>
      <xdr:row>4</xdr:row>
      <xdr:rowOff>16683</xdr:rowOff>
    </xdr:from>
    <xdr:to>
      <xdr:col>11</xdr:col>
      <xdr:colOff>5334323</xdr:colOff>
      <xdr:row>65</xdr:row>
      <xdr:rowOff>75868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7EB9630-BA44-3B66-3272-EC341B035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35465" y="821613"/>
          <a:ext cx="6858646" cy="123343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uora.com/How-can-standard-enthalpy-of-formation-for-sucrose-aqueous-solution-be-calculated" TargetMode="External"/><Relationship Id="rId2" Type="http://schemas.openxmlformats.org/officeDocument/2006/relationships/hyperlink" Target="https://webbook.nist.gov/cgi/cbook.cgi?ID=C79094&amp;Units=SI&amp;Mask=2" TargetMode="External"/><Relationship Id="rId1" Type="http://schemas.openxmlformats.org/officeDocument/2006/relationships/hyperlink" Target="https://webbook.nist.gov/cgi/cbook.cgi?ID=C107926&amp;Mask=FFFF&amp;Units=SI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A8A3-0703-47D7-B4B2-6EF6B78CCC5E}">
  <dimension ref="A1:BI112"/>
  <sheetViews>
    <sheetView tabSelected="1" zoomScale="126" zoomScaleNormal="126" workbookViewId="0"/>
  </sheetViews>
  <sheetFormatPr defaultRowHeight="15.75" x14ac:dyDescent="0.25"/>
  <cols>
    <col min="1" max="1" width="15" bestFit="1" customWidth="1"/>
    <col min="2" max="2" width="20.5703125" bestFit="1" customWidth="1"/>
    <col min="3" max="3" width="19.7109375" bestFit="1" customWidth="1"/>
    <col min="4" max="4" width="22.7109375" bestFit="1" customWidth="1"/>
    <col min="5" max="5" width="20.5703125" bestFit="1" customWidth="1"/>
    <col min="6" max="6" width="14.5703125" bestFit="1" customWidth="1"/>
    <col min="7" max="7" width="12.7109375" bestFit="1" customWidth="1"/>
    <col min="8" max="8" width="14.28515625" bestFit="1" customWidth="1"/>
    <col min="9" max="9" width="14.5703125" bestFit="1" customWidth="1"/>
    <col min="10" max="10" width="12.7109375" bestFit="1" customWidth="1"/>
    <col min="11" max="11" width="14.28515625" bestFit="1" customWidth="1"/>
    <col min="12" max="13" width="23.28515625" bestFit="1" customWidth="1"/>
    <col min="14" max="14" width="34.28515625" bestFit="1" customWidth="1"/>
    <col min="15" max="15" width="14.7109375" customWidth="1"/>
    <col min="16" max="16" width="15.5703125" customWidth="1"/>
    <col min="17" max="17" width="15" customWidth="1"/>
    <col min="18" max="18" width="16.5703125" bestFit="1" customWidth="1"/>
    <col min="19" max="19" width="16" customWidth="1"/>
    <col min="20" max="20" width="13.85546875" bestFit="1" customWidth="1"/>
    <col min="21" max="22" width="13.5703125" bestFit="1" customWidth="1"/>
    <col min="23" max="23" width="23" bestFit="1" customWidth="1"/>
    <col min="24" max="24" width="13.85546875" bestFit="1" customWidth="1"/>
    <col min="26" max="26" width="10.42578125" bestFit="1" customWidth="1"/>
    <col min="27" max="27" width="13" bestFit="1" customWidth="1"/>
    <col min="28" max="28" width="17.7109375" bestFit="1" customWidth="1"/>
    <col min="29" max="29" width="15" bestFit="1" customWidth="1"/>
    <col min="30" max="30" width="9.28515625" bestFit="1" customWidth="1"/>
    <col min="32" max="33" width="21.5703125" bestFit="1" customWidth="1"/>
    <col min="34" max="34" width="14.42578125" customWidth="1"/>
    <col min="35" max="36" width="21.5703125" bestFit="1" customWidth="1"/>
    <col min="38" max="38" width="48" bestFit="1" customWidth="1"/>
    <col min="39" max="39" width="12.5703125" customWidth="1"/>
    <col min="40" max="40" width="14" bestFit="1" customWidth="1"/>
    <col min="41" max="41" width="16.28515625" bestFit="1" customWidth="1"/>
    <col min="42" max="42" width="21" bestFit="1" customWidth="1"/>
    <col min="43" max="43" width="14.5703125" bestFit="1" customWidth="1"/>
    <col min="44" max="44" width="16.42578125" bestFit="1" customWidth="1"/>
    <col min="45" max="45" width="21" bestFit="1" customWidth="1"/>
    <col min="46" max="46" width="9" customWidth="1"/>
    <col min="47" max="48" width="11.42578125" bestFit="1" customWidth="1"/>
    <col min="49" max="49" width="13.7109375" bestFit="1" customWidth="1"/>
    <col min="50" max="50" width="21.7109375" bestFit="1" customWidth="1"/>
    <col min="52" max="52" width="16.7109375" bestFit="1" customWidth="1"/>
    <col min="53" max="53" width="20" bestFit="1" customWidth="1"/>
    <col min="54" max="54" width="11.42578125" bestFit="1" customWidth="1"/>
    <col min="55" max="55" width="13.7109375" bestFit="1" customWidth="1"/>
    <col min="56" max="56" width="11.42578125" bestFit="1" customWidth="1"/>
    <col min="57" max="58" width="13.7109375" bestFit="1" customWidth="1"/>
    <col min="59" max="59" width="15.5703125" bestFit="1" customWidth="1"/>
    <col min="60" max="61" width="10.28515625" bestFit="1" customWidth="1"/>
  </cols>
  <sheetData>
    <row r="1" spans="1:61" ht="47.25" x14ac:dyDescent="0.25">
      <c r="A1" s="13" t="s">
        <v>88</v>
      </c>
      <c r="B1" s="14"/>
      <c r="C1" s="14" t="s">
        <v>99</v>
      </c>
      <c r="D1" s="14" t="s">
        <v>40</v>
      </c>
      <c r="E1" s="14" t="s">
        <v>41</v>
      </c>
      <c r="F1" s="14" t="s">
        <v>6</v>
      </c>
      <c r="G1" s="14" t="s">
        <v>7</v>
      </c>
      <c r="H1" s="14" t="s">
        <v>25</v>
      </c>
      <c r="I1" s="14" t="s">
        <v>8</v>
      </c>
      <c r="J1" s="14" t="s">
        <v>9</v>
      </c>
      <c r="K1" s="14" t="s">
        <v>10</v>
      </c>
      <c r="L1" s="14" t="s">
        <v>22</v>
      </c>
      <c r="M1" s="14" t="s">
        <v>23</v>
      </c>
      <c r="N1" s="15" t="s">
        <v>100</v>
      </c>
      <c r="O1" s="12" t="s">
        <v>89</v>
      </c>
      <c r="P1" s="12"/>
      <c r="Q1" s="12" t="s">
        <v>101</v>
      </c>
      <c r="R1" s="12" t="s">
        <v>102</v>
      </c>
      <c r="S1" s="12" t="s">
        <v>103</v>
      </c>
      <c r="T1" s="12" t="s">
        <v>104</v>
      </c>
      <c r="U1" s="12" t="s">
        <v>105</v>
      </c>
      <c r="V1" s="12" t="s">
        <v>106</v>
      </c>
      <c r="W1" s="11" t="s">
        <v>29</v>
      </c>
      <c r="X1" s="12" t="s">
        <v>21</v>
      </c>
      <c r="Y1" s="1"/>
      <c r="Z1" s="16" t="s">
        <v>132</v>
      </c>
      <c r="AA1" s="46" t="s">
        <v>107</v>
      </c>
      <c r="AB1" s="47" t="s">
        <v>108</v>
      </c>
      <c r="AC1" s="47" t="s">
        <v>109</v>
      </c>
      <c r="AD1" s="47" t="s">
        <v>110</v>
      </c>
      <c r="AE1" s="46"/>
      <c r="AF1" s="48" t="s">
        <v>111</v>
      </c>
      <c r="AG1" s="46" t="s">
        <v>112</v>
      </c>
      <c r="AH1" s="46" t="s">
        <v>141</v>
      </c>
      <c r="AI1" s="46" t="s">
        <v>142</v>
      </c>
      <c r="AJ1" s="46" t="s">
        <v>31</v>
      </c>
      <c r="AK1" s="46" t="s">
        <v>113</v>
      </c>
      <c r="AL1" s="16"/>
      <c r="AM1" s="17" t="s">
        <v>32</v>
      </c>
      <c r="AN1" s="17" t="s">
        <v>114</v>
      </c>
      <c r="AP1" s="18"/>
      <c r="AQ1" s="18" t="s">
        <v>115</v>
      </c>
      <c r="AR1" s="18" t="s">
        <v>116</v>
      </c>
      <c r="AS1" s="18" t="s">
        <v>117</v>
      </c>
      <c r="AT1" s="18" t="s">
        <v>118</v>
      </c>
      <c r="AU1" s="18" t="s">
        <v>119</v>
      </c>
      <c r="AV1" s="18" t="s">
        <v>120</v>
      </c>
      <c r="AW1" s="18" t="s">
        <v>121</v>
      </c>
      <c r="AX1" s="18" t="s">
        <v>122</v>
      </c>
      <c r="AZ1" s="10" t="s">
        <v>131</v>
      </c>
      <c r="BA1" s="5" t="s">
        <v>123</v>
      </c>
      <c r="BB1" s="5" t="s">
        <v>127</v>
      </c>
      <c r="BC1" s="1" t="s">
        <v>124</v>
      </c>
      <c r="BD1" s="1" t="s">
        <v>128</v>
      </c>
      <c r="BE1" s="5" t="s">
        <v>125</v>
      </c>
      <c r="BF1" s="5" t="s">
        <v>129</v>
      </c>
      <c r="BG1" s="1" t="s">
        <v>126</v>
      </c>
      <c r="BH1" s="1" t="s">
        <v>130</v>
      </c>
    </row>
    <row r="2" spans="1:61" x14ac:dyDescent="0.25">
      <c r="F2" s="19"/>
      <c r="AL2" s="16"/>
    </row>
    <row r="3" spans="1:61" x14ac:dyDescent="0.25">
      <c r="A3">
        <v>0</v>
      </c>
      <c r="B3">
        <v>0</v>
      </c>
      <c r="C3">
        <v>0</v>
      </c>
      <c r="D3">
        <v>8.3790080716216218E-5</v>
      </c>
      <c r="E3">
        <v>0</v>
      </c>
      <c r="F3">
        <v>4.2576502405145007E-3</v>
      </c>
      <c r="G3">
        <v>6.0884722992641926E-3</v>
      </c>
      <c r="H3">
        <v>1.6507972131880346E-2</v>
      </c>
      <c r="I3">
        <v>306.59060984000001</v>
      </c>
      <c r="J3">
        <v>1.2022644346174111E-7</v>
      </c>
      <c r="K3">
        <v>3.6400000000000002E-2</v>
      </c>
      <c r="L3">
        <v>27.870089549999999</v>
      </c>
      <c r="O3">
        <f>$L3*A3</f>
        <v>0</v>
      </c>
      <c r="P3">
        <f>$L3*B3</f>
        <v>0</v>
      </c>
      <c r="Q3">
        <f t="shared" ref="P3:S34" si="0">$L3*C3</f>
        <v>0</v>
      </c>
      <c r="R3">
        <f t="shared" si="0"/>
        <v>2.3352370529626742E-3</v>
      </c>
      <c r="S3">
        <f t="shared" si="0"/>
        <v>0</v>
      </c>
      <c r="X3">
        <f t="shared" ref="X3:X66" si="1">J3</f>
        <v>1.2022644346174111E-7</v>
      </c>
    </row>
    <row r="4" spans="1:61" x14ac:dyDescent="0.25">
      <c r="A4">
        <v>0</v>
      </c>
      <c r="B4">
        <v>0</v>
      </c>
      <c r="C4">
        <v>6.1033768766666663E-4</v>
      </c>
      <c r="D4">
        <v>1.1356517704054051E-4</v>
      </c>
      <c r="E4">
        <v>1.0139517631818182E-4</v>
      </c>
      <c r="F4">
        <v>1.0000000000000001E-5</v>
      </c>
      <c r="G4">
        <v>0.54317162513729378</v>
      </c>
      <c r="H4">
        <v>0.29656744957108727</v>
      </c>
      <c r="I4">
        <v>306.68762994000002</v>
      </c>
      <c r="J4">
        <v>2.3442288153199206E-7</v>
      </c>
      <c r="K4">
        <v>3.2599999999999997E-2</v>
      </c>
      <c r="L4">
        <v>27.208490390000001</v>
      </c>
      <c r="O4">
        <f t="shared" ref="O4:O36" si="2">$L4*A4</f>
        <v>0</v>
      </c>
      <c r="P4">
        <f t="shared" si="0"/>
        <v>0</v>
      </c>
      <c r="Q4">
        <f t="shared" si="0"/>
        <v>1.660636710953332E-2</v>
      </c>
      <c r="R4">
        <f t="shared" si="0"/>
        <v>3.0899370281461955E-3</v>
      </c>
      <c r="S4">
        <f t="shared" si="0"/>
        <v>2.7588096804456058E-3</v>
      </c>
      <c r="X4">
        <f t="shared" si="1"/>
        <v>2.3442288153199206E-7</v>
      </c>
    </row>
    <row r="5" spans="1:61" x14ac:dyDescent="0.25">
      <c r="A5">
        <v>0</v>
      </c>
      <c r="B5">
        <v>0</v>
      </c>
      <c r="C5">
        <v>2.2041286751666665E-4</v>
      </c>
      <c r="D5">
        <v>2.7296542229729724E-4</v>
      </c>
      <c r="E5">
        <v>3.9733778636363631E-5</v>
      </c>
      <c r="F5">
        <v>1.0000000000000001E-5</v>
      </c>
      <c r="G5">
        <v>0.59568122135964996</v>
      </c>
      <c r="H5">
        <v>0.33943151332398069</v>
      </c>
      <c r="I5">
        <v>306.25931701000002</v>
      </c>
      <c r="J5">
        <v>2.454708915685024E-7</v>
      </c>
      <c r="K5">
        <v>3.065E-2</v>
      </c>
      <c r="L5">
        <v>23.626194689999998</v>
      </c>
      <c r="M5">
        <v>25.744607240000001</v>
      </c>
      <c r="O5">
        <f t="shared" si="2"/>
        <v>0</v>
      </c>
      <c r="P5">
        <f t="shared" si="0"/>
        <v>0</v>
      </c>
      <c r="Q5">
        <f>$L5*C5</f>
        <v>5.2075173201299426E-3</v>
      </c>
      <c r="R5">
        <f t="shared" si="0"/>
        <v>6.4491342108340113E-3</v>
      </c>
      <c r="S5">
        <f>$L5*E5</f>
        <v>9.387579898320898E-4</v>
      </c>
      <c r="T5">
        <f>$M5*F5/24.5</f>
        <v>1.0508002955102043E-5</v>
      </c>
      <c r="U5">
        <f t="shared" ref="T5:V20" si="3">$M5*G5/24.5</f>
        <v>0.62594200343459949</v>
      </c>
      <c r="V5">
        <f t="shared" si="3"/>
        <v>0.35667473450631471</v>
      </c>
      <c r="W5">
        <f>(34.5/1000-K5)*L5</f>
        <v>9.0960849556500065E-2</v>
      </c>
      <c r="X5">
        <f t="shared" si="1"/>
        <v>2.454708915685024E-7</v>
      </c>
      <c r="AA5">
        <f>1*P5+2*Q5+3*R5+4*S5+U5+V5</f>
        <v>1.0161342071730046</v>
      </c>
      <c r="AB5">
        <f>1*P5+3*Q5+5*R5+7*S5+T5*2+U5*4</f>
        <v>2.5582285586876927</v>
      </c>
      <c r="AC5">
        <f>P5*2+Q5*2+R5*2+S5*2+V5*2</f>
        <v>0.73854028805422145</v>
      </c>
      <c r="AD5" s="4">
        <f>-(P5+Q5+R5+S5)</f>
        <v>-1.2595409520796044E-2</v>
      </c>
      <c r="AF5" s="6">
        <f>AB5-AD5</f>
        <v>2.5708239682084888</v>
      </c>
      <c r="AG5" s="6">
        <f>AF5-AC5*2</f>
        <v>1.0937433921000459</v>
      </c>
      <c r="AH5" s="6">
        <f>4/AG5</f>
        <v>3.657164951936108</v>
      </c>
      <c r="AI5" s="6">
        <f>12/(AA5*AH5+1)</f>
        <v>2.5444373208528774</v>
      </c>
      <c r="AJ5" s="6">
        <f>AI5*AH5</f>
        <v>9.3054269922213528</v>
      </c>
      <c r="AK5">
        <v>3</v>
      </c>
      <c r="AM5" s="32">
        <v>1</v>
      </c>
      <c r="AN5" s="32">
        <f t="shared" ref="AN5:AN68" si="4">AC5*AJ5+3*AI5-11</f>
        <v>3.5057446938613186</v>
      </c>
      <c r="AP5" s="32">
        <f t="shared" ref="AP5:AV36" si="5">P5*$AJ5</f>
        <v>0</v>
      </c>
      <c r="AQ5" s="32">
        <f t="shared" si="5"/>
        <v>4.8458172233197372E-2</v>
      </c>
      <c r="AR5" s="32">
        <f t="shared" si="5"/>
        <v>6.0011947561952959E-2</v>
      </c>
      <c r="AS5" s="32">
        <f t="shared" si="5"/>
        <v>8.7355439377469861E-3</v>
      </c>
      <c r="AT5" s="32">
        <f t="shared" si="5"/>
        <v>9.7781454332748294E-5</v>
      </c>
      <c r="AU5" s="32">
        <f t="shared" si="5"/>
        <v>5.8246576143254325</v>
      </c>
      <c r="AV5" s="32">
        <f t="shared" si="5"/>
        <v>3.3190107019184456</v>
      </c>
      <c r="AW5" s="32">
        <f t="shared" ref="AW5:AW68" si="6">AI5</f>
        <v>2.5444373208528774</v>
      </c>
      <c r="AX5" s="32">
        <f>-AD5*AJ5+AI5</f>
        <v>2.6616429845857748</v>
      </c>
      <c r="BA5" s="32">
        <f>12*AM5</f>
        <v>12</v>
      </c>
      <c r="BB5" s="32">
        <f>AP5*1+AQ5*2+AR5*3+AS5*4+AU5+AV5+AW5</f>
        <v>11.999999999999996</v>
      </c>
      <c r="BC5" s="32">
        <f>AM5*22+AN5*2</f>
        <v>29.011489387722637</v>
      </c>
      <c r="BD5" s="32">
        <f>AP5*1+AQ5*3+AR5*5+AS5*7+AT5*2+AU5*4+AW5*1+AX5</f>
        <v>29.011489387722634</v>
      </c>
      <c r="BE5" s="32">
        <f>AM5*11+AN5</f>
        <v>14.505744693861319</v>
      </c>
      <c r="BF5" s="32">
        <f>AP5*2+AQ5*2+AR5*2+AS5*2+AV5*2+AW5*3</f>
        <v>14.505744693861319</v>
      </c>
      <c r="BG5" s="32">
        <f>0</f>
        <v>0</v>
      </c>
      <c r="BH5" s="32">
        <f>-(AP5+AQ5+AR5+AS5+AW5)+AX5</f>
        <v>0</v>
      </c>
      <c r="BI5" s="32">
        <f>BA5-BB5+BC5-BD5+BE5-BF5+BG5-BH5</f>
        <v>7.1054273576010019E-15</v>
      </c>
    </row>
    <row r="6" spans="1:61" x14ac:dyDescent="0.25">
      <c r="A6">
        <v>0</v>
      </c>
      <c r="B6">
        <v>0</v>
      </c>
      <c r="C6">
        <v>1.8548907411666663E-4</v>
      </c>
      <c r="D6">
        <v>2.9327626851351354E-4</v>
      </c>
      <c r="E6">
        <v>4.2403250704545455E-5</v>
      </c>
      <c r="F6">
        <v>1.0000000000000001E-5</v>
      </c>
      <c r="G6">
        <v>0.59403341979343327</v>
      </c>
      <c r="H6">
        <v>0.36759939817554188</v>
      </c>
      <c r="I6">
        <v>306.93848174999999</v>
      </c>
      <c r="J6">
        <v>2.5703957827688611E-7</v>
      </c>
      <c r="K6">
        <v>2.9850000000000002E-2</v>
      </c>
      <c r="L6">
        <v>27.208223</v>
      </c>
      <c r="M6">
        <v>26.362536590000001</v>
      </c>
      <c r="O6">
        <f t="shared" si="2"/>
        <v>0</v>
      </c>
      <c r="P6">
        <f t="shared" si="0"/>
        <v>0</v>
      </c>
      <c r="Q6">
        <f t="shared" si="0"/>
        <v>5.0468280926297942E-3</v>
      </c>
      <c r="R6">
        <f t="shared" si="0"/>
        <v>7.9795261143235548E-3</v>
      </c>
      <c r="S6">
        <f t="shared" si="0"/>
        <v>1.15371710109418E-3</v>
      </c>
      <c r="T6">
        <f t="shared" si="3"/>
        <v>1.0760219016326532E-5</v>
      </c>
      <c r="U6">
        <f t="shared" si="3"/>
        <v>0.63919296999947817</v>
      </c>
      <c r="V6">
        <f t="shared" si="3"/>
        <v>0.3955450034638654</v>
      </c>
      <c r="W6">
        <f t="shared" ref="W6:W69" si="7">(34.5/1000-K6)*L6</f>
        <v>0.12651823695000003</v>
      </c>
      <c r="X6">
        <f t="shared" si="1"/>
        <v>2.5703957827688611E-7</v>
      </c>
      <c r="AA6">
        <f t="shared" ref="AA6:AA69" si="8">1*P6+2*Q6+3*R6+4*S6+U6+V6</f>
        <v>1.0733850763959505</v>
      </c>
      <c r="AB6">
        <f t="shared" ref="AB6:AB69" si="9">1*P6+3*Q6+5*R6+7*S6+T6*2+U6*4</f>
        <v>2.6199075349931116</v>
      </c>
      <c r="AC6">
        <f t="shared" ref="AC6:AC69" si="10">P6*2+Q6*2+R6*2+S6*2+V6*2</f>
        <v>0.81945014954382589</v>
      </c>
      <c r="AD6" s="4">
        <f t="shared" ref="AD6:AD69" si="11">-(P6+Q6+R6+S6)</f>
        <v>-1.4180071308047529E-2</v>
      </c>
      <c r="AF6" s="6">
        <f t="shared" ref="AF6:AF69" si="12">AB6-AD6</f>
        <v>2.6340876063011591</v>
      </c>
      <c r="AG6" s="6">
        <f t="shared" ref="AG6:AG69" si="13">AF6-AC6*2</f>
        <v>0.99518730721350734</v>
      </c>
      <c r="AH6" s="6">
        <f t="shared" ref="AH6:AH69" si="14">4/AG6</f>
        <v>4.0193438672362811</v>
      </c>
      <c r="AI6" s="6">
        <f t="shared" ref="AI6:AI69" si="15">12/(AA6*AH6+1)</f>
        <v>2.2580568637464022</v>
      </c>
      <c r="AJ6" s="6">
        <f t="shared" ref="AJ6:AJ69" si="16">AI6*AH6</f>
        <v>9.0759070071698922</v>
      </c>
      <c r="AK6">
        <v>4</v>
      </c>
      <c r="AM6" s="32">
        <v>1</v>
      </c>
      <c r="AN6" s="32">
        <f t="shared" si="4"/>
        <v>3.2114239455104325</v>
      </c>
      <c r="AP6" s="32">
        <f t="shared" si="5"/>
        <v>0</v>
      </c>
      <c r="AQ6" s="32">
        <f t="shared" si="5"/>
        <v>4.5804542449880609E-2</v>
      </c>
      <c r="AR6" s="32">
        <f t="shared" si="5"/>
        <v>7.242143697488429E-2</v>
      </c>
      <c r="AS6" s="32">
        <f t="shared" si="5"/>
        <v>1.0471029122112403E-2</v>
      </c>
      <c r="AT6" s="32">
        <f t="shared" si="5"/>
        <v>9.76587471689607E-5</v>
      </c>
      <c r="AU6" s="32">
        <f t="shared" si="5"/>
        <v>5.8012559553519987</v>
      </c>
      <c r="AV6" s="32">
        <f t="shared" si="5"/>
        <v>3.5899296685887352</v>
      </c>
      <c r="AW6" s="32">
        <f t="shared" si="6"/>
        <v>2.2580568637464022</v>
      </c>
      <c r="AX6" s="32">
        <f t="shared" ref="AX6:AX68" si="17">-AD6*AJ6+AI6</f>
        <v>2.3867538722932795</v>
      </c>
      <c r="BA6" s="32">
        <f t="shared" ref="BA6:BA69" si="18">12*AM6</f>
        <v>12</v>
      </c>
      <c r="BB6" s="32">
        <f t="shared" ref="BB6:BB69" si="19">AP6*1+AQ6*2+AR6*3+AS6*4+AU6+AV6+AW6</f>
        <v>12</v>
      </c>
      <c r="BC6" s="32">
        <f t="shared" ref="BC6:BC69" si="20">AM6*22+AN6*2</f>
        <v>28.422847891020865</v>
      </c>
      <c r="BD6" s="32">
        <f t="shared" ref="BD6:BD69" si="21">AP6*1+AQ6*3+AR6*5+AS6*7+AT6*2+AU6*4+AW6*1+AX6</f>
        <v>28.422847891020862</v>
      </c>
      <c r="BE6" s="32">
        <f t="shared" ref="BE6:BE69" si="22">AM6*11+AN6</f>
        <v>14.211423945510433</v>
      </c>
      <c r="BF6" s="32">
        <f t="shared" ref="BF6:BF69" si="23">AP6*2+AQ6*2+AR6*2+AS6*2+AV6*2+AW6*3</f>
        <v>14.211423945510433</v>
      </c>
      <c r="BG6" s="32">
        <f>0</f>
        <v>0</v>
      </c>
      <c r="BH6" s="32">
        <f t="shared" ref="BH6:BH69" si="24">-(AP6+AQ6+AR6+AS6+AW6)+AX6</f>
        <v>0</v>
      </c>
      <c r="BI6" s="32">
        <f t="shared" ref="BI6:BI69" si="25">BA6-BB6+BC6-BD6+BE6-BF6+BG6-BH6</f>
        <v>3.5527136788005009E-15</v>
      </c>
    </row>
    <row r="7" spans="1:61" x14ac:dyDescent="0.25">
      <c r="A7">
        <v>0</v>
      </c>
      <c r="B7">
        <v>0</v>
      </c>
      <c r="C7">
        <v>2.275208929333333E-4</v>
      </c>
      <c r="D7">
        <v>4.0344041190540543E-4</v>
      </c>
      <c r="E7">
        <v>3.7636329363636357E-5</v>
      </c>
      <c r="F7">
        <v>1.0000000000000001E-5</v>
      </c>
      <c r="G7">
        <v>0.59088878859392857</v>
      </c>
      <c r="H7">
        <v>0.3754784261020101</v>
      </c>
      <c r="I7">
        <v>306.23102190999998</v>
      </c>
      <c r="J7">
        <v>2.6302679918953789E-7</v>
      </c>
      <c r="K7">
        <v>2.8549999999999999E-2</v>
      </c>
      <c r="L7">
        <v>26.918207110000001</v>
      </c>
      <c r="M7">
        <v>29.129302330000002</v>
      </c>
      <c r="O7">
        <f t="shared" si="2"/>
        <v>0</v>
      </c>
      <c r="P7">
        <f t="shared" si="0"/>
        <v>0</v>
      </c>
      <c r="Q7">
        <f t="shared" si="0"/>
        <v>6.124454517831601E-3</v>
      </c>
      <c r="R7">
        <f t="shared" si="0"/>
        <v>1.0859892564213413E-2</v>
      </c>
      <c r="S7">
        <f t="shared" si="0"/>
        <v>1.0131025086705381E-3</v>
      </c>
      <c r="T7">
        <f t="shared" si="3"/>
        <v>1.1889511155102043E-5</v>
      </c>
      <c r="U7">
        <f t="shared" si="3"/>
        <v>0.70253788434122455</v>
      </c>
      <c r="V7">
        <f t="shared" si="3"/>
        <v>0.44642549356400069</v>
      </c>
      <c r="W7">
        <f t="shared" si="7"/>
        <v>0.16016333230450011</v>
      </c>
      <c r="X7">
        <f t="shared" si="1"/>
        <v>2.6302679918953789E-7</v>
      </c>
      <c r="AA7">
        <f t="shared" si="8"/>
        <v>1.1978443746682108</v>
      </c>
      <c r="AB7">
        <f t="shared" si="9"/>
        <v>2.889939860322464</v>
      </c>
      <c r="AC7">
        <f t="shared" si="10"/>
        <v>0.92884588630943243</v>
      </c>
      <c r="AD7" s="4">
        <f t="shared" si="11"/>
        <v>-1.7997449590715552E-2</v>
      </c>
      <c r="AF7" s="6">
        <f t="shared" si="12"/>
        <v>2.9079373099131796</v>
      </c>
      <c r="AG7" s="6">
        <f t="shared" si="13"/>
        <v>1.0502455372943147</v>
      </c>
      <c r="AH7" s="6">
        <f t="shared" si="14"/>
        <v>3.8086331795371993</v>
      </c>
      <c r="AI7" s="6">
        <f t="shared" si="15"/>
        <v>2.1574391859821866</v>
      </c>
      <c r="AJ7" s="6">
        <f t="shared" si="16"/>
        <v>8.2168944665654831</v>
      </c>
      <c r="AK7">
        <v>5</v>
      </c>
      <c r="AM7" s="32">
        <v>1</v>
      </c>
      <c r="AN7" s="32">
        <f>AC7*AJ7+3*AI7-11</f>
        <v>3.1045461814546478</v>
      </c>
      <c r="AP7" s="32">
        <f t="shared" si="5"/>
        <v>0</v>
      </c>
      <c r="AQ7" s="32">
        <f t="shared" si="5"/>
        <v>5.032399643830246E-2</v>
      </c>
      <c r="AR7" s="32">
        <f t="shared" si="5"/>
        <v>8.9234591118380835E-2</v>
      </c>
      <c r="AS7" s="32">
        <f t="shared" si="5"/>
        <v>8.3245563975585541E-3</v>
      </c>
      <c r="AT7" s="32">
        <f t="shared" si="5"/>
        <v>9.769485842052656E-5</v>
      </c>
      <c r="AU7" s="32">
        <f t="shared" si="5"/>
        <v>5.772679654396029</v>
      </c>
      <c r="AV7" s="32">
        <f t="shared" si="5"/>
        <v>3.6682311677998021</v>
      </c>
      <c r="AW7" s="32">
        <f t="shared" si="6"/>
        <v>2.1574391859821866</v>
      </c>
      <c r="AX7" s="32">
        <f t="shared" si="17"/>
        <v>2.3053223299364287</v>
      </c>
      <c r="BA7" s="32">
        <f t="shared" si="18"/>
        <v>12</v>
      </c>
      <c r="BB7" s="32">
        <f t="shared" si="19"/>
        <v>11.999999999999998</v>
      </c>
      <c r="BC7" s="32">
        <f t="shared" si="20"/>
        <v>28.209092362909296</v>
      </c>
      <c r="BD7" s="32">
        <f t="shared" si="21"/>
        <v>28.209092362909296</v>
      </c>
      <c r="BE7" s="32">
        <f t="shared" si="22"/>
        <v>14.104546181454648</v>
      </c>
      <c r="BF7" s="32">
        <f t="shared" si="23"/>
        <v>14.104546181454648</v>
      </c>
      <c r="BG7" s="32">
        <f>0</f>
        <v>0</v>
      </c>
      <c r="BH7" s="32">
        <f t="shared" si="24"/>
        <v>0</v>
      </c>
      <c r="BI7" s="32">
        <f t="shared" si="25"/>
        <v>0</v>
      </c>
    </row>
    <row r="8" spans="1:61" x14ac:dyDescent="0.25">
      <c r="A8">
        <v>0</v>
      </c>
      <c r="B8">
        <v>0</v>
      </c>
      <c r="C8">
        <v>2.4196555418333333E-4</v>
      </c>
      <c r="D8">
        <v>3.9031169954054052E-4</v>
      </c>
      <c r="E8">
        <v>5.8494340272727271E-5</v>
      </c>
      <c r="F8">
        <v>1.0000000000000001E-5</v>
      </c>
      <c r="G8">
        <v>0.59314715384452177</v>
      </c>
      <c r="H8">
        <v>0.37650745549293879</v>
      </c>
      <c r="I8">
        <v>306.23102190999998</v>
      </c>
      <c r="J8">
        <v>2.6302679918953789E-7</v>
      </c>
      <c r="K8">
        <v>2.8649999999999998E-2</v>
      </c>
      <c r="L8">
        <v>27.130314049999999</v>
      </c>
      <c r="M8">
        <v>29.324069479999999</v>
      </c>
      <c r="O8">
        <f t="shared" si="2"/>
        <v>0</v>
      </c>
      <c r="P8">
        <f t="shared" si="0"/>
        <v>0</v>
      </c>
      <c r="Q8">
        <f t="shared" si="0"/>
        <v>6.5646014742761242E-3</v>
      </c>
      <c r="R8">
        <f t="shared" si="0"/>
        <v>1.0589278985924105E-2</v>
      </c>
      <c r="S8">
        <f t="shared" si="0"/>
        <v>1.5869698217466535E-3</v>
      </c>
      <c r="T8">
        <f t="shared" si="3"/>
        <v>1.196900795102041E-5</v>
      </c>
      <c r="U8">
        <f t="shared" si="3"/>
        <v>0.70993830004902059</v>
      </c>
      <c r="V8">
        <f t="shared" si="3"/>
        <v>0.45064207284134461</v>
      </c>
      <c r="W8">
        <f t="shared" si="7"/>
        <v>0.15871233719250011</v>
      </c>
      <c r="X8">
        <f t="shared" si="1"/>
        <v>2.6302679918953789E-7</v>
      </c>
      <c r="AA8">
        <f t="shared" si="8"/>
        <v>1.2118252920836765</v>
      </c>
      <c r="AB8">
        <f t="shared" si="9"/>
        <v>2.9235261263166596</v>
      </c>
      <c r="AC8">
        <f t="shared" si="10"/>
        <v>0.93876584624658299</v>
      </c>
      <c r="AD8" s="4">
        <f t="shared" si="11"/>
        <v>-1.8740850281946882E-2</v>
      </c>
      <c r="AF8" s="6">
        <f t="shared" si="12"/>
        <v>2.9422669765986065</v>
      </c>
      <c r="AG8" s="6">
        <f t="shared" si="13"/>
        <v>1.0647352841054405</v>
      </c>
      <c r="AH8" s="6">
        <f t="shared" si="14"/>
        <v>3.7568023336060317</v>
      </c>
      <c r="AI8" s="6">
        <f t="shared" si="15"/>
        <v>2.1611543690654602</v>
      </c>
      <c r="AJ8" s="6">
        <f t="shared" si="16"/>
        <v>8.1190297769879916</v>
      </c>
      <c r="AK8">
        <v>6</v>
      </c>
      <c r="AM8" s="32">
        <v>1</v>
      </c>
      <c r="AN8" s="32">
        <f t="shared" si="4"/>
        <v>3.1053309664917172</v>
      </c>
      <c r="AP8" s="32">
        <f t="shared" si="5"/>
        <v>0</v>
      </c>
      <c r="AQ8" s="32">
        <f t="shared" si="5"/>
        <v>5.3298194843707118E-2</v>
      </c>
      <c r="AR8" s="32">
        <f t="shared" si="5"/>
        <v>8.5974671403551015E-2</v>
      </c>
      <c r="AS8" s="32">
        <f t="shared" si="5"/>
        <v>1.2884655237942405E-2</v>
      </c>
      <c r="AT8" s="32">
        <f t="shared" si="5"/>
        <v>9.7176731955340732E-5</v>
      </c>
      <c r="AU8" s="32">
        <f t="shared" si="5"/>
        <v>5.7640101979222331</v>
      </c>
      <c r="AV8" s="32">
        <f t="shared" si="5"/>
        <v>3.6587764081624683</v>
      </c>
      <c r="AW8" s="32">
        <f t="shared" si="6"/>
        <v>2.1611543690654602</v>
      </c>
      <c r="AX8" s="32">
        <f t="shared" si="17"/>
        <v>2.3133118905506609</v>
      </c>
      <c r="BA8" s="32">
        <f t="shared" si="18"/>
        <v>12</v>
      </c>
      <c r="BB8" s="32">
        <f t="shared" si="19"/>
        <v>11.999999999999998</v>
      </c>
      <c r="BC8" s="32">
        <f t="shared" si="20"/>
        <v>28.210661932983434</v>
      </c>
      <c r="BD8" s="32">
        <f t="shared" si="21"/>
        <v>28.210661932983438</v>
      </c>
      <c r="BE8" s="32">
        <f t="shared" si="22"/>
        <v>14.105330966491717</v>
      </c>
      <c r="BF8" s="32">
        <f t="shared" si="23"/>
        <v>14.105330966491717</v>
      </c>
      <c r="BG8" s="32">
        <f>0</f>
        <v>0</v>
      </c>
      <c r="BH8" s="32">
        <f t="shared" si="24"/>
        <v>0</v>
      </c>
      <c r="BI8" s="32">
        <f t="shared" si="25"/>
        <v>-3.5527136788005009E-15</v>
      </c>
    </row>
    <row r="9" spans="1:61" x14ac:dyDescent="0.25">
      <c r="A9">
        <v>0</v>
      </c>
      <c r="B9">
        <v>0</v>
      </c>
      <c r="C9">
        <v>2.4723583321666667E-4</v>
      </c>
      <c r="D9">
        <v>2.6698874766216212E-4</v>
      </c>
      <c r="E9">
        <v>3.8159720999999997E-5</v>
      </c>
      <c r="F9">
        <v>1.0000000000000001E-5</v>
      </c>
      <c r="G9">
        <v>0.59498782130302785</v>
      </c>
      <c r="H9">
        <v>0.3745967676820221</v>
      </c>
      <c r="I9">
        <v>306.02711364999999</v>
      </c>
      <c r="J9">
        <v>2.6302679918953789E-7</v>
      </c>
      <c r="K9">
        <v>2.9100000000000001E-2</v>
      </c>
      <c r="L9">
        <v>25.825912349999999</v>
      </c>
      <c r="M9">
        <v>30.23986945</v>
      </c>
      <c r="O9">
        <f t="shared" si="2"/>
        <v>0</v>
      </c>
      <c r="P9">
        <f t="shared" si="0"/>
        <v>0</v>
      </c>
      <c r="Q9">
        <f t="shared" si="0"/>
        <v>6.3850909584328517E-3</v>
      </c>
      <c r="R9">
        <f t="shared" si="0"/>
        <v>6.8952279955592664E-3</v>
      </c>
      <c r="S9">
        <f>$L9*E9</f>
        <v>9.8550960984645423E-4</v>
      </c>
      <c r="T9">
        <f t="shared" si="3"/>
        <v>1.2342803857142859E-5</v>
      </c>
      <c r="U9">
        <f t="shared" si="3"/>
        <v>0.73438179757320377</v>
      </c>
      <c r="V9">
        <f t="shared" si="3"/>
        <v>0.4623574429018909</v>
      </c>
      <c r="W9">
        <f t="shared" si="7"/>
        <v>0.13945992669000004</v>
      </c>
      <c r="X9">
        <f t="shared" si="1"/>
        <v>2.6302679918953789E-7</v>
      </c>
      <c r="AA9">
        <f t="shared" si="8"/>
        <v>1.2341371448180241</v>
      </c>
      <c r="AB9">
        <f t="shared" si="9"/>
        <v>2.9980818560225493</v>
      </c>
      <c r="AC9">
        <f t="shared" si="10"/>
        <v>0.95324654293145894</v>
      </c>
      <c r="AD9" s="4">
        <f t="shared" si="11"/>
        <v>-1.4265828563838571E-2</v>
      </c>
      <c r="AF9" s="6">
        <f t="shared" si="12"/>
        <v>3.0123476845863877</v>
      </c>
      <c r="AG9" s="6">
        <f t="shared" si="13"/>
        <v>1.1058545987234698</v>
      </c>
      <c r="AH9" s="6">
        <f t="shared" si="14"/>
        <v>3.617112054891622</v>
      </c>
      <c r="AI9" s="6">
        <f t="shared" si="15"/>
        <v>2.196188303522598</v>
      </c>
      <c r="AJ9" s="6">
        <f t="shared" si="16"/>
        <v>7.9438591874835698</v>
      </c>
      <c r="AK9">
        <v>7</v>
      </c>
      <c r="AM9" s="32">
        <v>1</v>
      </c>
      <c r="AN9" s="32">
        <f t="shared" si="4"/>
        <v>3.1610212185708146</v>
      </c>
      <c r="AP9" s="32">
        <f t="shared" si="5"/>
        <v>0</v>
      </c>
      <c r="AQ9" s="32">
        <f t="shared" si="5"/>
        <v>5.0722263473065084E-2</v>
      </c>
      <c r="AR9" s="32">
        <f t="shared" si="5"/>
        <v>5.4774720262317396E-2</v>
      </c>
      <c r="AS9" s="32">
        <f t="shared" si="5"/>
        <v>7.8287495685321045E-3</v>
      </c>
      <c r="AT9" s="32">
        <f t="shared" si="5"/>
        <v>9.8049495819871945E-5</v>
      </c>
      <c r="AU9" s="32">
        <f t="shared" si="5"/>
        <v>5.8338255897725935</v>
      </c>
      <c r="AV9" s="32">
        <f t="shared" si="5"/>
        <v>3.672902420697596</v>
      </c>
      <c r="AW9" s="32">
        <f t="shared" si="6"/>
        <v>2.196188303522598</v>
      </c>
      <c r="AX9" s="32">
        <f t="shared" si="17"/>
        <v>2.3095140368265126</v>
      </c>
      <c r="BA9" s="32">
        <f t="shared" si="18"/>
        <v>12</v>
      </c>
      <c r="BB9" s="32">
        <f t="shared" si="19"/>
        <v>11.999999999999998</v>
      </c>
      <c r="BC9" s="32">
        <f t="shared" si="20"/>
        <v>28.322042437141629</v>
      </c>
      <c r="BD9" s="32">
        <f t="shared" si="21"/>
        <v>28.322042437141629</v>
      </c>
      <c r="BE9" s="32">
        <f t="shared" si="22"/>
        <v>14.161021218570815</v>
      </c>
      <c r="BF9" s="32">
        <f>AP9*2+AQ9*2+AR9*2+AS9*2+AV9*2+AW9*3</f>
        <v>14.161021218570815</v>
      </c>
      <c r="BG9" s="32">
        <f>0</f>
        <v>0</v>
      </c>
      <c r="BH9" s="32">
        <f t="shared" si="24"/>
        <v>0</v>
      </c>
      <c r="BI9" s="32">
        <f t="shared" si="25"/>
        <v>3.5527136788005009E-15</v>
      </c>
    </row>
    <row r="10" spans="1:61" x14ac:dyDescent="0.25">
      <c r="A10">
        <v>0</v>
      </c>
      <c r="B10">
        <v>0</v>
      </c>
      <c r="C10">
        <v>2.4852688416666664E-4</v>
      </c>
      <c r="D10">
        <v>2.9616157562162157E-4</v>
      </c>
      <c r="E10">
        <v>3.1740116795454551E-5</v>
      </c>
      <c r="F10">
        <v>1.0000000000000001E-5</v>
      </c>
      <c r="G10">
        <v>0.60073196722583222</v>
      </c>
      <c r="H10">
        <v>0.36555551612921194</v>
      </c>
      <c r="I10">
        <v>306.23102190999998</v>
      </c>
      <c r="J10">
        <v>2.9512092266663814E-7</v>
      </c>
      <c r="K10">
        <v>3.1719999999999998E-2</v>
      </c>
      <c r="L10">
        <v>25.910278479999999</v>
      </c>
      <c r="M10">
        <v>29.154910340000001</v>
      </c>
      <c r="O10">
        <f t="shared" si="2"/>
        <v>0</v>
      </c>
      <c r="P10">
        <f t="shared" si="0"/>
        <v>0</v>
      </c>
      <c r="Q10">
        <f t="shared" si="0"/>
        <v>6.4394007785250349E-3</v>
      </c>
      <c r="R10">
        <f t="shared" si="0"/>
        <v>7.6736288994317938E-3</v>
      </c>
      <c r="S10">
        <f t="shared" si="0"/>
        <v>8.2239526515795263E-4</v>
      </c>
      <c r="T10">
        <f t="shared" si="3"/>
        <v>1.1899963404081635E-5</v>
      </c>
      <c r="U10">
        <f t="shared" si="3"/>
        <v>0.71486884256493699</v>
      </c>
      <c r="V10">
        <f t="shared" si="3"/>
        <v>0.43500972640977953</v>
      </c>
      <c r="W10">
        <f t="shared" si="7"/>
        <v>7.2030574174400119E-2</v>
      </c>
      <c r="X10">
        <f t="shared" si="1"/>
        <v>2.9512092266663814E-7</v>
      </c>
      <c r="AA10">
        <f t="shared" si="8"/>
        <v>1.1890678382906938</v>
      </c>
      <c r="AB10">
        <f t="shared" si="9"/>
        <v>2.922942283875396</v>
      </c>
      <c r="AC10">
        <f t="shared" si="10"/>
        <v>0.89989030270578863</v>
      </c>
      <c r="AD10" s="4">
        <f t="shared" si="11"/>
        <v>-1.4935424943114782E-2</v>
      </c>
      <c r="AF10" s="6">
        <f t="shared" si="12"/>
        <v>2.9378777088185108</v>
      </c>
      <c r="AG10" s="6">
        <f t="shared" si="13"/>
        <v>1.1380971034069336</v>
      </c>
      <c r="AH10" s="6">
        <f t="shared" si="14"/>
        <v>3.5146385910533113</v>
      </c>
      <c r="AI10" s="6">
        <f t="shared" si="15"/>
        <v>2.3169853295582983</v>
      </c>
      <c r="AJ10" s="6">
        <f t="shared" si="16"/>
        <v>8.1433660541699702</v>
      </c>
      <c r="AK10">
        <v>8</v>
      </c>
      <c r="AM10" s="32">
        <v>1</v>
      </c>
      <c r="AN10" s="32">
        <f t="shared" si="4"/>
        <v>3.2790921322059532</v>
      </c>
      <c r="AP10" s="32">
        <f t="shared" si="5"/>
        <v>0</v>
      </c>
      <c r="AQ10" s="32">
        <f t="shared" si="5"/>
        <v>5.2438397709036445E-2</v>
      </c>
      <c r="AR10" s="32">
        <f t="shared" si="5"/>
        <v>6.2489169091930537E-2</v>
      </c>
      <c r="AS10" s="32">
        <f t="shared" si="5"/>
        <v>6.6970656853973833E-3</v>
      </c>
      <c r="AT10" s="32">
        <f t="shared" si="5"/>
        <v>9.6905758030663313E-5</v>
      </c>
      <c r="AU10" s="32">
        <f t="shared" si="5"/>
        <v>5.8214386657270847</v>
      </c>
      <c r="AV10" s="32">
        <f t="shared" si="5"/>
        <v>3.5424434392791646</v>
      </c>
      <c r="AW10" s="32">
        <f t="shared" si="6"/>
        <v>2.3169853295582983</v>
      </c>
      <c r="AX10" s="32">
        <f t="shared" si="17"/>
        <v>2.4386099620446626</v>
      </c>
      <c r="BA10" s="32">
        <f t="shared" si="18"/>
        <v>12</v>
      </c>
      <c r="BB10" s="32">
        <f t="shared" si="19"/>
        <v>12.000000000000002</v>
      </c>
      <c r="BC10" s="32">
        <f t="shared" si="20"/>
        <v>28.558184264411906</v>
      </c>
      <c r="BD10" s="32">
        <f t="shared" si="21"/>
        <v>28.558184264411906</v>
      </c>
      <c r="BE10" s="32">
        <f t="shared" si="22"/>
        <v>14.279092132205953</v>
      </c>
      <c r="BF10" s="32">
        <f t="shared" si="23"/>
        <v>14.279092132205953</v>
      </c>
      <c r="BG10" s="32">
        <f>0</f>
        <v>0</v>
      </c>
      <c r="BH10" s="32">
        <f t="shared" si="24"/>
        <v>0</v>
      </c>
      <c r="BI10" s="32">
        <f t="shared" si="25"/>
        <v>0</v>
      </c>
    </row>
    <row r="11" spans="1:61" x14ac:dyDescent="0.25">
      <c r="A11">
        <v>0</v>
      </c>
      <c r="B11">
        <v>0</v>
      </c>
      <c r="C11">
        <v>2.2548464236666667E-4</v>
      </c>
      <c r="D11">
        <v>2.3683035820270268E-4</v>
      </c>
      <c r="E11">
        <v>2.6724506772727274E-5</v>
      </c>
      <c r="F11">
        <v>1.0000000000000001E-5</v>
      </c>
      <c r="G11">
        <v>0.59949487295385084</v>
      </c>
      <c r="H11">
        <v>0.36429654000849032</v>
      </c>
      <c r="I11">
        <v>306.23102190999998</v>
      </c>
      <c r="J11">
        <v>2.511886431509578E-7</v>
      </c>
      <c r="K11">
        <v>3.2489999999999998E-2</v>
      </c>
      <c r="L11">
        <v>26.640591619999999</v>
      </c>
      <c r="M11">
        <v>33.77618451</v>
      </c>
      <c r="O11">
        <f t="shared" si="2"/>
        <v>0</v>
      </c>
      <c r="P11">
        <f t="shared" si="0"/>
        <v>0</v>
      </c>
      <c r="Q11">
        <f t="shared" si="0"/>
        <v>6.0070442738721164E-3</v>
      </c>
      <c r="R11">
        <f t="shared" si="0"/>
        <v>6.3093008560965187E-3</v>
      </c>
      <c r="S11">
        <f t="shared" si="0"/>
        <v>7.1195667117815139E-4</v>
      </c>
      <c r="T11">
        <f t="shared" si="3"/>
        <v>1.3786197759183674E-5</v>
      </c>
      <c r="U11">
        <f t="shared" si="3"/>
        <v>0.82647548741584798</v>
      </c>
      <c r="V11">
        <f t="shared" si="3"/>
        <v>0.50222641435434145</v>
      </c>
      <c r="W11">
        <f t="shared" si="7"/>
        <v>5.3547589156200129E-2</v>
      </c>
      <c r="X11">
        <f t="shared" si="1"/>
        <v>2.511886431509578E-7</v>
      </c>
      <c r="AA11">
        <f t="shared" si="8"/>
        <v>1.3624917195709358</v>
      </c>
      <c r="AB11">
        <f t="shared" si="9"/>
        <v>3.3604808558592563</v>
      </c>
      <c r="AC11">
        <f t="shared" si="10"/>
        <v>1.0305094323109765</v>
      </c>
      <c r="AD11" s="4">
        <f t="shared" si="11"/>
        <v>-1.3028301801146787E-2</v>
      </c>
      <c r="AF11" s="6">
        <f t="shared" si="12"/>
        <v>3.3735091576604033</v>
      </c>
      <c r="AG11" s="6">
        <f t="shared" si="13"/>
        <v>1.3124902930384503</v>
      </c>
      <c r="AH11" s="6">
        <f t="shared" si="14"/>
        <v>3.0476415873064422</v>
      </c>
      <c r="AI11" s="6">
        <f t="shared" si="15"/>
        <v>2.3290178580727323</v>
      </c>
      <c r="AJ11" s="6">
        <f t="shared" si="16"/>
        <v>7.0980116818418324</v>
      </c>
      <c r="AK11">
        <v>9</v>
      </c>
      <c r="AM11" s="32">
        <v>1</v>
      </c>
      <c r="AN11" s="32">
        <f t="shared" si="4"/>
        <v>3.3016215630097037</v>
      </c>
      <c r="AP11" s="32">
        <f t="shared" si="5"/>
        <v>0</v>
      </c>
      <c r="AQ11" s="32">
        <f t="shared" si="5"/>
        <v>4.2638070429285371E-2</v>
      </c>
      <c r="AR11" s="32">
        <f t="shared" si="5"/>
        <v>4.4783491180827764E-2</v>
      </c>
      <c r="AS11" s="32">
        <f t="shared" si="5"/>
        <v>5.0534767689877427E-3</v>
      </c>
      <c r="AT11" s="32">
        <f t="shared" si="5"/>
        <v>9.7854592742867419E-5</v>
      </c>
      <c r="AU11" s="32">
        <f t="shared" si="5"/>
        <v>5.8663326644336111</v>
      </c>
      <c r="AV11" s="32">
        <f t="shared" si="5"/>
        <v>3.5648089560166523</v>
      </c>
      <c r="AW11" s="32">
        <f t="shared" si="6"/>
        <v>2.3290178580727323</v>
      </c>
      <c r="AX11" s="32">
        <f t="shared" si="17"/>
        <v>2.4214928964518334</v>
      </c>
      <c r="BA11" s="32">
        <f t="shared" si="18"/>
        <v>12</v>
      </c>
      <c r="BB11" s="32">
        <f t="shared" si="19"/>
        <v>12</v>
      </c>
      <c r="BC11" s="32">
        <f t="shared" si="20"/>
        <v>28.603243126019407</v>
      </c>
      <c r="BD11" s="32">
        <f t="shared" si="21"/>
        <v>28.603243126019404</v>
      </c>
      <c r="BE11" s="32">
        <f t="shared" si="22"/>
        <v>14.301621563009704</v>
      </c>
      <c r="BF11" s="32">
        <f t="shared" si="23"/>
        <v>14.301621563009704</v>
      </c>
      <c r="BG11" s="32">
        <f>0</f>
        <v>0</v>
      </c>
      <c r="BH11" s="32">
        <f t="shared" si="24"/>
        <v>0</v>
      </c>
      <c r="BI11" s="32">
        <f t="shared" si="25"/>
        <v>3.5527136788005009E-15</v>
      </c>
    </row>
    <row r="12" spans="1:61" x14ac:dyDescent="0.25">
      <c r="A12">
        <v>0</v>
      </c>
      <c r="B12">
        <v>0</v>
      </c>
      <c r="C12">
        <v>2.6991384586666663E-4</v>
      </c>
      <c r="D12">
        <v>3.6649586591891892E-4</v>
      </c>
      <c r="E12">
        <v>3.045095427272727E-5</v>
      </c>
      <c r="F12">
        <v>1.0000000000000001E-5</v>
      </c>
      <c r="G12">
        <v>0.59273280639257453</v>
      </c>
      <c r="H12">
        <v>0.37759514590238547</v>
      </c>
      <c r="I12">
        <v>305.39999999999998</v>
      </c>
      <c r="J12">
        <v>1.9498445997580421E-7</v>
      </c>
      <c r="K12">
        <v>3.2349999999999997E-2</v>
      </c>
      <c r="L12">
        <v>26.71436349</v>
      </c>
      <c r="M12">
        <v>30.776653849999999</v>
      </c>
      <c r="O12">
        <f t="shared" si="2"/>
        <v>0</v>
      </c>
      <c r="P12">
        <f t="shared" si="0"/>
        <v>0</v>
      </c>
      <c r="Q12">
        <f t="shared" si="0"/>
        <v>7.2105765894659663E-3</v>
      </c>
      <c r="R12">
        <f t="shared" si="0"/>
        <v>9.7907037797403031E-3</v>
      </c>
      <c r="S12">
        <f t="shared" si="0"/>
        <v>8.1347786105900486E-4</v>
      </c>
      <c r="T12">
        <f t="shared" si="3"/>
        <v>1.2561899530612246E-5</v>
      </c>
      <c r="U12">
        <f t="shared" si="3"/>
        <v>0.74458499624013597</v>
      </c>
      <c r="V12">
        <f t="shared" si="3"/>
        <v>0.47433122860726379</v>
      </c>
      <c r="W12">
        <f t="shared" si="7"/>
        <v>5.7435881503500159E-2</v>
      </c>
      <c r="X12">
        <f t="shared" si="1"/>
        <v>1.9498445997580421E-7</v>
      </c>
      <c r="AA12">
        <f t="shared" si="8"/>
        <v>1.2659634008097886</v>
      </c>
      <c r="AB12">
        <f t="shared" si="9"/>
        <v>3.0546447024541177</v>
      </c>
      <c r="AC12">
        <f t="shared" si="10"/>
        <v>0.98429197367505816</v>
      </c>
      <c r="AD12" s="4">
        <f t="shared" si="11"/>
        <v>-1.7814758230265276E-2</v>
      </c>
      <c r="AF12" s="6">
        <f t="shared" si="12"/>
        <v>3.0724594606843829</v>
      </c>
      <c r="AG12" s="6">
        <f t="shared" si="13"/>
        <v>1.1038755133342666</v>
      </c>
      <c r="AH12" s="6">
        <f t="shared" si="14"/>
        <v>3.6235970013665413</v>
      </c>
      <c r="AI12" s="6">
        <f t="shared" si="15"/>
        <v>2.1477120524661601</v>
      </c>
      <c r="AJ12" s="6">
        <f t="shared" si="16"/>
        <v>7.782442953115158</v>
      </c>
      <c r="AK12">
        <v>10</v>
      </c>
      <c r="AM12" s="32">
        <v>1</v>
      </c>
      <c r="AN12" s="32">
        <f t="shared" si="4"/>
        <v>3.1033322917337482</v>
      </c>
      <c r="AP12" s="32">
        <f t="shared" si="5"/>
        <v>0</v>
      </c>
      <c r="AQ12" s="32">
        <f t="shared" si="5"/>
        <v>5.6115900966586536E-2</v>
      </c>
      <c r="AR12" s="32">
        <f t="shared" si="5"/>
        <v>7.6195593636677869E-2</v>
      </c>
      <c r="AS12" s="32">
        <f t="shared" si="5"/>
        <v>6.3308450473138437E-3</v>
      </c>
      <c r="AT12" s="32">
        <f t="shared" si="5"/>
        <v>9.7762266479753889E-5</v>
      </c>
      <c r="AU12" s="32">
        <f t="shared" si="5"/>
        <v>5.7946902569843228</v>
      </c>
      <c r="AV12" s="32">
        <f t="shared" si="5"/>
        <v>3.691455727517055</v>
      </c>
      <c r="AW12" s="32">
        <f t="shared" si="6"/>
        <v>2.1477120524661601</v>
      </c>
      <c r="AX12" s="32">
        <f t="shared" si="17"/>
        <v>2.2863543921167384</v>
      </c>
      <c r="BA12" s="32">
        <f t="shared" si="18"/>
        <v>12</v>
      </c>
      <c r="BB12" s="32">
        <f t="shared" si="19"/>
        <v>11.999999999999998</v>
      </c>
      <c r="BC12" s="32">
        <f t="shared" si="20"/>
        <v>28.206664583467496</v>
      </c>
      <c r="BD12" s="32">
        <f t="shared" si="21"/>
        <v>28.206664583467496</v>
      </c>
      <c r="BE12" s="32">
        <f t="shared" si="22"/>
        <v>14.103332291733748</v>
      </c>
      <c r="BF12" s="32">
        <f t="shared" si="23"/>
        <v>14.103332291733746</v>
      </c>
      <c r="BG12" s="32">
        <f>0</f>
        <v>0</v>
      </c>
      <c r="BH12" s="32">
        <f t="shared" si="24"/>
        <v>0</v>
      </c>
      <c r="BI12" s="32">
        <f t="shared" si="25"/>
        <v>5.3290705182007514E-15</v>
      </c>
    </row>
    <row r="13" spans="1:61" x14ac:dyDescent="0.25">
      <c r="A13">
        <v>0</v>
      </c>
      <c r="B13">
        <v>0</v>
      </c>
      <c r="C13">
        <v>3.3691217311666665E-4</v>
      </c>
      <c r="D13">
        <v>3.9737448670270264E-4</v>
      </c>
      <c r="E13">
        <v>3.9112251068181816E-5</v>
      </c>
      <c r="F13">
        <v>1.0000000000000001E-5</v>
      </c>
      <c r="G13">
        <v>0.5966118405597951</v>
      </c>
      <c r="H13">
        <v>0.37382606294411713</v>
      </c>
      <c r="I13">
        <v>305</v>
      </c>
      <c r="J13">
        <v>1.9952623149688761E-7</v>
      </c>
      <c r="K13">
        <v>3.2250000000000001E-2</v>
      </c>
      <c r="L13">
        <v>27.320727269999999</v>
      </c>
      <c r="M13">
        <v>28.857859250000001</v>
      </c>
      <c r="O13">
        <f t="shared" si="2"/>
        <v>0</v>
      </c>
      <c r="P13">
        <f t="shared" si="0"/>
        <v>0</v>
      </c>
      <c r="Q13">
        <f t="shared" si="0"/>
        <v>9.2046855956634758E-3</v>
      </c>
      <c r="R13">
        <f t="shared" si="0"/>
        <v>1.085655997526078E-2</v>
      </c>
      <c r="S13">
        <f t="shared" si="0"/>
        <v>1.0685751443495616E-3</v>
      </c>
      <c r="T13">
        <f t="shared" si="3"/>
        <v>1.1778718061224491E-5</v>
      </c>
      <c r="U13">
        <f t="shared" si="3"/>
        <v>0.70273226619420448</v>
      </c>
      <c r="V13">
        <f t="shared" si="3"/>
        <v>0.44031917993563158</v>
      </c>
      <c r="W13">
        <f t="shared" si="7"/>
        <v>6.1471636357500054E-2</v>
      </c>
      <c r="X13">
        <f t="shared" si="1"/>
        <v>1.9952623149688761E-7</v>
      </c>
      <c r="AA13">
        <f t="shared" si="8"/>
        <v>1.1983047978243435</v>
      </c>
      <c r="AB13">
        <f t="shared" si="9"/>
        <v>2.9003295048866815</v>
      </c>
      <c r="AC13">
        <f t="shared" si="10"/>
        <v>0.92289800130181077</v>
      </c>
      <c r="AD13" s="4">
        <f t="shared" si="11"/>
        <v>-2.112982071527382E-2</v>
      </c>
      <c r="AF13" s="6">
        <f t="shared" si="12"/>
        <v>2.9214593256019552</v>
      </c>
      <c r="AG13" s="6">
        <f t="shared" si="13"/>
        <v>1.0756633229983337</v>
      </c>
      <c r="AH13" s="6">
        <f t="shared" si="14"/>
        <v>3.7186356683151467</v>
      </c>
      <c r="AI13" s="6">
        <f t="shared" si="15"/>
        <v>2.1993897210479458</v>
      </c>
      <c r="AJ13" s="6">
        <f t="shared" si="16"/>
        <v>8.1787290652145916</v>
      </c>
      <c r="AK13">
        <v>11</v>
      </c>
      <c r="AM13" s="32">
        <v>1</v>
      </c>
      <c r="AN13" s="32">
        <f t="shared" si="4"/>
        <v>3.1463018706194106</v>
      </c>
      <c r="AP13" s="32">
        <f t="shared" si="5"/>
        <v>0</v>
      </c>
      <c r="AQ13" s="32">
        <f t="shared" si="5"/>
        <v>7.5282629617414956E-2</v>
      </c>
      <c r="AR13" s="32">
        <f t="shared" si="5"/>
        <v>8.8792862617910751E-2</v>
      </c>
      <c r="AS13" s="32">
        <f t="shared" si="5"/>
        <v>8.7395865914576369E-3</v>
      </c>
      <c r="AT13" s="32">
        <f t="shared" si="5"/>
        <v>9.6334943758304798E-5</v>
      </c>
      <c r="AU13" s="32">
        <f t="shared" si="5"/>
        <v>5.7474568105866579</v>
      </c>
      <c r="AV13" s="32">
        <f t="shared" si="5"/>
        <v>3.6012512749110037</v>
      </c>
      <c r="AW13" s="32">
        <f t="shared" si="6"/>
        <v>2.1993897210479458</v>
      </c>
      <c r="AX13" s="32">
        <f t="shared" si="17"/>
        <v>2.3722047998747291</v>
      </c>
      <c r="BA13" s="32">
        <f t="shared" si="18"/>
        <v>12</v>
      </c>
      <c r="BB13" s="32">
        <f t="shared" si="19"/>
        <v>12</v>
      </c>
      <c r="BC13" s="32">
        <f t="shared" si="20"/>
        <v>28.292603741238821</v>
      </c>
      <c r="BD13" s="32">
        <f t="shared" si="21"/>
        <v>28.292603741238828</v>
      </c>
      <c r="BE13" s="32">
        <f t="shared" si="22"/>
        <v>14.146301870619411</v>
      </c>
      <c r="BF13" s="32">
        <f t="shared" si="23"/>
        <v>14.146301870619411</v>
      </c>
      <c r="BG13" s="32">
        <f>0</f>
        <v>0</v>
      </c>
      <c r="BH13" s="32">
        <f t="shared" si="24"/>
        <v>0</v>
      </c>
      <c r="BI13" s="32">
        <f t="shared" si="25"/>
        <v>-7.1054273576010019E-15</v>
      </c>
    </row>
    <row r="14" spans="1:61" x14ac:dyDescent="0.25">
      <c r="A14">
        <v>0</v>
      </c>
      <c r="B14">
        <v>0</v>
      </c>
      <c r="C14">
        <v>3.2671502306666668E-4</v>
      </c>
      <c r="D14">
        <v>4.4933469116216219E-4</v>
      </c>
      <c r="E14">
        <v>0</v>
      </c>
      <c r="F14">
        <v>1.0000000000000001E-5</v>
      </c>
      <c r="G14">
        <v>0.58590951231121335</v>
      </c>
      <c r="H14">
        <v>0.38490792761715575</v>
      </c>
      <c r="I14">
        <v>305.89999999999998</v>
      </c>
      <c r="J14">
        <v>1.9498445997580421E-7</v>
      </c>
      <c r="K14">
        <v>3.2024999999999998E-2</v>
      </c>
      <c r="L14">
        <v>27.391773050000001</v>
      </c>
      <c r="M14">
        <v>30.518392639999998</v>
      </c>
      <c r="O14">
        <f t="shared" si="2"/>
        <v>0</v>
      </c>
      <c r="P14">
        <f t="shared" si="0"/>
        <v>0</v>
      </c>
      <c r="Q14">
        <f t="shared" si="0"/>
        <v>8.9493037638676484E-3</v>
      </c>
      <c r="R14">
        <f t="shared" si="0"/>
        <v>1.2308073883805788E-2</v>
      </c>
      <c r="S14">
        <f t="shared" si="0"/>
        <v>0</v>
      </c>
      <c r="T14">
        <f t="shared" si="3"/>
        <v>1.2456486791836735E-5</v>
      </c>
      <c r="U14">
        <f t="shared" si="3"/>
        <v>0.72983741013161318</v>
      </c>
      <c r="V14">
        <f t="shared" si="3"/>
        <v>0.47946005164363509</v>
      </c>
      <c r="W14">
        <f t="shared" si="7"/>
        <v>6.779463829875014E-2</v>
      </c>
      <c r="X14">
        <f t="shared" si="1"/>
        <v>1.9498445997580421E-7</v>
      </c>
      <c r="AA14">
        <f t="shared" si="8"/>
        <v>1.2641202909544009</v>
      </c>
      <c r="AB14">
        <f t="shared" si="9"/>
        <v>3.0077628342106681</v>
      </c>
      <c r="AC14">
        <f t="shared" si="10"/>
        <v>1.0014348585826172</v>
      </c>
      <c r="AD14" s="4">
        <f t="shared" si="11"/>
        <v>-2.1257377647673437E-2</v>
      </c>
      <c r="AF14" s="6">
        <f t="shared" si="12"/>
        <v>3.0290202118583416</v>
      </c>
      <c r="AG14" s="6">
        <f t="shared" si="13"/>
        <v>1.0261504946931073</v>
      </c>
      <c r="AH14" s="6">
        <f t="shared" si="14"/>
        <v>3.8980637057494061</v>
      </c>
      <c r="AI14" s="6">
        <f t="shared" si="15"/>
        <v>2.0244207816016653</v>
      </c>
      <c r="AJ14" s="6">
        <f t="shared" si="16"/>
        <v>7.8913211739262961</v>
      </c>
      <c r="AK14">
        <v>12</v>
      </c>
      <c r="AM14" s="32">
        <v>1</v>
      </c>
      <c r="AN14" s="32">
        <f t="shared" si="4"/>
        <v>2.9759064486458886</v>
      </c>
      <c r="AP14" s="32">
        <f t="shared" si="5"/>
        <v>0</v>
      </c>
      <c r="AQ14" s="32">
        <f t="shared" si="5"/>
        <v>7.0621830283707068E-2</v>
      </c>
      <c r="AR14" s="32">
        <f t="shared" si="5"/>
        <v>9.712696404952588E-2</v>
      </c>
      <c r="AS14" s="32">
        <f t="shared" si="5"/>
        <v>0</v>
      </c>
      <c r="AT14" s="32">
        <f t="shared" si="5"/>
        <v>9.8298137973154467E-5</v>
      </c>
      <c r="AU14" s="32">
        <f t="shared" si="5"/>
        <v>5.7593814080951296</v>
      </c>
      <c r="AV14" s="32">
        <f t="shared" si="5"/>
        <v>3.783573257587213</v>
      </c>
      <c r="AW14" s="32">
        <f t="shared" si="6"/>
        <v>2.0244207816016653</v>
      </c>
      <c r="AX14" s="32">
        <f t="shared" si="17"/>
        <v>2.1921695759348983</v>
      </c>
      <c r="BA14" s="32">
        <f t="shared" si="18"/>
        <v>12</v>
      </c>
      <c r="BB14" s="32">
        <f t="shared" si="19"/>
        <v>12</v>
      </c>
      <c r="BC14" s="32">
        <f t="shared" si="20"/>
        <v>27.951812897291777</v>
      </c>
      <c r="BD14" s="32">
        <f t="shared" si="21"/>
        <v>27.951812897291777</v>
      </c>
      <c r="BE14" s="32">
        <f t="shared" si="22"/>
        <v>13.975906448645889</v>
      </c>
      <c r="BF14" s="32">
        <f t="shared" si="23"/>
        <v>13.975906448645887</v>
      </c>
      <c r="BG14" s="32">
        <f>0</f>
        <v>0</v>
      </c>
      <c r="BH14" s="32">
        <f t="shared" si="24"/>
        <v>0</v>
      </c>
      <c r="BI14" s="32">
        <f t="shared" si="25"/>
        <v>1.7763568394002505E-15</v>
      </c>
    </row>
    <row r="15" spans="1:61" x14ac:dyDescent="0.25">
      <c r="A15">
        <v>0</v>
      </c>
      <c r="B15">
        <v>0</v>
      </c>
      <c r="C15">
        <v>2.6045795629999998E-4</v>
      </c>
      <c r="D15">
        <v>2.841819354864865E-4</v>
      </c>
      <c r="E15">
        <v>3.0941148590909089E-5</v>
      </c>
      <c r="F15">
        <v>1.0000000000000001E-5</v>
      </c>
      <c r="G15">
        <v>0.58494491160948348</v>
      </c>
      <c r="H15">
        <v>0.38538390778298209</v>
      </c>
      <c r="I15">
        <v>305.60000000000002</v>
      </c>
      <c r="J15">
        <v>1.9952623149688761E-7</v>
      </c>
      <c r="K15">
        <v>3.1375E-2</v>
      </c>
      <c r="L15">
        <v>26.860525060000001</v>
      </c>
      <c r="M15">
        <v>30.188718600000001</v>
      </c>
      <c r="O15">
        <f t="shared" si="2"/>
        <v>0</v>
      </c>
      <c r="P15">
        <f t="shared" si="0"/>
        <v>0</v>
      </c>
      <c r="Q15">
        <f t="shared" si="0"/>
        <v>6.9960374622725346E-3</v>
      </c>
      <c r="R15">
        <f t="shared" si="0"/>
        <v>7.6332759997340743E-3</v>
      </c>
      <c r="S15">
        <f t="shared" si="0"/>
        <v>8.3109549711129723E-4</v>
      </c>
      <c r="T15">
        <f t="shared" si="3"/>
        <v>1.2321925959183675E-5</v>
      </c>
      <c r="U15">
        <f t="shared" si="3"/>
        <v>0.72076478910532937</v>
      </c>
      <c r="V15">
        <f t="shared" si="3"/>
        <v>0.47486719775627745</v>
      </c>
      <c r="W15">
        <f t="shared" si="7"/>
        <v>8.3939140812500077E-2</v>
      </c>
      <c r="X15">
        <f t="shared" si="1"/>
        <v>1.9952623149688761E-7</v>
      </c>
      <c r="AA15">
        <f t="shared" si="8"/>
        <v>1.2358482717737993</v>
      </c>
      <c r="AB15">
        <f t="shared" si="9"/>
        <v>2.9480559611385031</v>
      </c>
      <c r="AC15">
        <f t="shared" si="10"/>
        <v>0.98065521343079065</v>
      </c>
      <c r="AD15" s="4">
        <f t="shared" si="11"/>
        <v>-1.5460408959117905E-2</v>
      </c>
      <c r="AF15" s="6">
        <f t="shared" si="12"/>
        <v>2.9635163700976208</v>
      </c>
      <c r="AG15" s="6">
        <f t="shared" si="13"/>
        <v>1.0022059432360395</v>
      </c>
      <c r="AH15" s="6">
        <f t="shared" si="14"/>
        <v>3.9911956489544784</v>
      </c>
      <c r="AI15" s="6">
        <f t="shared" si="15"/>
        <v>2.0227518299636271</v>
      </c>
      <c r="AJ15" s="6">
        <f t="shared" si="16"/>
        <v>8.0731983026655367</v>
      </c>
      <c r="AK15">
        <v>13</v>
      </c>
      <c r="AM15" s="32">
        <v>1</v>
      </c>
      <c r="AN15" s="32">
        <f t="shared" si="4"/>
        <v>2.9852794944604497</v>
      </c>
      <c r="AP15" s="32">
        <f t="shared" si="5"/>
        <v>0</v>
      </c>
      <c r="AQ15" s="32">
        <f t="shared" si="5"/>
        <v>5.6480397765803138E-2</v>
      </c>
      <c r="AR15" s="32">
        <f t="shared" si="5"/>
        <v>6.1624950844830703E-2</v>
      </c>
      <c r="AS15" s="32">
        <f t="shared" si="5"/>
        <v>6.7095987566318949E-3</v>
      </c>
      <c r="AT15" s="32">
        <f t="shared" si="5"/>
        <v>9.947735173925206E-5</v>
      </c>
      <c r="AU15" s="32">
        <f t="shared" si="5"/>
        <v>5.8188770720262291</v>
      </c>
      <c r="AV15" s="32">
        <f t="shared" si="5"/>
        <v>3.8336970549175189</v>
      </c>
      <c r="AW15" s="32">
        <f t="shared" si="6"/>
        <v>2.0227518299636271</v>
      </c>
      <c r="AX15" s="32">
        <f t="shared" si="17"/>
        <v>2.1475667773308929</v>
      </c>
      <c r="BA15" s="32">
        <f t="shared" si="18"/>
        <v>12</v>
      </c>
      <c r="BB15" s="32">
        <f t="shared" si="19"/>
        <v>12</v>
      </c>
      <c r="BC15" s="32">
        <f t="shared" si="20"/>
        <v>27.970558988920899</v>
      </c>
      <c r="BD15" s="32">
        <f t="shared" si="21"/>
        <v>27.970558988920903</v>
      </c>
      <c r="BE15" s="32">
        <f t="shared" si="22"/>
        <v>13.98527949446045</v>
      </c>
      <c r="BF15" s="32">
        <f t="shared" si="23"/>
        <v>13.98527949446045</v>
      </c>
      <c r="BG15" s="32">
        <f>0</f>
        <v>0</v>
      </c>
      <c r="BH15" s="32">
        <f t="shared" si="24"/>
        <v>0</v>
      </c>
      <c r="BI15" s="32">
        <f t="shared" si="25"/>
        <v>-3.5527136788005009E-15</v>
      </c>
    </row>
    <row r="16" spans="1:61" x14ac:dyDescent="0.25">
      <c r="A16">
        <v>0</v>
      </c>
      <c r="B16">
        <v>0</v>
      </c>
      <c r="C16">
        <v>8.273863259499999E-4</v>
      </c>
      <c r="D16">
        <v>6.576623512432432E-4</v>
      </c>
      <c r="E16">
        <v>1.3549649047727271E-4</v>
      </c>
      <c r="F16">
        <v>1.0000000000000001E-5</v>
      </c>
      <c r="G16">
        <v>0.58537217651259577</v>
      </c>
      <c r="H16">
        <v>0.38384667682911122</v>
      </c>
      <c r="I16">
        <v>305.38825364000002</v>
      </c>
      <c r="J16">
        <v>2.089296130854039E-7</v>
      </c>
      <c r="K16">
        <v>3.0700000000000002E-2</v>
      </c>
      <c r="L16">
        <v>26.65191489</v>
      </c>
      <c r="M16">
        <v>29.499442169999998</v>
      </c>
      <c r="O16">
        <f t="shared" si="2"/>
        <v>0</v>
      </c>
      <c r="P16">
        <f t="shared" si="0"/>
        <v>0</v>
      </c>
      <c r="Q16">
        <f t="shared" si="0"/>
        <v>2.2051429940369197E-2</v>
      </c>
      <c r="R16">
        <f t="shared" si="0"/>
        <v>1.7527961011692204E-2</v>
      </c>
      <c r="S16">
        <f t="shared" si="0"/>
        <v>3.6112409320939679E-3</v>
      </c>
      <c r="T16">
        <f t="shared" si="3"/>
        <v>1.2040588640816325E-5</v>
      </c>
      <c r="U16">
        <f t="shared" si="3"/>
        <v>0.70482255791674897</v>
      </c>
      <c r="V16">
        <f t="shared" si="3"/>
        <v>0.46217399368436918</v>
      </c>
      <c r="W16">
        <f t="shared" si="7"/>
        <v>0.10127727658200003</v>
      </c>
      <c r="X16">
        <f t="shared" si="1"/>
        <v>2.089296130854039E-7</v>
      </c>
      <c r="AA16">
        <f t="shared" si="8"/>
        <v>1.2781282582453091</v>
      </c>
      <c r="AB16">
        <f t="shared" si="9"/>
        <v>2.9983870942485038</v>
      </c>
      <c r="AC16">
        <f t="shared" si="10"/>
        <v>1.0107292511370491</v>
      </c>
      <c r="AD16" s="4">
        <f t="shared" si="11"/>
        <v>-4.3190631884155367E-2</v>
      </c>
      <c r="AF16" s="6">
        <f t="shared" si="12"/>
        <v>3.0415777261326591</v>
      </c>
      <c r="AG16" s="6">
        <f t="shared" si="13"/>
        <v>1.0201192238585608</v>
      </c>
      <c r="AH16" s="6">
        <f t="shared" si="14"/>
        <v>3.9211103040193258</v>
      </c>
      <c r="AI16" s="6">
        <f t="shared" si="15"/>
        <v>1.9961136056462079</v>
      </c>
      <c r="AJ16" s="6">
        <f t="shared" si="16"/>
        <v>7.8269816270925148</v>
      </c>
      <c r="AK16">
        <v>14</v>
      </c>
      <c r="AM16" s="32">
        <v>1</v>
      </c>
      <c r="AN16" s="32">
        <f t="shared" si="4"/>
        <v>2.8993000955532828</v>
      </c>
      <c r="AP16" s="32">
        <f t="shared" si="5"/>
        <v>0</v>
      </c>
      <c r="AQ16" s="32">
        <f t="shared" si="5"/>
        <v>0.1725961369943875</v>
      </c>
      <c r="AR16" s="32">
        <f t="shared" si="5"/>
        <v>0.13719102879890882</v>
      </c>
      <c r="AS16" s="32">
        <f t="shared" si="5"/>
        <v>2.8265116426503936E-2</v>
      </c>
      <c r="AT16" s="32">
        <f t="shared" si="5"/>
        <v>9.4241466071048218E-5</v>
      </c>
      <c r="AU16" s="32">
        <f t="shared" si="5"/>
        <v>5.516633211174744</v>
      </c>
      <c r="AV16" s="32">
        <f t="shared" si="5"/>
        <v>3.6174273570875295</v>
      </c>
      <c r="AW16" s="32">
        <f t="shared" si="6"/>
        <v>1.9961136056462079</v>
      </c>
      <c r="AX16" s="32">
        <f t="shared" si="17"/>
        <v>2.3341658878660079</v>
      </c>
      <c r="BA16" s="32">
        <f t="shared" si="18"/>
        <v>12</v>
      </c>
      <c r="BB16" s="32">
        <f t="shared" si="19"/>
        <v>12</v>
      </c>
      <c r="BC16" s="32">
        <f t="shared" si="20"/>
        <v>27.798600191106566</v>
      </c>
      <c r="BD16" s="32">
        <f t="shared" si="21"/>
        <v>27.798600191106569</v>
      </c>
      <c r="BE16" s="32">
        <f t="shared" si="22"/>
        <v>13.899300095553283</v>
      </c>
      <c r="BF16" s="32">
        <f t="shared" si="23"/>
        <v>13.899300095553283</v>
      </c>
      <c r="BG16" s="32">
        <f>0</f>
        <v>0</v>
      </c>
      <c r="BH16" s="32">
        <f t="shared" si="24"/>
        <v>0</v>
      </c>
      <c r="BI16" s="32">
        <f t="shared" si="25"/>
        <v>-3.5527136788005009E-15</v>
      </c>
    </row>
    <row r="17" spans="1:61" x14ac:dyDescent="0.25">
      <c r="A17">
        <v>0</v>
      </c>
      <c r="B17">
        <v>0</v>
      </c>
      <c r="C17">
        <v>1.0839560075999999E-3</v>
      </c>
      <c r="D17">
        <v>7.1294604389189186E-4</v>
      </c>
      <c r="E17">
        <v>2.2185640168181819E-4</v>
      </c>
      <c r="F17">
        <v>1.0000000000000001E-5</v>
      </c>
      <c r="G17">
        <v>0.56474720920689347</v>
      </c>
      <c r="H17">
        <v>0.39655234615459323</v>
      </c>
      <c r="I17">
        <v>305.84484003</v>
      </c>
      <c r="J17">
        <v>2.9512092266663814E-7</v>
      </c>
      <c r="K17">
        <v>2.9850000000000002E-2</v>
      </c>
      <c r="L17">
        <v>26.839024389999999</v>
      </c>
      <c r="M17">
        <v>27.715639929999998</v>
      </c>
      <c r="O17">
        <f t="shared" si="2"/>
        <v>0</v>
      </c>
      <c r="P17">
        <f t="shared" si="0"/>
        <v>0</v>
      </c>
      <c r="Q17">
        <f t="shared" si="0"/>
        <v>2.9092321725663423E-2</v>
      </c>
      <c r="R17">
        <f t="shared" si="0"/>
        <v>1.9134776260768496E-2</v>
      </c>
      <c r="S17">
        <f t="shared" si="0"/>
        <v>5.9544093758159555E-3</v>
      </c>
      <c r="T17">
        <f t="shared" si="3"/>
        <v>1.1312506093877551E-5</v>
      </c>
      <c r="U17">
        <f t="shared" si="3"/>
        <v>0.63887062456533228</v>
      </c>
      <c r="V17">
        <f t="shared" si="3"/>
        <v>0.44860008324152756</v>
      </c>
      <c r="W17">
        <f t="shared" si="7"/>
        <v>0.12480146341350003</v>
      </c>
      <c r="X17">
        <f t="shared" si="1"/>
        <v>2.9512092266663814E-7</v>
      </c>
      <c r="AA17">
        <f t="shared" si="8"/>
        <v>1.226877317543756</v>
      </c>
      <c r="AB17">
        <f t="shared" si="9"/>
        <v>2.7801368353850613</v>
      </c>
      <c r="AC17">
        <f t="shared" si="10"/>
        <v>1.0055631812075509</v>
      </c>
      <c r="AD17" s="4">
        <f t="shared" si="11"/>
        <v>-5.4181507362247874E-2</v>
      </c>
      <c r="AF17" s="6">
        <f t="shared" si="12"/>
        <v>2.8343183427473093</v>
      </c>
      <c r="AG17" s="6">
        <f t="shared" si="13"/>
        <v>0.82319198033220742</v>
      </c>
      <c r="AH17" s="6">
        <f t="shared" si="14"/>
        <v>4.8591338297364848</v>
      </c>
      <c r="AI17" s="6">
        <f t="shared" si="15"/>
        <v>1.7237513058479794</v>
      </c>
      <c r="AJ17" s="6">
        <f t="shared" si="16"/>
        <v>8.3759382842983587</v>
      </c>
      <c r="AK17">
        <v>15</v>
      </c>
      <c r="AM17" s="32">
        <v>1</v>
      </c>
      <c r="AN17" s="32">
        <f t="shared" si="4"/>
        <v>2.5937890643011112</v>
      </c>
      <c r="AP17" s="32">
        <f t="shared" si="5"/>
        <v>0</v>
      </c>
      <c r="AQ17" s="32">
        <f t="shared" si="5"/>
        <v>0.24367549132110916</v>
      </c>
      <c r="AR17" s="32">
        <f t="shared" si="5"/>
        <v>0.16027170504405425</v>
      </c>
      <c r="AS17" s="32">
        <f t="shared" si="5"/>
        <v>4.9873765451281957E-2</v>
      </c>
      <c r="AT17" s="32">
        <f t="shared" si="5"/>
        <v>9.4752852883067464E-5</v>
      </c>
      <c r="AU17" s="32">
        <f t="shared" si="5"/>
        <v>5.3511409230103704</v>
      </c>
      <c r="AV17" s="32">
        <f t="shared" si="5"/>
        <v>3.7574466115621412</v>
      </c>
      <c r="AW17" s="32">
        <f t="shared" si="6"/>
        <v>1.7237513058479794</v>
      </c>
      <c r="AX17" s="32">
        <f t="shared" si="17"/>
        <v>2.1775722676644249</v>
      </c>
      <c r="BA17" s="32">
        <f t="shared" si="18"/>
        <v>12</v>
      </c>
      <c r="BB17" s="32">
        <f t="shared" si="19"/>
        <v>12</v>
      </c>
      <c r="BC17" s="32">
        <f t="shared" si="20"/>
        <v>27.187578128602222</v>
      </c>
      <c r="BD17" s="32">
        <f t="shared" si="21"/>
        <v>27.187578128602222</v>
      </c>
      <c r="BE17" s="32">
        <f t="shared" si="22"/>
        <v>13.593789064301111</v>
      </c>
      <c r="BF17" s="32">
        <f t="shared" si="23"/>
        <v>13.593789064301111</v>
      </c>
      <c r="BG17" s="32">
        <f>0</f>
        <v>0</v>
      </c>
      <c r="BH17" s="32">
        <f t="shared" si="24"/>
        <v>0</v>
      </c>
      <c r="BI17" s="32">
        <f t="shared" si="25"/>
        <v>0</v>
      </c>
    </row>
    <row r="18" spans="1:61" x14ac:dyDescent="0.25">
      <c r="A18">
        <v>0</v>
      </c>
      <c r="B18">
        <v>0</v>
      </c>
      <c r="C18">
        <v>5.3244005984999997E-4</v>
      </c>
      <c r="D18">
        <v>3.6261681024324323E-4</v>
      </c>
      <c r="E18">
        <v>2.0304866490909089E-4</v>
      </c>
      <c r="F18">
        <v>2.1323544882920101E-3</v>
      </c>
      <c r="G18">
        <v>0.56785879810769291</v>
      </c>
      <c r="H18">
        <v>0.39484856888868292</v>
      </c>
      <c r="I18">
        <v>306.21841072000001</v>
      </c>
      <c r="J18">
        <v>2.9512092266663814E-7</v>
      </c>
      <c r="K18">
        <v>3.0339999999999999E-2</v>
      </c>
      <c r="L18">
        <v>26.39771429</v>
      </c>
      <c r="M18">
        <v>25.997617829999999</v>
      </c>
      <c r="O18">
        <f t="shared" si="2"/>
        <v>0</v>
      </c>
      <c r="P18">
        <f t="shared" si="0"/>
        <v>0</v>
      </c>
      <c r="Q18">
        <f t="shared" si="0"/>
        <v>1.40552005764708E-2</v>
      </c>
      <c r="R18">
        <f t="shared" si="0"/>
        <v>9.5722549535522793E-3</v>
      </c>
      <c r="S18">
        <f t="shared" si="0"/>
        <v>5.3600206432361302E-3</v>
      </c>
      <c r="T18">
        <f t="shared" si="3"/>
        <v>2.2626994720286076E-3</v>
      </c>
      <c r="U18">
        <f t="shared" si="3"/>
        <v>0.60257044957579298</v>
      </c>
      <c r="V18">
        <f t="shared" si="3"/>
        <v>0.41898457937511863</v>
      </c>
      <c r="W18">
        <f t="shared" si="7"/>
        <v>0.1098144914464001</v>
      </c>
      <c r="X18">
        <f t="shared" si="1"/>
        <v>2.9512092266663814E-7</v>
      </c>
      <c r="AA18">
        <f t="shared" si="8"/>
        <v>1.0998222775374547</v>
      </c>
      <c r="AB18">
        <f t="shared" si="9"/>
        <v>2.542354218247056</v>
      </c>
      <c r="AC18">
        <f t="shared" si="10"/>
        <v>0.89594411109675565</v>
      </c>
      <c r="AD18" s="4">
        <f t="shared" si="11"/>
        <v>-2.8987476173259211E-2</v>
      </c>
      <c r="AF18" s="6">
        <f t="shared" si="12"/>
        <v>2.5713416944203153</v>
      </c>
      <c r="AG18" s="6">
        <f t="shared" si="13"/>
        <v>0.77945347222680406</v>
      </c>
      <c r="AH18" s="6">
        <f t="shared" si="14"/>
        <v>5.1318008611501655</v>
      </c>
      <c r="AI18" s="6">
        <f t="shared" si="15"/>
        <v>1.8061221460498194</v>
      </c>
      <c r="AJ18" s="6">
        <f t="shared" si="16"/>
        <v>9.2686591844408479</v>
      </c>
      <c r="AK18">
        <v>16</v>
      </c>
      <c r="AM18" s="32">
        <v>1</v>
      </c>
      <c r="AN18" s="32">
        <f t="shared" si="4"/>
        <v>2.7225670522120922</v>
      </c>
      <c r="AP18" s="32">
        <f t="shared" si="5"/>
        <v>0</v>
      </c>
      <c r="AQ18" s="32">
        <f t="shared" si="5"/>
        <v>0.13027286391226439</v>
      </c>
      <c r="AR18" s="32">
        <f t="shared" si="5"/>
        <v>8.8721968791051736E-2</v>
      </c>
      <c r="AS18" s="32">
        <f t="shared" si="5"/>
        <v>4.9680204563723102E-2</v>
      </c>
      <c r="AT18" s="32">
        <f t="shared" si="5"/>
        <v>2.097219024304741E-2</v>
      </c>
      <c r="AU18" s="32">
        <f t="shared" si="5"/>
        <v>5.5850201317333248</v>
      </c>
      <c r="AV18" s="32">
        <f t="shared" si="5"/>
        <v>3.8834252697642788</v>
      </c>
      <c r="AW18" s="32">
        <f t="shared" si="6"/>
        <v>1.8061221460498194</v>
      </c>
      <c r="AX18" s="32">
        <f t="shared" si="17"/>
        <v>2.0747971833168588</v>
      </c>
      <c r="BA18" s="32">
        <f t="shared" si="18"/>
        <v>12</v>
      </c>
      <c r="BB18" s="32">
        <f t="shared" si="19"/>
        <v>12</v>
      </c>
      <c r="BC18" s="32">
        <f t="shared" si="20"/>
        <v>27.445134104424184</v>
      </c>
      <c r="BD18" s="32">
        <f t="shared" si="21"/>
        <v>27.445134104424184</v>
      </c>
      <c r="BE18" s="32">
        <f t="shared" si="22"/>
        <v>13.722567052212092</v>
      </c>
      <c r="BF18" s="32">
        <f t="shared" si="23"/>
        <v>13.722567052212096</v>
      </c>
      <c r="BG18" s="32">
        <f>0</f>
        <v>0</v>
      </c>
      <c r="BH18" s="32">
        <f t="shared" si="24"/>
        <v>0</v>
      </c>
      <c r="BI18" s="32">
        <f t="shared" si="25"/>
        <v>-3.5527136788005009E-15</v>
      </c>
    </row>
    <row r="19" spans="1:61" x14ac:dyDescent="0.25">
      <c r="A19">
        <v>0</v>
      </c>
      <c r="B19">
        <v>0</v>
      </c>
      <c r="C19">
        <v>1.9772028859999999E-3</v>
      </c>
      <c r="D19">
        <v>1.0171562575135133E-3</v>
      </c>
      <c r="E19">
        <v>9.0379328506818169E-4</v>
      </c>
      <c r="F19">
        <v>4.7113106304956503E-3</v>
      </c>
      <c r="G19">
        <v>0.56510833171990771</v>
      </c>
      <c r="H19">
        <v>0.39291487790099811</v>
      </c>
      <c r="I19">
        <v>306.45843439999999</v>
      </c>
      <c r="J19">
        <v>2.8840315031266014E-7</v>
      </c>
      <c r="K19">
        <v>3.109E-2</v>
      </c>
      <c r="L19">
        <v>25.707503920000001</v>
      </c>
      <c r="M19">
        <v>24.824308420000001</v>
      </c>
      <c r="O19">
        <f t="shared" si="2"/>
        <v>0</v>
      </c>
      <c r="P19">
        <f t="shared" si="0"/>
        <v>0</v>
      </c>
      <c r="Q19">
        <f t="shared" si="0"/>
        <v>5.0828950942480314E-2</v>
      </c>
      <c r="R19">
        <f t="shared" si="0"/>
        <v>2.6148548477281174E-2</v>
      </c>
      <c r="S19">
        <f t="shared" si="0"/>
        <v>2.3234269418759959E-2</v>
      </c>
      <c r="T19">
        <f t="shared" si="3"/>
        <v>4.773674618524436E-3</v>
      </c>
      <c r="U19">
        <f t="shared" si="3"/>
        <v>0.57258871499292485</v>
      </c>
      <c r="V19">
        <f t="shared" si="3"/>
        <v>0.39811592293147019</v>
      </c>
      <c r="W19">
        <f t="shared" si="7"/>
        <v>8.7662588367200089E-2</v>
      </c>
      <c r="X19">
        <f t="shared" si="1"/>
        <v>2.8840315031266014E-7</v>
      </c>
      <c r="AA19">
        <f t="shared" si="8"/>
        <v>1.2437452629162391</v>
      </c>
      <c r="AB19">
        <f t="shared" si="9"/>
        <v>2.7457716903539149</v>
      </c>
      <c r="AC19">
        <f t="shared" si="10"/>
        <v>0.99665538353998329</v>
      </c>
      <c r="AD19" s="4">
        <f t="shared" si="11"/>
        <v>-0.10021176883852144</v>
      </c>
      <c r="AF19" s="6">
        <f t="shared" si="12"/>
        <v>2.8459834591924364</v>
      </c>
      <c r="AG19" s="6">
        <f t="shared" si="13"/>
        <v>0.85267269211246988</v>
      </c>
      <c r="AH19" s="6">
        <f t="shared" si="14"/>
        <v>4.6911318223292993</v>
      </c>
      <c r="AI19" s="6">
        <f t="shared" si="15"/>
        <v>1.7557790416555037</v>
      </c>
      <c r="AJ19" s="6">
        <f t="shared" si="16"/>
        <v>8.236590935288973</v>
      </c>
      <c r="AK19">
        <v>17</v>
      </c>
      <c r="AM19" s="32">
        <v>1</v>
      </c>
      <c r="AN19" s="32">
        <f t="shared" si="4"/>
        <v>2.4763798226388918</v>
      </c>
      <c r="AP19" s="32">
        <f t="shared" si="5"/>
        <v>0</v>
      </c>
      <c r="AQ19" s="32">
        <f t="shared" si="5"/>
        <v>0.41865727658308127</v>
      </c>
      <c r="AR19" s="32">
        <f t="shared" si="5"/>
        <v>0.21537489735893839</v>
      </c>
      <c r="AS19" s="32">
        <f t="shared" si="5"/>
        <v>0.19137117288262007</v>
      </c>
      <c r="AT19" s="32">
        <f t="shared" si="5"/>
        <v>3.9318805090957414E-2</v>
      </c>
      <c r="AU19" s="32">
        <f t="shared" si="5"/>
        <v>4.7161790195594859</v>
      </c>
      <c r="AV19" s="32">
        <f t="shared" si="5"/>
        <v>3.2791180020115509</v>
      </c>
      <c r="AW19" s="32">
        <f t="shared" si="6"/>
        <v>1.7557790416555037</v>
      </c>
      <c r="AX19" s="32">
        <f t="shared" si="17"/>
        <v>2.5811823884801433</v>
      </c>
      <c r="BA19" s="32">
        <f t="shared" si="18"/>
        <v>12</v>
      </c>
      <c r="BB19" s="32">
        <f t="shared" si="19"/>
        <v>11.999999999999998</v>
      </c>
      <c r="BC19" s="32">
        <f t="shared" si="20"/>
        <v>26.952759645277784</v>
      </c>
      <c r="BD19" s="32">
        <f t="shared" si="21"/>
        <v>26.952759645277784</v>
      </c>
      <c r="BE19" s="32">
        <f t="shared" si="22"/>
        <v>13.476379822638892</v>
      </c>
      <c r="BF19" s="32">
        <f t="shared" si="23"/>
        <v>13.476379822638892</v>
      </c>
      <c r="BG19" s="32">
        <f>0</f>
        <v>0</v>
      </c>
      <c r="BH19" s="32">
        <f t="shared" si="24"/>
        <v>0</v>
      </c>
      <c r="BI19" s="32">
        <f t="shared" si="25"/>
        <v>3.5527136788005009E-15</v>
      </c>
    </row>
    <row r="20" spans="1:61" x14ac:dyDescent="0.25">
      <c r="A20">
        <v>0</v>
      </c>
      <c r="B20">
        <v>0</v>
      </c>
      <c r="C20">
        <v>1.5555608676666665E-3</v>
      </c>
      <c r="D20">
        <v>7.5097658709459461E-4</v>
      </c>
      <c r="E20">
        <v>7.3082933618181817E-4</v>
      </c>
      <c r="F20">
        <v>8.4571491013480538E-3</v>
      </c>
      <c r="G20">
        <v>0.56162400045750183</v>
      </c>
      <c r="H20">
        <v>0.39124312690560503</v>
      </c>
      <c r="I20">
        <v>306.31405925000001</v>
      </c>
      <c r="J20">
        <v>3.0199517204020165E-7</v>
      </c>
      <c r="K20">
        <v>2.9940000000000001E-2</v>
      </c>
      <c r="L20">
        <v>26.452528300000001</v>
      </c>
      <c r="M20">
        <v>25.126367470000002</v>
      </c>
      <c r="O20">
        <f t="shared" si="2"/>
        <v>0</v>
      </c>
      <c r="P20">
        <f t="shared" si="0"/>
        <v>0</v>
      </c>
      <c r="Q20">
        <f t="shared" si="0"/>
        <v>4.1148517874325052E-2</v>
      </c>
      <c r="R20">
        <f t="shared" si="0"/>
        <v>1.9865229422757178E-2</v>
      </c>
      <c r="S20">
        <f t="shared" si="0"/>
        <v>1.9332283697819759E-2</v>
      </c>
      <c r="T20">
        <f t="shared" si="3"/>
        <v>8.6733647375123058E-3</v>
      </c>
      <c r="U20">
        <f t="shared" si="3"/>
        <v>0.57598249042720973</v>
      </c>
      <c r="V20">
        <f t="shared" si="3"/>
        <v>0.40124565619355412</v>
      </c>
      <c r="W20">
        <f t="shared" si="7"/>
        <v>0.12062352904800004</v>
      </c>
      <c r="X20">
        <f t="shared" si="1"/>
        <v>3.0199517204020165E-7</v>
      </c>
      <c r="AA20">
        <f t="shared" si="8"/>
        <v>1.1964500054289644</v>
      </c>
      <c r="AB20">
        <f t="shared" si="9"/>
        <v>2.6793743778053631</v>
      </c>
      <c r="AC20">
        <f t="shared" si="10"/>
        <v>0.96318337437691226</v>
      </c>
      <c r="AD20" s="4">
        <f t="shared" si="11"/>
        <v>-8.0346030994901979E-2</v>
      </c>
      <c r="AF20" s="6">
        <f t="shared" si="12"/>
        <v>2.7597204088002649</v>
      </c>
      <c r="AG20" s="6">
        <f t="shared" si="13"/>
        <v>0.8333536600464404</v>
      </c>
      <c r="AH20" s="6">
        <f t="shared" si="14"/>
        <v>4.7998829209883009</v>
      </c>
      <c r="AI20" s="6">
        <f t="shared" si="15"/>
        <v>1.7796708342422438</v>
      </c>
      <c r="AJ20" s="6">
        <f t="shared" si="16"/>
        <v>8.542211642260348</v>
      </c>
      <c r="AK20">
        <v>18</v>
      </c>
      <c r="AM20" s="32">
        <v>1</v>
      </c>
      <c r="AN20" s="32">
        <f t="shared" si="4"/>
        <v>2.5667287369607994</v>
      </c>
      <c r="AP20" s="32">
        <f t="shared" si="5"/>
        <v>0</v>
      </c>
      <c r="AQ20" s="32">
        <f t="shared" si="5"/>
        <v>0.35149934844781749</v>
      </c>
      <c r="AR20" s="32">
        <f t="shared" si="5"/>
        <v>0.16969299405124919</v>
      </c>
      <c r="AS20" s="32">
        <f t="shared" si="5"/>
        <v>0.16514045887499587</v>
      </c>
      <c r="AT20" s="32">
        <f t="shared" si="5"/>
        <v>7.408971723834798E-2</v>
      </c>
      <c r="AU20" s="32">
        <f t="shared" si="5"/>
        <v>4.9201643354654205</v>
      </c>
      <c r="AV20" s="32">
        <f t="shared" si="5"/>
        <v>3.427525315742971</v>
      </c>
      <c r="AW20" s="32">
        <f t="shared" si="6"/>
        <v>1.7796708342422438</v>
      </c>
      <c r="AX20" s="32">
        <f t="shared" si="17"/>
        <v>2.4660036356163064</v>
      </c>
      <c r="BA20" s="32">
        <f t="shared" si="18"/>
        <v>12</v>
      </c>
      <c r="BB20" s="32">
        <f t="shared" si="19"/>
        <v>12.000000000000002</v>
      </c>
      <c r="BC20" s="32">
        <f t="shared" si="20"/>
        <v>27.133457473921599</v>
      </c>
      <c r="BD20" s="32">
        <f t="shared" si="21"/>
        <v>27.133457473921595</v>
      </c>
      <c r="BE20" s="32">
        <f t="shared" si="22"/>
        <v>13.566728736960799</v>
      </c>
      <c r="BF20" s="32">
        <f t="shared" si="23"/>
        <v>13.566728736960799</v>
      </c>
      <c r="BG20" s="32">
        <f>0</f>
        <v>0</v>
      </c>
      <c r="BH20" s="32">
        <f t="shared" si="24"/>
        <v>0</v>
      </c>
      <c r="BI20" s="32">
        <f t="shared" si="25"/>
        <v>0</v>
      </c>
    </row>
    <row r="21" spans="1:61" x14ac:dyDescent="0.25">
      <c r="A21">
        <v>0</v>
      </c>
      <c r="B21">
        <v>0</v>
      </c>
      <c r="C21">
        <v>1.9193468651666668E-3</v>
      </c>
      <c r="D21">
        <v>8.1905608979729728E-4</v>
      </c>
      <c r="E21">
        <v>9.7620673111363651E-4</v>
      </c>
      <c r="F21">
        <v>1.3455379796633589E-2</v>
      </c>
      <c r="G21">
        <v>0.54538995569963966</v>
      </c>
      <c r="H21">
        <v>0.39874149903674239</v>
      </c>
      <c r="I21">
        <v>306.16246534999999</v>
      </c>
      <c r="J21">
        <v>3.0199517204020165E-7</v>
      </c>
      <c r="K21">
        <v>3.0200000000000001E-2</v>
      </c>
      <c r="L21">
        <v>26.708597149999999</v>
      </c>
      <c r="M21">
        <v>22.88398179</v>
      </c>
      <c r="O21">
        <f t="shared" si="2"/>
        <v>0</v>
      </c>
      <c r="P21">
        <f t="shared" si="0"/>
        <v>0</v>
      </c>
      <c r="Q21">
        <f t="shared" si="0"/>
        <v>5.1263062212851866E-2</v>
      </c>
      <c r="R21">
        <f t="shared" si="0"/>
        <v>2.1875839145650236E-2</v>
      </c>
      <c r="S21">
        <f t="shared" si="0"/>
        <v>2.6073112316432487E-2</v>
      </c>
      <c r="T21">
        <f t="shared" ref="T21:V52" si="26">$M21*F21/24.5</f>
        <v>1.2567863928314162E-2</v>
      </c>
      <c r="U21">
        <f t="shared" si="26"/>
        <v>0.50941607406854938</v>
      </c>
      <c r="V21">
        <f t="shared" si="26"/>
        <v>0.37244053889282108</v>
      </c>
      <c r="W21">
        <f t="shared" si="7"/>
        <v>0.11484696774500004</v>
      </c>
      <c r="X21">
        <f t="shared" si="1"/>
        <v>3.0199517204020165E-7</v>
      </c>
      <c r="AA21">
        <f t="shared" si="8"/>
        <v>1.1543027040897549</v>
      </c>
      <c r="AB21">
        <f t="shared" si="9"/>
        <v>2.5084801927126601</v>
      </c>
      <c r="AC21">
        <f t="shared" si="10"/>
        <v>0.94330510513551136</v>
      </c>
      <c r="AD21" s="4">
        <f t="shared" si="11"/>
        <v>-9.9212013674934582E-2</v>
      </c>
      <c r="AF21" s="6">
        <f t="shared" si="12"/>
        <v>2.6076922063875947</v>
      </c>
      <c r="AG21" s="6">
        <f t="shared" si="13"/>
        <v>0.72108199611657198</v>
      </c>
      <c r="AH21" s="6">
        <f t="shared" si="14"/>
        <v>5.5472193475114162</v>
      </c>
      <c r="AI21" s="6">
        <f t="shared" si="15"/>
        <v>1.6209271872792064</v>
      </c>
      <c r="AJ21" s="6">
        <f t="shared" si="16"/>
        <v>8.9916386541824735</v>
      </c>
      <c r="AK21">
        <v>19</v>
      </c>
      <c r="AM21" s="32">
        <v>1</v>
      </c>
      <c r="AN21" s="32">
        <f t="shared" si="4"/>
        <v>2.3446402078617439</v>
      </c>
      <c r="AP21" s="32">
        <f t="shared" si="5"/>
        <v>0</v>
      </c>
      <c r="AQ21" s="32">
        <f t="shared" si="5"/>
        <v>0.4609389317248398</v>
      </c>
      <c r="AR21" s="32">
        <f t="shared" si="5"/>
        <v>0.19669964085470676</v>
      </c>
      <c r="AS21" s="32">
        <f t="shared" si="5"/>
        <v>0.23444000453927549</v>
      </c>
      <c r="AT21" s="32">
        <f t="shared" si="5"/>
        <v>0.11300569109833521</v>
      </c>
      <c r="AU21" s="32">
        <f t="shared" si="5"/>
        <v>4.5804852626566506</v>
      </c>
      <c r="AV21" s="32">
        <f t="shared" si="5"/>
        <v>3.3488507458932411</v>
      </c>
      <c r="AW21" s="32">
        <f t="shared" si="6"/>
        <v>1.6209271872792064</v>
      </c>
      <c r="AX21" s="32">
        <f t="shared" si="17"/>
        <v>2.5130057643980281</v>
      </c>
      <c r="BA21" s="32">
        <f t="shared" si="18"/>
        <v>12</v>
      </c>
      <c r="BB21" s="32">
        <f t="shared" si="19"/>
        <v>12</v>
      </c>
      <c r="BC21" s="32">
        <f t="shared" si="20"/>
        <v>26.689280415723488</v>
      </c>
      <c r="BD21" s="32">
        <f t="shared" si="21"/>
        <v>26.689280415723491</v>
      </c>
      <c r="BE21" s="32">
        <f t="shared" si="22"/>
        <v>13.344640207861744</v>
      </c>
      <c r="BF21" s="32">
        <f t="shared" si="23"/>
        <v>13.344640207861744</v>
      </c>
      <c r="BG21" s="32">
        <f>0</f>
        <v>0</v>
      </c>
      <c r="BH21" s="32">
        <f t="shared" si="24"/>
        <v>0</v>
      </c>
      <c r="BI21" s="32">
        <f t="shared" si="25"/>
        <v>-3.5527136788005009E-15</v>
      </c>
    </row>
    <row r="22" spans="1:61" x14ac:dyDescent="0.25">
      <c r="A22">
        <v>0</v>
      </c>
      <c r="B22">
        <v>0</v>
      </c>
      <c r="C22">
        <v>5.3244005984999997E-4</v>
      </c>
      <c r="D22">
        <v>3.6261681024324323E-4</v>
      </c>
      <c r="E22">
        <v>2.0304866490909089E-4</v>
      </c>
      <c r="F22">
        <v>1.0000000000000001E-5</v>
      </c>
      <c r="G22">
        <v>0.59953156541718877</v>
      </c>
      <c r="H22">
        <v>0.37110489341547853</v>
      </c>
      <c r="I22">
        <v>306.58656733999999</v>
      </c>
      <c r="J22">
        <v>2.454708915685024E-7</v>
      </c>
      <c r="K22">
        <v>3.1605000000000001E-2</v>
      </c>
      <c r="L22">
        <v>26.600662249999999</v>
      </c>
      <c r="M22">
        <v>28.70380132</v>
      </c>
      <c r="O22">
        <f t="shared" si="2"/>
        <v>0</v>
      </c>
      <c r="P22">
        <f t="shared" si="0"/>
        <v>0</v>
      </c>
      <c r="Q22">
        <f t="shared" si="0"/>
        <v>1.4163258200439635E-2</v>
      </c>
      <c r="R22">
        <f t="shared" si="0"/>
        <v>9.645847295452854E-3</v>
      </c>
      <c r="S22">
        <f t="shared" si="0"/>
        <v>5.4012289555601537E-3</v>
      </c>
      <c r="T22">
        <f t="shared" si="26"/>
        <v>1.171583727346939E-5</v>
      </c>
      <c r="U22">
        <f t="shared" si="26"/>
        <v>0.70240142607361511</v>
      </c>
      <c r="V22">
        <f t="shared" si="26"/>
        <v>0.43478045426439477</v>
      </c>
      <c r="W22">
        <f t="shared" si="7"/>
        <v>7.7008917213750042E-2</v>
      </c>
      <c r="X22">
        <f t="shared" si="1"/>
        <v>2.454708915685024E-7</v>
      </c>
      <c r="AA22">
        <f t="shared" si="8"/>
        <v>1.2160508544474884</v>
      </c>
      <c r="AB22">
        <f t="shared" si="9"/>
        <v>2.9381567497365118</v>
      </c>
      <c r="AC22">
        <f t="shared" si="10"/>
        <v>0.92798157743169485</v>
      </c>
      <c r="AD22" s="4">
        <f t="shared" si="11"/>
        <v>-2.9210334451452644E-2</v>
      </c>
      <c r="AF22" s="6">
        <f t="shared" si="12"/>
        <v>2.9673670841879645</v>
      </c>
      <c r="AG22" s="6">
        <f t="shared" si="13"/>
        <v>1.1114039293245748</v>
      </c>
      <c r="AH22" s="6">
        <f t="shared" si="14"/>
        <v>3.5990515189476522</v>
      </c>
      <c r="AI22" s="6">
        <f t="shared" si="15"/>
        <v>2.231881443538108</v>
      </c>
      <c r="AJ22" s="6">
        <f t="shared" si="16"/>
        <v>8.0326562994769066</v>
      </c>
      <c r="AK22">
        <v>20</v>
      </c>
      <c r="AM22" s="32">
        <v>1</v>
      </c>
      <c r="AN22" s="32">
        <f t="shared" si="4"/>
        <v>3.1498013943695433</v>
      </c>
      <c r="AP22" s="32">
        <f t="shared" si="5"/>
        <v>0</v>
      </c>
      <c r="AQ22" s="32">
        <f t="shared" si="5"/>
        <v>0.1137685852048794</v>
      </c>
      <c r="AR22" s="32">
        <f t="shared" si="5"/>
        <v>7.7481776041611647E-2</v>
      </c>
      <c r="AS22" s="32">
        <f t="shared" si="5"/>
        <v>4.3386215794797345E-2</v>
      </c>
      <c r="AT22" s="32">
        <f t="shared" si="5"/>
        <v>9.4109294078380235E-5</v>
      </c>
      <c r="AU22" s="32">
        <f t="shared" si="5"/>
        <v>5.6421492399117872</v>
      </c>
      <c r="AV22" s="32">
        <f t="shared" si="5"/>
        <v>3.4924419548363219</v>
      </c>
      <c r="AW22" s="32">
        <f t="shared" si="6"/>
        <v>2.231881443538108</v>
      </c>
      <c r="AX22" s="32">
        <f t="shared" si="17"/>
        <v>2.4665180205793966</v>
      </c>
      <c r="BA22" s="32">
        <f t="shared" si="18"/>
        <v>12</v>
      </c>
      <c r="BB22" s="32">
        <f t="shared" si="19"/>
        <v>12</v>
      </c>
      <c r="BC22" s="32">
        <f t="shared" si="20"/>
        <v>28.299602788739087</v>
      </c>
      <c r="BD22" s="32">
        <f t="shared" si="21"/>
        <v>28.299602788739087</v>
      </c>
      <c r="BE22" s="32">
        <f t="shared" si="22"/>
        <v>14.149801394369543</v>
      </c>
      <c r="BF22" s="32">
        <f t="shared" si="23"/>
        <v>14.149801394369543</v>
      </c>
      <c r="BG22" s="32">
        <f>0</f>
        <v>0</v>
      </c>
      <c r="BH22" s="32">
        <f t="shared" si="24"/>
        <v>0</v>
      </c>
      <c r="BI22" s="32">
        <f t="shared" si="25"/>
        <v>0</v>
      </c>
    </row>
    <row r="23" spans="1:61" x14ac:dyDescent="0.25">
      <c r="A23">
        <v>0</v>
      </c>
      <c r="B23">
        <v>0</v>
      </c>
      <c r="C23">
        <v>3.8418810386666661E-4</v>
      </c>
      <c r="D23">
        <v>4.1200858170270267E-4</v>
      </c>
      <c r="E23">
        <v>4.9863134613636359E-5</v>
      </c>
      <c r="F23">
        <v>1.0000000000000001E-5</v>
      </c>
      <c r="G23">
        <v>0.58975230757045838</v>
      </c>
      <c r="H23">
        <v>0.37798571447167606</v>
      </c>
      <c r="I23">
        <v>306.40970778000002</v>
      </c>
      <c r="J23">
        <v>2.5703957827688611E-7</v>
      </c>
      <c r="K23">
        <v>3.2055E-2</v>
      </c>
      <c r="L23">
        <v>26.26830769</v>
      </c>
      <c r="M23">
        <v>26.930399999999999</v>
      </c>
      <c r="O23">
        <f t="shared" si="2"/>
        <v>0</v>
      </c>
      <c r="P23">
        <f t="shared" si="0"/>
        <v>0</v>
      </c>
      <c r="Q23">
        <f t="shared" si="0"/>
        <v>1.0091971323207277E-2</v>
      </c>
      <c r="R23">
        <f t="shared" si="0"/>
        <v>1.0822768195087097E-2</v>
      </c>
      <c r="S23">
        <f t="shared" si="0"/>
        <v>1.3098201624188893E-3</v>
      </c>
      <c r="T23">
        <f t="shared" si="26"/>
        <v>1.0991999999999999E-5</v>
      </c>
      <c r="U23">
        <f t="shared" si="26"/>
        <v>0.64825573648144785</v>
      </c>
      <c r="V23">
        <f t="shared" si="26"/>
        <v>0.41548189734726632</v>
      </c>
      <c r="W23">
        <f t="shared" si="7"/>
        <v>6.4226012302050078E-2</v>
      </c>
      <c r="X23">
        <f t="shared" si="1"/>
        <v>2.5703957827688611E-7</v>
      </c>
      <c r="AA23">
        <f t="shared" si="8"/>
        <v>1.1216291617100655</v>
      </c>
      <c r="AB23">
        <f t="shared" si="9"/>
        <v>2.6866034260077809</v>
      </c>
      <c r="AC23">
        <f t="shared" si="10"/>
        <v>0.87541291405595911</v>
      </c>
      <c r="AD23" s="4">
        <f t="shared" si="11"/>
        <v>-2.2224559680713265E-2</v>
      </c>
      <c r="AF23" s="6">
        <f t="shared" si="12"/>
        <v>2.7088279856884943</v>
      </c>
      <c r="AG23" s="6">
        <f t="shared" si="13"/>
        <v>0.95800215757657603</v>
      </c>
      <c r="AH23" s="6">
        <f t="shared" si="14"/>
        <v>4.175355940866206</v>
      </c>
      <c r="AI23" s="6">
        <f t="shared" si="15"/>
        <v>2.1114861209759841</v>
      </c>
      <c r="AJ23" s="6">
        <f t="shared" si="16"/>
        <v>8.8162061192736161</v>
      </c>
      <c r="AK23">
        <v>21</v>
      </c>
      <c r="AM23" s="32">
        <v>1</v>
      </c>
      <c r="AN23" s="32">
        <f t="shared" si="4"/>
        <v>3.0522790527192463</v>
      </c>
      <c r="AP23" s="32">
        <f t="shared" si="5"/>
        <v>0</v>
      </c>
      <c r="AQ23" s="32">
        <f t="shared" si="5"/>
        <v>8.8972899335193853E-2</v>
      </c>
      <c r="AR23" s="32">
        <f t="shared" si="5"/>
        <v>9.5415755189006732E-2</v>
      </c>
      <c r="AS23" s="32">
        <f t="shared" si="5"/>
        <v>1.1547644531065373E-2</v>
      </c>
      <c r="AT23" s="32">
        <f t="shared" si="5"/>
        <v>9.6907737663055584E-5</v>
      </c>
      <c r="AU23" s="32">
        <f t="shared" si="5"/>
        <v>5.7151561908219657</v>
      </c>
      <c r="AV23" s="32">
        <f t="shared" si="5"/>
        <v>3.6629740458403819</v>
      </c>
      <c r="AW23" s="32">
        <f t="shared" si="6"/>
        <v>2.1114861209759841</v>
      </c>
      <c r="AX23" s="32">
        <f t="shared" si="17"/>
        <v>2.3074224200312501</v>
      </c>
      <c r="BA23" s="32">
        <f t="shared" si="18"/>
        <v>12</v>
      </c>
      <c r="BB23" s="32">
        <f t="shared" si="19"/>
        <v>12.000000000000002</v>
      </c>
      <c r="BC23" s="32">
        <f t="shared" si="20"/>
        <v>28.104558105438493</v>
      </c>
      <c r="BD23" s="32">
        <f t="shared" si="21"/>
        <v>28.1045581054385</v>
      </c>
      <c r="BE23" s="32">
        <f t="shared" si="22"/>
        <v>14.052279052719246</v>
      </c>
      <c r="BF23" s="32">
        <f t="shared" si="23"/>
        <v>14.052279052719248</v>
      </c>
      <c r="BG23" s="32">
        <f>0</f>
        <v>0</v>
      </c>
      <c r="BH23" s="32">
        <f t="shared" si="24"/>
        <v>0</v>
      </c>
      <c r="BI23" s="32">
        <f t="shared" si="25"/>
        <v>-8.8817841970012523E-15</v>
      </c>
    </row>
    <row r="24" spans="1:61" x14ac:dyDescent="0.25">
      <c r="A24">
        <v>0</v>
      </c>
      <c r="B24">
        <v>0</v>
      </c>
      <c r="C24">
        <v>5.2665572391666663E-4</v>
      </c>
      <c r="D24">
        <v>5.2021947527027034E-4</v>
      </c>
      <c r="E24">
        <v>5.3258579613636367E-5</v>
      </c>
      <c r="F24">
        <v>1.0000000000000001E-5</v>
      </c>
      <c r="G24">
        <v>0.58259428876777986</v>
      </c>
      <c r="H24">
        <v>0.37911124060398199</v>
      </c>
      <c r="I24">
        <v>306.16066066000002</v>
      </c>
      <c r="J24">
        <v>2.6302679918953789E-7</v>
      </c>
      <c r="K24">
        <v>3.0939999999999999E-2</v>
      </c>
      <c r="L24">
        <v>26.742133119999998</v>
      </c>
      <c r="M24">
        <v>27.200718370000001</v>
      </c>
      <c r="O24">
        <f t="shared" si="2"/>
        <v>0</v>
      </c>
      <c r="P24">
        <f t="shared" si="0"/>
        <v>0</v>
      </c>
      <c r="Q24">
        <f t="shared" si="0"/>
        <v>1.4083897477389466E-2</v>
      </c>
      <c r="R24">
        <f t="shared" si="0"/>
        <v>1.3911778459294116E-2</v>
      </c>
      <c r="S24">
        <f t="shared" si="0"/>
        <v>1.4242480258099819E-3</v>
      </c>
      <c r="T24">
        <f t="shared" si="26"/>
        <v>1.1102334028571429E-5</v>
      </c>
      <c r="U24">
        <f t="shared" si="26"/>
        <v>0.64681563970378919</v>
      </c>
      <c r="V24">
        <f t="shared" si="26"/>
        <v>0.42090196271715197</v>
      </c>
      <c r="W24">
        <f t="shared" si="7"/>
        <v>9.5201993907200105E-2</v>
      </c>
      <c r="X24">
        <f t="shared" si="1"/>
        <v>2.6302679918953789E-7</v>
      </c>
      <c r="AA24">
        <f t="shared" si="8"/>
        <v>1.1433177248568422</v>
      </c>
      <c r="AB24">
        <f t="shared" si="9"/>
        <v>2.7090650843925226</v>
      </c>
      <c r="AC24">
        <f t="shared" si="10"/>
        <v>0.90064377335929102</v>
      </c>
      <c r="AD24" s="4">
        <f t="shared" si="11"/>
        <v>-2.9419923962493565E-2</v>
      </c>
      <c r="AF24" s="6">
        <f t="shared" si="12"/>
        <v>2.7384850083550161</v>
      </c>
      <c r="AG24" s="6">
        <f t="shared" si="13"/>
        <v>0.93719746163643403</v>
      </c>
      <c r="AH24" s="6">
        <f t="shared" si="14"/>
        <v>4.2680439968495305</v>
      </c>
      <c r="AI24" s="6">
        <f t="shared" si="15"/>
        <v>2.0409099195818778</v>
      </c>
      <c r="AJ24" s="6">
        <f t="shared" si="16"/>
        <v>8.7106933303820924</v>
      </c>
      <c r="AK24">
        <v>22</v>
      </c>
      <c r="AM24" s="32">
        <v>1</v>
      </c>
      <c r="AN24" s="32">
        <f t="shared" si="4"/>
        <v>2.9679614683965703</v>
      </c>
      <c r="AP24" s="32">
        <f t="shared" si="5"/>
        <v>0</v>
      </c>
      <c r="AQ24" s="32">
        <f t="shared" si="5"/>
        <v>0.1226805118220816</v>
      </c>
      <c r="AR24" s="32">
        <f t="shared" si="5"/>
        <v>0.12118123583912652</v>
      </c>
      <c r="AS24" s="32">
        <f t="shared" si="5"/>
        <v>1.2406187779232872E-2</v>
      </c>
      <c r="AT24" s="32">
        <f t="shared" si="5"/>
        <v>9.6709026974351299E-5</v>
      </c>
      <c r="AU24" s="32">
        <f t="shared" si="5"/>
        <v>5.6342126787546229</v>
      </c>
      <c r="AV24" s="32">
        <f t="shared" si="5"/>
        <v>3.6663479193850277</v>
      </c>
      <c r="AW24" s="32">
        <f t="shared" si="6"/>
        <v>2.0409099195818778</v>
      </c>
      <c r="AX24" s="32">
        <f t="shared" si="17"/>
        <v>2.2971778550223187</v>
      </c>
      <c r="BA24" s="32">
        <f t="shared" si="18"/>
        <v>12</v>
      </c>
      <c r="BB24" s="32">
        <f t="shared" si="19"/>
        <v>12.000000000000004</v>
      </c>
      <c r="BC24" s="32">
        <f t="shared" si="20"/>
        <v>27.935922936793141</v>
      </c>
      <c r="BD24" s="32">
        <f t="shared" si="21"/>
        <v>27.935922936793144</v>
      </c>
      <c r="BE24" s="32">
        <f t="shared" si="22"/>
        <v>13.96796146839657</v>
      </c>
      <c r="BF24" s="32">
        <f t="shared" si="23"/>
        <v>13.96796146839657</v>
      </c>
      <c r="BG24" s="32">
        <f>0</f>
        <v>0</v>
      </c>
      <c r="BH24" s="32">
        <f t="shared" si="24"/>
        <v>0</v>
      </c>
      <c r="BI24" s="32">
        <f t="shared" si="25"/>
        <v>-7.1054273576010019E-15</v>
      </c>
    </row>
    <row r="25" spans="1:61" x14ac:dyDescent="0.25">
      <c r="A25">
        <v>0</v>
      </c>
      <c r="B25">
        <v>0</v>
      </c>
      <c r="C25">
        <v>1.27616053195E-3</v>
      </c>
      <c r="D25">
        <v>6.9945133501351337E-4</v>
      </c>
      <c r="E25">
        <v>1.4634725718181817E-4</v>
      </c>
      <c r="F25">
        <v>1.0000000000000001E-5</v>
      </c>
      <c r="G25">
        <v>0.56830397456522552</v>
      </c>
      <c r="H25">
        <v>0.39522995736085081</v>
      </c>
      <c r="I25">
        <v>306.33210614000001</v>
      </c>
      <c r="J25">
        <v>2.8183829312644502E-7</v>
      </c>
      <c r="K25">
        <v>3.066E-2</v>
      </c>
      <c r="L25">
        <v>26.601975169999999</v>
      </c>
      <c r="M25">
        <v>24.904477610000001</v>
      </c>
      <c r="O25">
        <f t="shared" si="2"/>
        <v>0</v>
      </c>
      <c r="P25">
        <f t="shared" si="0"/>
        <v>0</v>
      </c>
      <c r="Q25">
        <f t="shared" si="0"/>
        <v>3.3948390783867889E-2</v>
      </c>
      <c r="R25">
        <f t="shared" si="0"/>
        <v>1.8606787046652834E-2</v>
      </c>
      <c r="S25">
        <f t="shared" si="0"/>
        <v>3.8931261017483309E-3</v>
      </c>
      <c r="T25">
        <f t="shared" si="26"/>
        <v>1.0165092902040819E-5</v>
      </c>
      <c r="U25">
        <f t="shared" si="26"/>
        <v>0.5776862698054559</v>
      </c>
      <c r="V25">
        <f t="shared" si="26"/>
        <v>0.40175492342426794</v>
      </c>
      <c r="W25">
        <f t="shared" si="7"/>
        <v>0.10215158465280008</v>
      </c>
      <c r="X25">
        <f t="shared" si="1"/>
        <v>2.8183829312644502E-7</v>
      </c>
      <c r="AA25">
        <f t="shared" si="8"/>
        <v>1.1187308403444114</v>
      </c>
      <c r="AB25">
        <f t="shared" si="9"/>
        <v>2.5328963997047338</v>
      </c>
      <c r="AC25">
        <f t="shared" si="10"/>
        <v>0.91640645471307403</v>
      </c>
      <c r="AD25" s="4">
        <f t="shared" si="11"/>
        <v>-5.6448303932269052E-2</v>
      </c>
      <c r="AF25" s="6">
        <f t="shared" si="12"/>
        <v>2.589344703637003</v>
      </c>
      <c r="AG25" s="6">
        <f t="shared" si="13"/>
        <v>0.75653179421085492</v>
      </c>
      <c r="AH25" s="6">
        <f t="shared" si="14"/>
        <v>5.2872860474719845</v>
      </c>
      <c r="AI25" s="6">
        <f t="shared" si="15"/>
        <v>1.7353453791594258</v>
      </c>
      <c r="AJ25" s="6">
        <f t="shared" si="16"/>
        <v>9.1752674107746124</v>
      </c>
      <c r="AK25">
        <v>23</v>
      </c>
      <c r="AM25" s="32">
        <v>1</v>
      </c>
      <c r="AN25" s="32">
        <f t="shared" si="4"/>
        <v>2.6143104164306461</v>
      </c>
      <c r="AP25" s="32">
        <f t="shared" si="5"/>
        <v>0</v>
      </c>
      <c r="AQ25" s="32">
        <f t="shared" si="5"/>
        <v>0.31148556360746427</v>
      </c>
      <c r="AR25" s="32">
        <f t="shared" si="5"/>
        <v>0.17072224680837694</v>
      </c>
      <c r="AS25" s="32">
        <f t="shared" si="5"/>
        <v>3.5720473047407469E-2</v>
      </c>
      <c r="AT25" s="32">
        <f t="shared" si="5"/>
        <v>9.3267445631591456E-5</v>
      </c>
      <c r="AU25" s="32">
        <f t="shared" si="5"/>
        <v>5.3004260049979495</v>
      </c>
      <c r="AV25" s="32">
        <f t="shared" si="5"/>
        <v>3.6862088560129354</v>
      </c>
      <c r="AW25" s="32">
        <f t="shared" si="6"/>
        <v>1.7353453791594258</v>
      </c>
      <c r="AX25" s="32">
        <f t="shared" si="17"/>
        <v>2.2532736626226741</v>
      </c>
      <c r="BA25" s="32">
        <f t="shared" si="18"/>
        <v>12</v>
      </c>
      <c r="BB25" s="32">
        <f t="shared" si="19"/>
        <v>12</v>
      </c>
      <c r="BC25" s="32">
        <f t="shared" si="20"/>
        <v>27.228620832861292</v>
      </c>
      <c r="BD25" s="32">
        <f t="shared" si="21"/>
        <v>27.228620832861292</v>
      </c>
      <c r="BE25" s="32">
        <f t="shared" si="22"/>
        <v>13.614310416430646</v>
      </c>
      <c r="BF25" s="32">
        <f t="shared" si="23"/>
        <v>13.614310416430644</v>
      </c>
      <c r="BG25" s="32">
        <f>0</f>
        <v>0</v>
      </c>
      <c r="BH25" s="32">
        <f t="shared" si="24"/>
        <v>0</v>
      </c>
      <c r="BI25" s="32">
        <f t="shared" si="25"/>
        <v>1.7763568394002505E-15</v>
      </c>
    </row>
    <row r="26" spans="1:61" x14ac:dyDescent="0.25">
      <c r="A26">
        <v>0</v>
      </c>
      <c r="B26">
        <v>0</v>
      </c>
      <c r="C26">
        <v>2.1311301483333332E-3</v>
      </c>
      <c r="D26">
        <v>8.5859720462162174E-4</v>
      </c>
      <c r="E26">
        <v>5.2639966840909076E-4</v>
      </c>
      <c r="F26">
        <v>2.4357303100889303E-3</v>
      </c>
      <c r="G26">
        <v>0.55142209950040555</v>
      </c>
      <c r="H26">
        <v>0.40284059330544453</v>
      </c>
      <c r="I26">
        <v>306.23826229999997</v>
      </c>
      <c r="J26">
        <v>2.9512092266663814E-7</v>
      </c>
      <c r="K26">
        <v>3.1800000000000002E-2</v>
      </c>
      <c r="L26">
        <v>26.449345789999999</v>
      </c>
      <c r="M26">
        <v>22.73097645</v>
      </c>
      <c r="O26">
        <f t="shared" si="2"/>
        <v>0</v>
      </c>
      <c r="P26">
        <f t="shared" si="0"/>
        <v>0</v>
      </c>
      <c r="Q26">
        <f t="shared" si="0"/>
        <v>5.6366998216762318E-2</v>
      </c>
      <c r="R26">
        <f t="shared" si="0"/>
        <v>2.2709334359364657E-2</v>
      </c>
      <c r="S26">
        <f t="shared" si="0"/>
        <v>1.3922926853493381E-2</v>
      </c>
      <c r="T26">
        <f t="shared" si="26"/>
        <v>2.2598582986605173E-3</v>
      </c>
      <c r="U26">
        <f t="shared" si="26"/>
        <v>0.51160664317360305</v>
      </c>
      <c r="V26">
        <f t="shared" si="26"/>
        <v>0.37375347100122808</v>
      </c>
      <c r="W26">
        <f t="shared" si="7"/>
        <v>7.141323363300002E-2</v>
      </c>
      <c r="X26">
        <f t="shared" si="1"/>
        <v>2.9512092266663814E-7</v>
      </c>
      <c r="AA26">
        <f t="shared" si="8"/>
        <v>1.1219138211004231</v>
      </c>
      <c r="AB26">
        <f t="shared" si="9"/>
        <v>2.4310544437132973</v>
      </c>
      <c r="AC26">
        <f t="shared" si="10"/>
        <v>0.93350546086169683</v>
      </c>
      <c r="AD26" s="4">
        <f t="shared" si="11"/>
        <v>-9.2999259429620354E-2</v>
      </c>
      <c r="AF26" s="6">
        <f t="shared" si="12"/>
        <v>2.5240537031429175</v>
      </c>
      <c r="AG26" s="6">
        <f t="shared" si="13"/>
        <v>0.65704278141952388</v>
      </c>
      <c r="AH26" s="6">
        <f t="shared" si="14"/>
        <v>6.0878836403287222</v>
      </c>
      <c r="AI26" s="6">
        <f t="shared" si="15"/>
        <v>1.5325512354971857</v>
      </c>
      <c r="AJ26" s="6">
        <f t="shared" si="16"/>
        <v>9.3299935945488883</v>
      </c>
      <c r="AK26">
        <v>24</v>
      </c>
      <c r="AM26" s="32">
        <v>1</v>
      </c>
      <c r="AN26" s="32">
        <f t="shared" si="4"/>
        <v>2.3072536768075977</v>
      </c>
      <c r="AP26" s="32">
        <f t="shared" si="5"/>
        <v>0</v>
      </c>
      <c r="AQ26" s="32">
        <f t="shared" si="5"/>
        <v>0.52590373230634102</v>
      </c>
      <c r="AR26" s="32">
        <f t="shared" si="5"/>
        <v>0.21187794410934124</v>
      </c>
      <c r="AS26" s="32">
        <f t="shared" si="5"/>
        <v>0.12990081836046594</v>
      </c>
      <c r="AT26" s="32">
        <f t="shared" si="5"/>
        <v>2.1084463451090774E-2</v>
      </c>
      <c r="AU26" s="32">
        <f t="shared" si="5"/>
        <v>4.7732867037383748</v>
      </c>
      <c r="AV26" s="32">
        <f t="shared" si="5"/>
        <v>3.4871174903818716</v>
      </c>
      <c r="AW26" s="32">
        <f t="shared" si="6"/>
        <v>1.5325512354971857</v>
      </c>
      <c r="AX26" s="32">
        <f t="shared" si="17"/>
        <v>2.4002337302733339</v>
      </c>
      <c r="BA26" s="32">
        <f t="shared" si="18"/>
        <v>12</v>
      </c>
      <c r="BB26" s="32">
        <f t="shared" si="19"/>
        <v>12.000000000000002</v>
      </c>
      <c r="BC26" s="32">
        <f t="shared" si="20"/>
        <v>26.614507353615195</v>
      </c>
      <c r="BD26" s="32">
        <f t="shared" si="21"/>
        <v>26.614507353615192</v>
      </c>
      <c r="BE26" s="32">
        <f t="shared" si="22"/>
        <v>13.307253676807598</v>
      </c>
      <c r="BF26" s="32">
        <f t="shared" si="23"/>
        <v>13.307253676807598</v>
      </c>
      <c r="BG26" s="32">
        <f>0</f>
        <v>0</v>
      </c>
      <c r="BH26" s="32">
        <f t="shared" si="24"/>
        <v>0</v>
      </c>
      <c r="BI26" s="32">
        <f t="shared" si="25"/>
        <v>3.5527136788005009E-15</v>
      </c>
    </row>
    <row r="27" spans="1:61" x14ac:dyDescent="0.25">
      <c r="A27">
        <v>0</v>
      </c>
      <c r="B27">
        <v>0</v>
      </c>
      <c r="C27">
        <v>2.286880666666667E-3</v>
      </c>
      <c r="D27">
        <v>9.6510910870270278E-4</v>
      </c>
      <c r="E27">
        <v>8.0302059315909096E-4</v>
      </c>
      <c r="F27">
        <v>3.5695037342581108E-3</v>
      </c>
      <c r="G27">
        <v>0.55625067791648031</v>
      </c>
      <c r="H27">
        <v>0.40096246674032743</v>
      </c>
      <c r="I27">
        <v>306.31586393999999</v>
      </c>
      <c r="J27">
        <v>2.8840315031266014E-7</v>
      </c>
      <c r="K27">
        <v>3.0599999999999999E-2</v>
      </c>
      <c r="L27">
        <v>26.641766149999999</v>
      </c>
      <c r="M27">
        <v>22.463409840000001</v>
      </c>
      <c r="O27">
        <f t="shared" si="2"/>
        <v>0</v>
      </c>
      <c r="P27">
        <f t="shared" si="0"/>
        <v>0</v>
      </c>
      <c r="Q27">
        <f t="shared" si="0"/>
        <v>6.0926539934289439E-2</v>
      </c>
      <c r="R27">
        <f t="shared" si="0"/>
        <v>2.5712211183292335E-2</v>
      </c>
      <c r="S27">
        <f t="shared" si="0"/>
        <v>2.1393886856578791E-2</v>
      </c>
      <c r="T27">
        <f t="shared" si="26"/>
        <v>3.2727847064510361E-3</v>
      </c>
      <c r="U27">
        <f t="shared" si="26"/>
        <v>0.51001171231900955</v>
      </c>
      <c r="V27">
        <f t="shared" si="26"/>
        <v>0.36763200901409571</v>
      </c>
      <c r="W27">
        <f t="shared" si="7"/>
        <v>0.10390288798500011</v>
      </c>
      <c r="X27">
        <f t="shared" si="1"/>
        <v>2.8840315031266014E-7</v>
      </c>
      <c r="AA27">
        <f t="shared" si="8"/>
        <v>1.1622089821778763</v>
      </c>
      <c r="AB27">
        <f t="shared" si="9"/>
        <v>2.5076903024043218</v>
      </c>
      <c r="AC27">
        <f t="shared" si="10"/>
        <v>0.95132929397651256</v>
      </c>
      <c r="AD27" s="4">
        <f t="shared" si="11"/>
        <v>-0.10803263797416057</v>
      </c>
      <c r="AF27" s="6">
        <f t="shared" si="12"/>
        <v>2.6157229403784825</v>
      </c>
      <c r="AG27" s="6">
        <f t="shared" si="13"/>
        <v>0.7130643524254574</v>
      </c>
      <c r="AH27" s="6">
        <f t="shared" si="14"/>
        <v>5.6095918782002965</v>
      </c>
      <c r="AI27" s="6">
        <f t="shared" si="15"/>
        <v>1.5958469535899447</v>
      </c>
      <c r="AJ27" s="6">
        <f t="shared" si="16"/>
        <v>8.9520501097088392</v>
      </c>
      <c r="AK27">
        <v>25</v>
      </c>
      <c r="AM27" s="32">
        <v>1</v>
      </c>
      <c r="AN27" s="32">
        <f t="shared" si="4"/>
        <v>2.3038883712815057</v>
      </c>
      <c r="AP27" s="32">
        <f t="shared" si="5"/>
        <v>0</v>
      </c>
      <c r="AQ27" s="32">
        <f t="shared" si="5"/>
        <v>0.54541743850293578</v>
      </c>
      <c r="AR27" s="32">
        <f t="shared" si="5"/>
        <v>0.23017700294424898</v>
      </c>
      <c r="AS27" s="32">
        <f t="shared" si="5"/>
        <v>0.19151914718153465</v>
      </c>
      <c r="AT27" s="32">
        <f t="shared" si="5"/>
        <v>2.9298132690438409E-2</v>
      </c>
      <c r="AU27" s="32">
        <f t="shared" si="5"/>
        <v>4.5656504052181823</v>
      </c>
      <c r="AV27" s="32">
        <f t="shared" si="5"/>
        <v>3.2910601666271164</v>
      </c>
      <c r="AW27" s="32">
        <f t="shared" si="6"/>
        <v>1.5958469535899447</v>
      </c>
      <c r="AX27" s="32">
        <f t="shared" si="17"/>
        <v>2.5629605422186641</v>
      </c>
      <c r="BA27" s="32">
        <f t="shared" si="18"/>
        <v>12</v>
      </c>
      <c r="BB27" s="32">
        <f t="shared" si="19"/>
        <v>12</v>
      </c>
      <c r="BC27" s="32">
        <f t="shared" si="20"/>
        <v>26.607776742563011</v>
      </c>
      <c r="BD27" s="32">
        <f t="shared" si="21"/>
        <v>26.607776742563011</v>
      </c>
      <c r="BE27" s="32">
        <f t="shared" si="22"/>
        <v>13.303888371281506</v>
      </c>
      <c r="BF27" s="32">
        <f t="shared" si="23"/>
        <v>13.303888371281506</v>
      </c>
      <c r="BG27" s="32">
        <f>0</f>
        <v>0</v>
      </c>
      <c r="BH27" s="32">
        <f t="shared" si="24"/>
        <v>0</v>
      </c>
      <c r="BI27" s="32">
        <f t="shared" si="25"/>
        <v>0</v>
      </c>
    </row>
    <row r="28" spans="1:61" x14ac:dyDescent="0.25">
      <c r="A28">
        <v>0</v>
      </c>
      <c r="B28">
        <v>0</v>
      </c>
      <c r="C28">
        <v>2.3005832233333333E-3</v>
      </c>
      <c r="D28">
        <v>9.5863544447297286E-4</v>
      </c>
      <c r="E28">
        <v>7.3774495879545441E-4</v>
      </c>
      <c r="F28">
        <v>3.4413756825480012E-3</v>
      </c>
      <c r="G28">
        <v>0.54821873800838961</v>
      </c>
      <c r="H28">
        <v>0.40916018971853135</v>
      </c>
      <c r="I28">
        <v>306.34834834999998</v>
      </c>
      <c r="J28">
        <v>2.9512092266663814E-7</v>
      </c>
      <c r="K28">
        <v>3.0775E-2</v>
      </c>
      <c r="L28">
        <v>26.385012329999999</v>
      </c>
      <c r="M28">
        <v>22.76867494</v>
      </c>
      <c r="O28">
        <f t="shared" si="2"/>
        <v>0</v>
      </c>
      <c r="P28">
        <f t="shared" si="0"/>
        <v>0</v>
      </c>
      <c r="Q28">
        <f t="shared" si="0"/>
        <v>6.070091671384114E-2</v>
      </c>
      <c r="R28">
        <f t="shared" si="0"/>
        <v>2.5293608022394418E-2</v>
      </c>
      <c r="S28">
        <f t="shared" si="0"/>
        <v>1.9465409834213406E-2</v>
      </c>
      <c r="T28">
        <f t="shared" si="26"/>
        <v>3.1981862964226967E-3</v>
      </c>
      <c r="U28">
        <f t="shared" si="26"/>
        <v>0.50947813231551209</v>
      </c>
      <c r="V28">
        <f t="shared" si="26"/>
        <v>0.38024634114652944</v>
      </c>
      <c r="W28">
        <f t="shared" si="7"/>
        <v>9.828417092925007E-2</v>
      </c>
      <c r="X28">
        <f t="shared" si="1"/>
        <v>2.9512092266663814E-7</v>
      </c>
      <c r="AA28">
        <f t="shared" si="8"/>
        <v>1.1648687702937606</v>
      </c>
      <c r="AB28">
        <f t="shared" si="9"/>
        <v>2.4891375609478832</v>
      </c>
      <c r="AC28">
        <f t="shared" si="10"/>
        <v>0.97141255143395688</v>
      </c>
      <c r="AD28" s="4">
        <f t="shared" si="11"/>
        <v>-0.10545993457044897</v>
      </c>
      <c r="AF28" s="6">
        <f t="shared" si="12"/>
        <v>2.594597495518332</v>
      </c>
      <c r="AG28" s="6">
        <f t="shared" si="13"/>
        <v>0.6517723926504182</v>
      </c>
      <c r="AH28" s="6">
        <f t="shared" si="14"/>
        <v>6.1371117357918266</v>
      </c>
      <c r="AI28" s="6">
        <f t="shared" si="15"/>
        <v>1.47258600740208</v>
      </c>
      <c r="AJ28" s="6">
        <f t="shared" si="16"/>
        <v>9.0374248679901346</v>
      </c>
      <c r="AK28">
        <v>26</v>
      </c>
      <c r="AM28" s="32">
        <v>1</v>
      </c>
      <c r="AN28" s="32">
        <f t="shared" si="4"/>
        <v>2.1968259716132277</v>
      </c>
      <c r="AP28" s="32">
        <f t="shared" si="5"/>
        <v>0</v>
      </c>
      <c r="AQ28" s="32">
        <f t="shared" si="5"/>
        <v>0.54857997421946592</v>
      </c>
      <c r="AR28" s="32">
        <f t="shared" si="5"/>
        <v>0.22858908214278209</v>
      </c>
      <c r="AS28" s="32">
        <f t="shared" si="5"/>
        <v>0.17591717890133995</v>
      </c>
      <c r="AT28" s="32">
        <f t="shared" si="5"/>
        <v>2.8903368367755748E-2</v>
      </c>
      <c r="AU28" s="32">
        <f t="shared" si="5"/>
        <v>4.6043703426853773</v>
      </c>
      <c r="AV28" s="32">
        <f t="shared" si="5"/>
        <v>3.4364477394399056</v>
      </c>
      <c r="AW28" s="32">
        <f t="shared" si="6"/>
        <v>1.47258600740208</v>
      </c>
      <c r="AX28" s="32">
        <f t="shared" si="17"/>
        <v>2.4256722426656681</v>
      </c>
      <c r="BA28" s="32">
        <f t="shared" si="18"/>
        <v>12</v>
      </c>
      <c r="BB28" s="32">
        <f t="shared" si="19"/>
        <v>12.000000000000002</v>
      </c>
      <c r="BC28" s="32">
        <f t="shared" si="20"/>
        <v>26.393651943226455</v>
      </c>
      <c r="BD28" s="32">
        <f t="shared" si="21"/>
        <v>26.393651943226455</v>
      </c>
      <c r="BE28" s="32">
        <f t="shared" si="22"/>
        <v>13.196825971613228</v>
      </c>
      <c r="BF28" s="32">
        <f t="shared" si="23"/>
        <v>13.196825971613226</v>
      </c>
      <c r="BG28" s="32">
        <f>0</f>
        <v>0</v>
      </c>
      <c r="BH28" s="32">
        <f t="shared" si="24"/>
        <v>0</v>
      </c>
      <c r="BI28" s="32">
        <f t="shared" si="25"/>
        <v>-1.7763568394002505E-15</v>
      </c>
    </row>
    <row r="29" spans="1:61" x14ac:dyDescent="0.25">
      <c r="A29">
        <v>0</v>
      </c>
      <c r="B29">
        <v>0</v>
      </c>
      <c r="C29">
        <v>2.4248910166666665E-3</v>
      </c>
      <c r="D29">
        <v>1.0622347127837836E-3</v>
      </c>
      <c r="E29">
        <v>7.4186550311363634E-4</v>
      </c>
      <c r="F29">
        <v>3.2405712755446112E-3</v>
      </c>
      <c r="G29">
        <v>0.5486453832869963</v>
      </c>
      <c r="H29">
        <v>0.41002430715104182</v>
      </c>
      <c r="I29">
        <v>306.36098117</v>
      </c>
      <c r="J29">
        <v>2.9512092266663814E-7</v>
      </c>
      <c r="K29">
        <v>3.0724999999999999E-2</v>
      </c>
      <c r="L29">
        <v>26.444372990000002</v>
      </c>
      <c r="M29">
        <v>22.962649429999999</v>
      </c>
      <c r="O29">
        <f t="shared" si="2"/>
        <v>0</v>
      </c>
      <c r="P29">
        <f t="shared" si="0"/>
        <v>0</v>
      </c>
      <c r="Q29">
        <f t="shared" si="0"/>
        <v>6.4124722504833642E-2</v>
      </c>
      <c r="R29">
        <f t="shared" si="0"/>
        <v>2.8090130947779898E-2</v>
      </c>
      <c r="S29">
        <f t="shared" si="0"/>
        <v>1.9618168072751008E-2</v>
      </c>
      <c r="T29">
        <f t="shared" si="26"/>
        <v>3.0372286593166875E-3</v>
      </c>
      <c r="U29">
        <f t="shared" si="26"/>
        <v>0.51421843256356237</v>
      </c>
      <c r="V29">
        <f t="shared" si="26"/>
        <v>0.3842956907301231</v>
      </c>
      <c r="W29">
        <f t="shared" si="7"/>
        <v>9.9827508037250115E-2</v>
      </c>
      <c r="X29">
        <f t="shared" si="1"/>
        <v>2.9512092266663814E-7</v>
      </c>
      <c r="AA29">
        <f t="shared" si="8"/>
        <v>1.1895066334376965</v>
      </c>
      <c r="AB29">
        <f t="shared" si="9"/>
        <v>2.5331001863355405</v>
      </c>
      <c r="AC29">
        <f t="shared" si="10"/>
        <v>0.99225742451097532</v>
      </c>
      <c r="AD29" s="4">
        <f t="shared" si="11"/>
        <v>-0.11183302152536455</v>
      </c>
      <c r="AF29" s="6">
        <f t="shared" si="12"/>
        <v>2.6449332078609049</v>
      </c>
      <c r="AG29" s="6">
        <f t="shared" si="13"/>
        <v>0.66041835883895428</v>
      </c>
      <c r="AH29" s="6">
        <f t="shared" si="14"/>
        <v>6.0567668152535665</v>
      </c>
      <c r="AI29" s="6">
        <f t="shared" si="15"/>
        <v>1.4626005178913419</v>
      </c>
      <c r="AJ29" s="6">
        <f t="shared" si="16"/>
        <v>8.8586302807369606</v>
      </c>
      <c r="AK29">
        <v>27</v>
      </c>
      <c r="AM29" s="32">
        <v>1</v>
      </c>
      <c r="AN29" s="32">
        <f t="shared" si="4"/>
        <v>2.1778432207330205</v>
      </c>
      <c r="AP29" s="32">
        <f t="shared" si="5"/>
        <v>0</v>
      </c>
      <c r="AQ29" s="32">
        <f t="shared" si="5"/>
        <v>0.56805720852517416</v>
      </c>
      <c r="AR29" s="32">
        <f t="shared" si="5"/>
        <v>0.24884008460386942</v>
      </c>
      <c r="AS29" s="32">
        <f t="shared" si="5"/>
        <v>0.17379009774185913</v>
      </c>
      <c r="AT29" s="32">
        <f t="shared" si="5"/>
        <v>2.6905685770944932E-2</v>
      </c>
      <c r="AU29" s="32">
        <f t="shared" si="5"/>
        <v>4.5552709776206699</v>
      </c>
      <c r="AV29" s="32">
        <f t="shared" si="5"/>
        <v>3.4043334426585945</v>
      </c>
      <c r="AW29" s="32">
        <f t="shared" si="6"/>
        <v>1.4626005178913419</v>
      </c>
      <c r="AX29" s="32">
        <f t="shared" si="17"/>
        <v>2.4532879087622446</v>
      </c>
      <c r="BA29" s="32">
        <f t="shared" si="18"/>
        <v>12</v>
      </c>
      <c r="BB29" s="32">
        <f t="shared" si="19"/>
        <v>12</v>
      </c>
      <c r="BC29" s="32">
        <f t="shared" si="20"/>
        <v>26.355686441466041</v>
      </c>
      <c r="BD29" s="32">
        <f t="shared" si="21"/>
        <v>26.355686441466041</v>
      </c>
      <c r="BE29" s="32">
        <f t="shared" si="22"/>
        <v>13.177843220733021</v>
      </c>
      <c r="BF29" s="32">
        <f t="shared" si="23"/>
        <v>13.177843220733021</v>
      </c>
      <c r="BG29" s="32">
        <f>0</f>
        <v>0</v>
      </c>
      <c r="BH29" s="32">
        <f t="shared" si="24"/>
        <v>0</v>
      </c>
      <c r="BI29" s="32">
        <f t="shared" si="25"/>
        <v>0</v>
      </c>
    </row>
    <row r="30" spans="1:61" x14ac:dyDescent="0.25">
      <c r="A30">
        <v>0</v>
      </c>
      <c r="B30">
        <v>0</v>
      </c>
      <c r="C30">
        <v>2.4487078608999998E-3</v>
      </c>
      <c r="D30">
        <v>1.1501767332702704E-3</v>
      </c>
      <c r="E30">
        <v>6.9450545186363634E-4</v>
      </c>
      <c r="F30">
        <v>4.0454802036312314E-3</v>
      </c>
      <c r="G30">
        <v>0.54679387621800146</v>
      </c>
      <c r="H30">
        <v>0.40894350111205158</v>
      </c>
      <c r="I30">
        <v>306.1371997</v>
      </c>
      <c r="J30">
        <v>3.0199517204020165E-7</v>
      </c>
      <c r="K30">
        <v>3.1015000000000001E-2</v>
      </c>
      <c r="L30">
        <v>26.16775444</v>
      </c>
      <c r="M30">
        <v>21.739899099999999</v>
      </c>
      <c r="O30">
        <f t="shared" si="2"/>
        <v>0</v>
      </c>
      <c r="P30">
        <f t="shared" si="0"/>
        <v>0</v>
      </c>
      <c r="Q30">
        <f t="shared" si="0"/>
        <v>6.4077185999328864E-2</v>
      </c>
      <c r="R30">
        <f t="shared" si="0"/>
        <v>3.0097542318817814E-2</v>
      </c>
      <c r="S30">
        <f t="shared" si="0"/>
        <v>1.8173648121608876E-2</v>
      </c>
      <c r="T30">
        <f t="shared" si="26"/>
        <v>3.5897278137955275E-3</v>
      </c>
      <c r="U30">
        <f t="shared" si="26"/>
        <v>0.48519362030519347</v>
      </c>
      <c r="V30">
        <f t="shared" si="26"/>
        <v>0.36287307966435667</v>
      </c>
      <c r="W30">
        <f t="shared" si="7"/>
        <v>9.119462422340005E-2</v>
      </c>
      <c r="X30">
        <f t="shared" si="1"/>
        <v>3.0199517204020165E-7</v>
      </c>
      <c r="AA30">
        <f t="shared" si="8"/>
        <v>1.1392082914110968</v>
      </c>
      <c r="AB30">
        <f t="shared" si="9"/>
        <v>2.4178887432917029</v>
      </c>
      <c r="AC30">
        <f t="shared" si="10"/>
        <v>0.95044291220822441</v>
      </c>
      <c r="AD30" s="4">
        <f t="shared" si="11"/>
        <v>-0.11234837643975555</v>
      </c>
      <c r="AF30" s="6">
        <f t="shared" si="12"/>
        <v>2.5302371197314586</v>
      </c>
      <c r="AG30" s="6">
        <f t="shared" si="13"/>
        <v>0.62935129531500977</v>
      </c>
      <c r="AH30" s="6">
        <f t="shared" si="14"/>
        <v>6.3557508020983358</v>
      </c>
      <c r="AI30" s="6">
        <f t="shared" si="15"/>
        <v>1.4562180733507935</v>
      </c>
      <c r="AJ30" s="6">
        <f t="shared" si="16"/>
        <v>9.2553591877293986</v>
      </c>
      <c r="AK30">
        <v>28</v>
      </c>
      <c r="AM30" s="32">
        <v>1</v>
      </c>
      <c r="AN30" s="32">
        <f t="shared" si="4"/>
        <v>2.165344759971056</v>
      </c>
      <c r="AP30" s="32">
        <f t="shared" si="5"/>
        <v>0</v>
      </c>
      <c r="AQ30" s="32">
        <f t="shared" si="5"/>
        <v>0.59305737216273402</v>
      </c>
      <c r="AR30" s="32">
        <f t="shared" si="5"/>
        <v>0.27856356482854483</v>
      </c>
      <c r="AS30" s="32">
        <f t="shared" si="5"/>
        <v>0.16820364111689384</v>
      </c>
      <c r="AT30" s="32">
        <f t="shared" si="5"/>
        <v>3.3224220302860201E-2</v>
      </c>
      <c r="AU30" s="32">
        <f t="shared" si="5"/>
        <v>4.490641231519362</v>
      </c>
      <c r="AV30" s="32">
        <f t="shared" si="5"/>
        <v>3.3585206918511656</v>
      </c>
      <c r="AW30" s="32">
        <f t="shared" si="6"/>
        <v>1.4562180733507935</v>
      </c>
      <c r="AX30" s="32">
        <f t="shared" si="17"/>
        <v>2.496042651458966</v>
      </c>
      <c r="BA30" s="32">
        <f t="shared" si="18"/>
        <v>12</v>
      </c>
      <c r="BB30" s="32">
        <f t="shared" si="19"/>
        <v>12</v>
      </c>
      <c r="BC30" s="32">
        <f t="shared" si="20"/>
        <v>26.330689519942112</v>
      </c>
      <c r="BD30" s="32">
        <f t="shared" si="21"/>
        <v>26.330689519942112</v>
      </c>
      <c r="BE30" s="32">
        <f t="shared" si="22"/>
        <v>13.165344759971056</v>
      </c>
      <c r="BF30" s="32">
        <f t="shared" si="23"/>
        <v>13.165344759971056</v>
      </c>
      <c r="BG30" s="32">
        <f>0</f>
        <v>0</v>
      </c>
      <c r="BH30" s="32">
        <f t="shared" si="24"/>
        <v>0</v>
      </c>
      <c r="BI30" s="32">
        <f t="shared" si="25"/>
        <v>0</v>
      </c>
    </row>
    <row r="31" spans="1:61" x14ac:dyDescent="0.25">
      <c r="A31">
        <v>0</v>
      </c>
      <c r="B31">
        <v>0</v>
      </c>
      <c r="C31">
        <v>2.5488161513333332E-3</v>
      </c>
      <c r="D31">
        <v>1.5089070513513512E-3</v>
      </c>
      <c r="E31">
        <v>7.1403226972727271E-4</v>
      </c>
      <c r="F31">
        <v>3.2890937509212803E-3</v>
      </c>
      <c r="G31">
        <v>0.54359913274118743</v>
      </c>
      <c r="H31">
        <v>0.41559777194901071</v>
      </c>
      <c r="I31">
        <v>306.2545045</v>
      </c>
      <c r="J31">
        <v>2.9512092266663814E-7</v>
      </c>
      <c r="K31">
        <v>3.1274999999999997E-2</v>
      </c>
      <c r="L31">
        <v>26.54628215</v>
      </c>
      <c r="M31">
        <v>23.27643471</v>
      </c>
      <c r="O31">
        <f t="shared" si="2"/>
        <v>0</v>
      </c>
      <c r="P31">
        <f t="shared" si="0"/>
        <v>0</v>
      </c>
      <c r="Q31">
        <f t="shared" si="0"/>
        <v>6.7661592701771758E-2</v>
      </c>
      <c r="R31">
        <f t="shared" si="0"/>
        <v>4.0055872323297506E-2</v>
      </c>
      <c r="S31">
        <f t="shared" si="0"/>
        <v>1.8954902096385083E-2</v>
      </c>
      <c r="T31">
        <f t="shared" si="26"/>
        <v>3.1248316713627829E-3</v>
      </c>
      <c r="U31">
        <f t="shared" si="26"/>
        <v>0.51645100904746422</v>
      </c>
      <c r="V31">
        <f t="shared" si="26"/>
        <v>0.39484222058745377</v>
      </c>
      <c r="W31">
        <f t="shared" si="7"/>
        <v>8.5611759933750142E-2</v>
      </c>
      <c r="X31">
        <f t="shared" si="1"/>
        <v>2.9512092266663814E-7</v>
      </c>
      <c r="AA31">
        <f t="shared" si="8"/>
        <v>1.2426036403938943</v>
      </c>
      <c r="AB31">
        <f t="shared" si="9"/>
        <v>2.608002153929081</v>
      </c>
      <c r="AC31">
        <f t="shared" si="10"/>
        <v>1.0430291754178163</v>
      </c>
      <c r="AD31" s="4">
        <f t="shared" si="11"/>
        <v>-0.12667236712145435</v>
      </c>
      <c r="AF31" s="6">
        <f t="shared" si="12"/>
        <v>2.7346745210505352</v>
      </c>
      <c r="AG31" s="6">
        <f t="shared" si="13"/>
        <v>0.6486161702149027</v>
      </c>
      <c r="AH31" s="6">
        <f t="shared" si="14"/>
        <v>6.1669754527931371</v>
      </c>
      <c r="AI31" s="6">
        <f t="shared" si="15"/>
        <v>1.3851844586902069</v>
      </c>
      <c r="AJ31" s="6">
        <f t="shared" si="16"/>
        <v>8.5423985543330545</v>
      </c>
      <c r="AK31">
        <v>29</v>
      </c>
      <c r="AM31" s="32">
        <v>1</v>
      </c>
      <c r="AN31" s="32">
        <f t="shared" si="4"/>
        <v>2.0655242962869718</v>
      </c>
      <c r="AP31" s="32">
        <f t="shared" si="5"/>
        <v>0</v>
      </c>
      <c r="AQ31" s="32">
        <f t="shared" si="5"/>
        <v>0.57799229167948707</v>
      </c>
      <c r="AR31" s="32">
        <f t="shared" si="5"/>
        <v>0.34217322582708604</v>
      </c>
      <c r="AS31" s="32">
        <f t="shared" si="5"/>
        <v>0.1619203282656845</v>
      </c>
      <c r="AT31" s="32">
        <f t="shared" si="5"/>
        <v>2.669355755198358E-2</v>
      </c>
      <c r="AU31" s="32">
        <f t="shared" si="5"/>
        <v>4.4117303530709053</v>
      </c>
      <c r="AV31" s="32">
        <f t="shared" si="5"/>
        <v>3.372899614335918</v>
      </c>
      <c r="AW31" s="32">
        <f t="shared" si="6"/>
        <v>1.3851844586902069</v>
      </c>
      <c r="AX31" s="32">
        <f t="shared" si="17"/>
        <v>2.4672703044624642</v>
      </c>
      <c r="BA31" s="32">
        <f t="shared" si="18"/>
        <v>12</v>
      </c>
      <c r="BB31" s="32">
        <f t="shared" si="19"/>
        <v>12</v>
      </c>
      <c r="BC31" s="32">
        <f t="shared" si="20"/>
        <v>26.131048592573944</v>
      </c>
      <c r="BD31" s="32">
        <f t="shared" si="21"/>
        <v>26.131048592573944</v>
      </c>
      <c r="BE31" s="32">
        <f t="shared" si="22"/>
        <v>13.065524296286972</v>
      </c>
      <c r="BF31" s="32">
        <f t="shared" si="23"/>
        <v>13.065524296286972</v>
      </c>
      <c r="BG31" s="32">
        <f>0</f>
        <v>0</v>
      </c>
      <c r="BH31" s="32">
        <f t="shared" si="24"/>
        <v>0</v>
      </c>
      <c r="BI31" s="32">
        <f t="shared" si="25"/>
        <v>0</v>
      </c>
    </row>
    <row r="32" spans="1:61" x14ac:dyDescent="0.25">
      <c r="A32">
        <v>0</v>
      </c>
      <c r="B32">
        <v>0</v>
      </c>
      <c r="C32">
        <v>1.08040361275E-3</v>
      </c>
      <c r="D32">
        <v>8.3659913062162164E-4</v>
      </c>
      <c r="E32">
        <v>1.7873755049999999E-4</v>
      </c>
      <c r="F32">
        <v>1.0000000000000001E-5</v>
      </c>
      <c r="G32">
        <v>0.58349660096248468</v>
      </c>
      <c r="H32">
        <v>0.38555180915088533</v>
      </c>
      <c r="I32">
        <v>306.37000462000003</v>
      </c>
      <c r="J32">
        <v>2.6302679918953789E-7</v>
      </c>
      <c r="K32">
        <v>3.1899999999999998E-2</v>
      </c>
      <c r="L32">
        <v>26.15391442</v>
      </c>
      <c r="M32">
        <v>31.63371429</v>
      </c>
      <c r="O32">
        <f t="shared" si="2"/>
        <v>0</v>
      </c>
      <c r="P32">
        <f t="shared" si="0"/>
        <v>0</v>
      </c>
      <c r="Q32">
        <f t="shared" si="0"/>
        <v>2.825678362692232E-2</v>
      </c>
      <c r="R32">
        <f t="shared" si="0"/>
        <v>2.1880342066124294E-2</v>
      </c>
      <c r="S32">
        <f t="shared" si="0"/>
        <v>4.674686599417428E-3</v>
      </c>
      <c r="T32">
        <f t="shared" si="26"/>
        <v>1.2911720118367347E-5</v>
      </c>
      <c r="U32">
        <f t="shared" si="26"/>
        <v>0.75339448016462773</v>
      </c>
      <c r="V32">
        <f t="shared" si="26"/>
        <v>0.49781370508864142</v>
      </c>
      <c r="W32">
        <f t="shared" si="7"/>
        <v>6.800017749200013E-2</v>
      </c>
      <c r="X32">
        <f t="shared" si="1"/>
        <v>2.6302679918953789E-7</v>
      </c>
      <c r="AA32">
        <f t="shared" si="8"/>
        <v>1.3920615251031565</v>
      </c>
      <c r="AB32">
        <f t="shared" si="9"/>
        <v>3.2404986115060579</v>
      </c>
      <c r="AC32">
        <f t="shared" si="10"/>
        <v>1.1052510347622109</v>
      </c>
      <c r="AD32" s="4">
        <f t="shared" si="11"/>
        <v>-5.4811812292464041E-2</v>
      </c>
      <c r="AF32" s="6">
        <f t="shared" si="12"/>
        <v>3.2953104237985218</v>
      </c>
      <c r="AG32" s="6">
        <f t="shared" si="13"/>
        <v>1.0848083542741001</v>
      </c>
      <c r="AH32" s="6">
        <f t="shared" si="14"/>
        <v>3.68728723763987</v>
      </c>
      <c r="AI32" s="6">
        <f t="shared" si="15"/>
        <v>1.9566501882633649</v>
      </c>
      <c r="AJ32" s="6">
        <f t="shared" si="16"/>
        <v>7.214731267709154</v>
      </c>
      <c r="AK32">
        <v>30</v>
      </c>
      <c r="AM32" s="32">
        <v>1</v>
      </c>
      <c r="AN32" s="32">
        <f t="shared" si="4"/>
        <v>2.8440397639569142</v>
      </c>
      <c r="AP32" s="32">
        <f t="shared" si="5"/>
        <v>0</v>
      </c>
      <c r="AQ32" s="32">
        <f t="shared" si="5"/>
        <v>0.20386510035804853</v>
      </c>
      <c r="AR32" s="32">
        <f t="shared" si="5"/>
        <v>0.15786078805263887</v>
      </c>
      <c r="AS32" s="32">
        <f t="shared" si="5"/>
        <v>3.3726607575557892E-2</v>
      </c>
      <c r="AT32" s="32">
        <f t="shared" si="5"/>
        <v>9.3154590857894237E-5</v>
      </c>
      <c r="AU32" s="32">
        <f t="shared" si="5"/>
        <v>5.4355387129632238</v>
      </c>
      <c r="AV32" s="32">
        <f t="shared" si="5"/>
        <v>3.591592103597165</v>
      </c>
      <c r="AW32" s="32">
        <f t="shared" si="6"/>
        <v>1.9566501882633649</v>
      </c>
      <c r="AX32" s="32">
        <f t="shared" si="17"/>
        <v>2.3521026842496102</v>
      </c>
      <c r="BA32" s="32">
        <f t="shared" si="18"/>
        <v>12</v>
      </c>
      <c r="BB32" s="32">
        <f t="shared" si="19"/>
        <v>12</v>
      </c>
      <c r="BC32" s="32">
        <f t="shared" si="20"/>
        <v>27.688079527913828</v>
      </c>
      <c r="BD32" s="32">
        <f t="shared" si="21"/>
        <v>27.688079527913828</v>
      </c>
      <c r="BE32" s="32">
        <f t="shared" si="22"/>
        <v>13.844039763956914</v>
      </c>
      <c r="BF32" s="32">
        <f t="shared" si="23"/>
        <v>13.844039763956916</v>
      </c>
      <c r="BG32" s="32">
        <f>0</f>
        <v>0</v>
      </c>
      <c r="BH32" s="32">
        <f t="shared" si="24"/>
        <v>0</v>
      </c>
      <c r="BI32" s="32">
        <f t="shared" si="25"/>
        <v>-1.7763568394002505E-15</v>
      </c>
    </row>
    <row r="33" spans="1:61" x14ac:dyDescent="0.25">
      <c r="A33">
        <v>0</v>
      </c>
      <c r="B33">
        <v>0</v>
      </c>
      <c r="C33">
        <v>1.3261907609999999E-3</v>
      </c>
      <c r="D33">
        <v>8.5195437943243245E-4</v>
      </c>
      <c r="E33">
        <v>1.8371462445454544E-4</v>
      </c>
      <c r="F33">
        <v>1.0000000000000001E-5</v>
      </c>
      <c r="G33">
        <v>0.57142703069887457</v>
      </c>
      <c r="H33">
        <v>0.39322710977279568</v>
      </c>
      <c r="I33">
        <v>305.94770732000001</v>
      </c>
      <c r="J33">
        <v>2.6302679918953789E-7</v>
      </c>
      <c r="K33">
        <v>3.252E-2</v>
      </c>
      <c r="L33">
        <v>26.684129030000001</v>
      </c>
      <c r="M33">
        <v>26.344335480000002</v>
      </c>
      <c r="O33">
        <f t="shared" si="2"/>
        <v>0</v>
      </c>
      <c r="P33">
        <f t="shared" si="0"/>
        <v>0</v>
      </c>
      <c r="Q33">
        <f t="shared" si="0"/>
        <v>3.5388245384917888E-2</v>
      </c>
      <c r="R33">
        <f t="shared" si="0"/>
        <v>2.2733660588448605E-2</v>
      </c>
      <c r="S33">
        <f t="shared" si="0"/>
        <v>4.9022647436430845E-3</v>
      </c>
      <c r="T33">
        <f t="shared" si="26"/>
        <v>1.0752789991836736E-5</v>
      </c>
      <c r="U33">
        <f t="shared" si="26"/>
        <v>0.61444348567638407</v>
      </c>
      <c r="V33">
        <f t="shared" si="26"/>
        <v>0.42282885304838025</v>
      </c>
      <c r="W33">
        <f t="shared" si="7"/>
        <v>5.283457547940007E-2</v>
      </c>
      <c r="X33">
        <f t="shared" si="1"/>
        <v>2.6302679918953789E-7</v>
      </c>
      <c r="AA33">
        <f t="shared" si="8"/>
        <v>1.1958588702345181</v>
      </c>
      <c r="AB33">
        <f t="shared" si="9"/>
        <v>2.7119443405880181</v>
      </c>
      <c r="AC33">
        <f t="shared" si="10"/>
        <v>0.97170604753077972</v>
      </c>
      <c r="AD33" s="4">
        <f t="shared" si="11"/>
        <v>-6.3024170717009581E-2</v>
      </c>
      <c r="AF33" s="6">
        <f t="shared" si="12"/>
        <v>2.7749685113050275</v>
      </c>
      <c r="AG33" s="6">
        <f t="shared" si="13"/>
        <v>0.8315564162434681</v>
      </c>
      <c r="AH33" s="6">
        <f t="shared" si="14"/>
        <v>4.810256913258975</v>
      </c>
      <c r="AI33" s="6">
        <f t="shared" si="15"/>
        <v>1.7771489572283159</v>
      </c>
      <c r="AJ33" s="6">
        <f t="shared" si="16"/>
        <v>8.5485430573984846</v>
      </c>
      <c r="AK33">
        <v>31</v>
      </c>
      <c r="AM33" s="32">
        <v>1</v>
      </c>
      <c r="AN33" s="32">
        <f t="shared" si="4"/>
        <v>2.6381178581363169</v>
      </c>
      <c r="AP33" s="32">
        <f t="shared" si="5"/>
        <v>0</v>
      </c>
      <c r="AQ33" s="32">
        <f t="shared" si="5"/>
        <v>0.30251793939875377</v>
      </c>
      <c r="AR33" s="32">
        <f t="shared" si="5"/>
        <v>0.19433967639263589</v>
      </c>
      <c r="AS33" s="32">
        <f t="shared" si="5"/>
        <v>4.1907221239799453E-2</v>
      </c>
      <c r="AT33" s="32">
        <f t="shared" si="5"/>
        <v>9.1920688232379833E-5</v>
      </c>
      <c r="AU33" s="32">
        <f t="shared" si="5"/>
        <v>5.2525965936425782</v>
      </c>
      <c r="AV33" s="32">
        <f t="shared" si="5"/>
        <v>3.6145706561944952</v>
      </c>
      <c r="AW33" s="32">
        <f t="shared" si="6"/>
        <v>1.7771489572283159</v>
      </c>
      <c r="AX33" s="32">
        <f t="shared" si="17"/>
        <v>2.3159137942595049</v>
      </c>
      <c r="BA33" s="32">
        <f t="shared" si="18"/>
        <v>12</v>
      </c>
      <c r="BB33" s="32">
        <f t="shared" si="19"/>
        <v>12.000000000000004</v>
      </c>
      <c r="BC33" s="32">
        <f t="shared" si="20"/>
        <v>27.276235716272634</v>
      </c>
      <c r="BD33" s="32">
        <f t="shared" si="21"/>
        <v>27.276235716272637</v>
      </c>
      <c r="BE33" s="32">
        <f t="shared" si="22"/>
        <v>13.638117858136317</v>
      </c>
      <c r="BF33" s="32">
        <f t="shared" si="23"/>
        <v>13.638117858136317</v>
      </c>
      <c r="BG33" s="32">
        <f>0</f>
        <v>0</v>
      </c>
      <c r="BH33" s="32">
        <f t="shared" si="24"/>
        <v>0</v>
      </c>
      <c r="BI33" s="32">
        <f t="shared" si="25"/>
        <v>-7.1054273576010019E-15</v>
      </c>
    </row>
    <row r="34" spans="1:61" x14ac:dyDescent="0.25">
      <c r="A34">
        <v>0</v>
      </c>
      <c r="B34">
        <v>0</v>
      </c>
      <c r="C34">
        <v>2.0422731481666667E-3</v>
      </c>
      <c r="D34">
        <v>1.0882190815135135E-3</v>
      </c>
      <c r="E34">
        <v>3.9742944622727267E-4</v>
      </c>
      <c r="F34">
        <v>2.5051691810563772E-3</v>
      </c>
      <c r="G34">
        <v>0.55935746043526435</v>
      </c>
      <c r="H34">
        <v>0.40090241039470614</v>
      </c>
      <c r="I34">
        <v>306.26352795000003</v>
      </c>
      <c r="J34">
        <v>2.8183829312644502E-7</v>
      </c>
      <c r="K34">
        <v>3.1375E-2</v>
      </c>
      <c r="L34">
        <v>26.3736107</v>
      </c>
      <c r="M34">
        <v>24.75009382</v>
      </c>
      <c r="O34">
        <f t="shared" si="2"/>
        <v>0</v>
      </c>
      <c r="P34">
        <f t="shared" si="0"/>
        <v>0</v>
      </c>
      <c r="Q34">
        <f t="shared" si="0"/>
        <v>5.3862116952811089E-2</v>
      </c>
      <c r="R34">
        <f t="shared" si="0"/>
        <v>2.870026641214897E-2</v>
      </c>
      <c r="S34">
        <f t="shared" si="0"/>
        <v>1.0481649495514674E-2</v>
      </c>
      <c r="T34">
        <f t="shared" si="26"/>
        <v>2.5307417251476693E-3</v>
      </c>
      <c r="U34">
        <f t="shared" si="26"/>
        <v>0.56506733161998901</v>
      </c>
      <c r="V34">
        <f t="shared" si="26"/>
        <v>0.40499478652788246</v>
      </c>
      <c r="W34">
        <f t="shared" si="7"/>
        <v>8.2417533437500079E-2</v>
      </c>
      <c r="X34">
        <f t="shared" si="1"/>
        <v>2.8183829312644502E-7</v>
      </c>
      <c r="AA34">
        <f t="shared" si="8"/>
        <v>1.2058137492719991</v>
      </c>
      <c r="AB34">
        <f t="shared" si="9"/>
        <v>2.643790039318032</v>
      </c>
      <c r="AC34">
        <f t="shared" si="10"/>
        <v>0.99607763877671429</v>
      </c>
      <c r="AD34" s="4">
        <f t="shared" si="11"/>
        <v>-9.3044032860474718E-2</v>
      </c>
      <c r="AF34" s="6">
        <f t="shared" si="12"/>
        <v>2.7368340721785067</v>
      </c>
      <c r="AG34" s="6">
        <f t="shared" si="13"/>
        <v>0.74467879462507813</v>
      </c>
      <c r="AH34" s="6">
        <f t="shared" si="14"/>
        <v>5.3714434046881534</v>
      </c>
      <c r="AI34" s="6">
        <f t="shared" si="15"/>
        <v>1.6049302793077165</v>
      </c>
      <c r="AJ34" s="6">
        <f t="shared" si="16"/>
        <v>8.6207921637717497</v>
      </c>
      <c r="AK34">
        <v>32</v>
      </c>
      <c r="AM34" s="32">
        <v>1</v>
      </c>
      <c r="AN34" s="32">
        <f t="shared" si="4"/>
        <v>2.4017691407977164</v>
      </c>
      <c r="AP34" s="32">
        <f t="shared" si="5"/>
        <v>0</v>
      </c>
      <c r="AQ34" s="32">
        <f t="shared" si="5"/>
        <v>0.46433411575095135</v>
      </c>
      <c r="AR34" s="32">
        <f t="shared" si="5"/>
        <v>0.24741903178401539</v>
      </c>
      <c r="AS34" s="32">
        <f t="shared" si="5"/>
        <v>9.0360121834335005E-2</v>
      </c>
      <c r="AT34" s="32">
        <f t="shared" si="5"/>
        <v>2.1816998432683227E-2</v>
      </c>
      <c r="AU34" s="32">
        <f t="shared" si="5"/>
        <v>4.8713280244330139</v>
      </c>
      <c r="AV34" s="32">
        <f t="shared" si="5"/>
        <v>3.4913758820679819</v>
      </c>
      <c r="AW34" s="32">
        <f t="shared" si="6"/>
        <v>1.6049302793077165</v>
      </c>
      <c r="AX34" s="32">
        <f t="shared" si="17"/>
        <v>2.4070435486770183</v>
      </c>
      <c r="BA34" s="32">
        <f t="shared" si="18"/>
        <v>12</v>
      </c>
      <c r="BB34" s="32">
        <f t="shared" si="19"/>
        <v>12</v>
      </c>
      <c r="BC34" s="32">
        <f t="shared" si="20"/>
        <v>26.803538281595433</v>
      </c>
      <c r="BD34" s="32">
        <f t="shared" si="21"/>
        <v>26.803538281595429</v>
      </c>
      <c r="BE34" s="32">
        <f t="shared" si="22"/>
        <v>13.401769140797716</v>
      </c>
      <c r="BF34" s="32">
        <f t="shared" si="23"/>
        <v>13.401769140797716</v>
      </c>
      <c r="BG34" s="32">
        <f>0</f>
        <v>0</v>
      </c>
      <c r="BH34" s="32">
        <f t="shared" si="24"/>
        <v>0</v>
      </c>
      <c r="BI34" s="32">
        <f t="shared" si="25"/>
        <v>3.5527136788005009E-15</v>
      </c>
    </row>
    <row r="35" spans="1:61" x14ac:dyDescent="0.25">
      <c r="A35">
        <v>0</v>
      </c>
      <c r="B35">
        <v>0</v>
      </c>
      <c r="C35">
        <v>1.1841138185666666E-3</v>
      </c>
      <c r="D35">
        <v>6.7704598322972976E-4</v>
      </c>
      <c r="E35">
        <v>2.0918890688636366E-4</v>
      </c>
      <c r="F35">
        <v>1.0000000000000001E-5</v>
      </c>
      <c r="G35">
        <v>0.59050155756261202</v>
      </c>
      <c r="H35">
        <v>0.38196295264918684</v>
      </c>
      <c r="I35">
        <v>306.58295795999999</v>
      </c>
      <c r="J35">
        <v>2.8840315031266014E-7</v>
      </c>
      <c r="K35">
        <v>3.0054999999999998E-2</v>
      </c>
      <c r="L35">
        <v>26.078705759999998</v>
      </c>
      <c r="M35">
        <v>29.295290319999999</v>
      </c>
      <c r="O35">
        <f t="shared" si="2"/>
        <v>0</v>
      </c>
      <c r="P35">
        <f t="shared" ref="P35:S36" si="27">$L35*B35</f>
        <v>0</v>
      </c>
      <c r="Q35">
        <f t="shared" si="27"/>
        <v>3.088015586075012E-2</v>
      </c>
      <c r="R35">
        <f t="shared" si="27"/>
        <v>1.7656482982638017E-2</v>
      </c>
      <c r="S35">
        <f t="shared" si="27"/>
        <v>5.4553759509455152E-3</v>
      </c>
      <c r="T35">
        <f t="shared" si="26"/>
        <v>1.1957261355102041E-5</v>
      </c>
      <c r="U35">
        <f t="shared" si="26"/>
        <v>0.70607814543709835</v>
      </c>
      <c r="V35">
        <f t="shared" si="26"/>
        <v>0.45672308527927924</v>
      </c>
      <c r="W35">
        <f t="shared" si="7"/>
        <v>0.11591984710320011</v>
      </c>
      <c r="X35">
        <f t="shared" si="1"/>
        <v>2.8840315031266014E-7</v>
      </c>
      <c r="AA35">
        <f t="shared" si="8"/>
        <v>1.2993524951895739</v>
      </c>
      <c r="AB35">
        <f t="shared" si="9"/>
        <v>3.0434470104231628</v>
      </c>
      <c r="AC35">
        <f t="shared" si="10"/>
        <v>1.0214302001472257</v>
      </c>
      <c r="AD35" s="4">
        <f t="shared" si="11"/>
        <v>-5.3992014794333652E-2</v>
      </c>
      <c r="AF35" s="6">
        <f t="shared" si="12"/>
        <v>3.0974390252174966</v>
      </c>
      <c r="AG35" s="6">
        <f t="shared" si="13"/>
        <v>1.0545786249230451</v>
      </c>
      <c r="AH35" s="6">
        <f t="shared" si="14"/>
        <v>3.7929841412174352</v>
      </c>
      <c r="AI35" s="6">
        <f t="shared" si="15"/>
        <v>2.0241469230408824</v>
      </c>
      <c r="AJ35" s="6">
        <f t="shared" si="16"/>
        <v>7.6775571785881356</v>
      </c>
      <c r="AK35">
        <v>33</v>
      </c>
      <c r="AM35" s="32">
        <v>1</v>
      </c>
      <c r="AN35" s="32">
        <f t="shared" si="4"/>
        <v>2.9145295346896951</v>
      </c>
      <c r="AP35" s="32">
        <f t="shared" si="5"/>
        <v>0</v>
      </c>
      <c r="AQ35" s="32">
        <f t="shared" si="5"/>
        <v>0.23708416230462256</v>
      </c>
      <c r="AR35" s="32">
        <f t="shared" si="5"/>
        <v>0.13555865767197176</v>
      </c>
      <c r="AS35" s="32">
        <f t="shared" si="5"/>
        <v>4.1883960794078814E-2</v>
      </c>
      <c r="AT35" s="32">
        <f t="shared" si="5"/>
        <v>9.1802557753118173E-5</v>
      </c>
      <c r="AU35" s="32">
        <f t="shared" si="5"/>
        <v>5.420955334144792</v>
      </c>
      <c r="AV35" s="32">
        <f t="shared" si="5"/>
        <v>3.5065176020128517</v>
      </c>
      <c r="AW35" s="32">
        <f t="shared" si="6"/>
        <v>2.0241469230408824</v>
      </c>
      <c r="AX35" s="32">
        <f t="shared" si="17"/>
        <v>2.4386737038115553</v>
      </c>
      <c r="BA35" s="32">
        <f t="shared" si="18"/>
        <v>12</v>
      </c>
      <c r="BB35" s="32">
        <f t="shared" si="19"/>
        <v>12.000000000000002</v>
      </c>
      <c r="BC35" s="32">
        <f t="shared" si="20"/>
        <v>27.82905906937939</v>
      </c>
      <c r="BD35" s="32">
        <f t="shared" si="21"/>
        <v>27.82905906937939</v>
      </c>
      <c r="BE35" s="32">
        <f t="shared" si="22"/>
        <v>13.914529534689695</v>
      </c>
      <c r="BF35" s="32">
        <f t="shared" si="23"/>
        <v>13.914529534689695</v>
      </c>
      <c r="BG35" s="32">
        <f>0</f>
        <v>0</v>
      </c>
      <c r="BH35" s="32">
        <f t="shared" si="24"/>
        <v>0</v>
      </c>
      <c r="BI35" s="32">
        <f t="shared" si="25"/>
        <v>0</v>
      </c>
    </row>
    <row r="36" spans="1:61" x14ac:dyDescent="0.25">
      <c r="A36">
        <v>0</v>
      </c>
      <c r="B36">
        <v>0</v>
      </c>
      <c r="C36">
        <v>1.0232313129166666E-3</v>
      </c>
      <c r="D36">
        <v>5.7666561620270276E-4</v>
      </c>
      <c r="E36">
        <v>1.2087180993181818E-4</v>
      </c>
      <c r="F36">
        <v>4.1325025077035502E-5</v>
      </c>
      <c r="G36">
        <v>0.5781216284414995</v>
      </c>
      <c r="H36">
        <v>0.38821136578840226</v>
      </c>
      <c r="I36">
        <v>306.45374220000002</v>
      </c>
      <c r="J36">
        <v>2.6302679918953789E-7</v>
      </c>
      <c r="K36">
        <v>3.0085000000000001E-2</v>
      </c>
      <c r="L36">
        <v>26.693764430000002</v>
      </c>
      <c r="M36">
        <v>26.6580139</v>
      </c>
      <c r="O36">
        <f t="shared" si="2"/>
        <v>0</v>
      </c>
      <c r="P36">
        <f t="shared" si="27"/>
        <v>0</v>
      </c>
      <c r="Q36">
        <f t="shared" si="27"/>
        <v>2.7313895624397119E-2</v>
      </c>
      <c r="R36">
        <f t="shared" si="27"/>
        <v>1.539337611379574E-2</v>
      </c>
      <c r="S36">
        <f t="shared" si="27"/>
        <v>3.226523620547689E-3</v>
      </c>
      <c r="T36">
        <f t="shared" si="26"/>
        <v>4.4965024200875957E-5</v>
      </c>
      <c r="U36">
        <f t="shared" si="26"/>
        <v>0.62904385334220936</v>
      </c>
      <c r="V36">
        <f t="shared" si="26"/>
        <v>0.42240587695204945</v>
      </c>
      <c r="W36">
        <f t="shared" si="7"/>
        <v>0.11785296995845007</v>
      </c>
      <c r="X36">
        <f t="shared" si="1"/>
        <v>2.6302679918953789E-7</v>
      </c>
      <c r="AA36">
        <f t="shared" si="8"/>
        <v>1.1651637443666312</v>
      </c>
      <c r="AB36">
        <f t="shared" si="9"/>
        <v>2.6977595762032429</v>
      </c>
      <c r="AC36">
        <f t="shared" si="10"/>
        <v>0.93667934462157998</v>
      </c>
      <c r="AD36" s="4">
        <f t="shared" si="11"/>
        <v>-4.5933795358740551E-2</v>
      </c>
      <c r="AF36" s="6">
        <f t="shared" si="12"/>
        <v>2.7436933715619833</v>
      </c>
      <c r="AG36" s="6">
        <f t="shared" si="13"/>
        <v>0.87033468231882338</v>
      </c>
      <c r="AH36" s="6">
        <f t="shared" si="14"/>
        <v>4.5959331292449965</v>
      </c>
      <c r="AI36" s="6">
        <f t="shared" si="15"/>
        <v>1.8882725931964954</v>
      </c>
      <c r="AJ36" s="6">
        <f t="shared" si="16"/>
        <v>8.6783745681171336</v>
      </c>
      <c r="AK36">
        <v>34</v>
      </c>
      <c r="AM36" s="32">
        <v>1</v>
      </c>
      <c r="AN36" s="32">
        <f t="shared" si="4"/>
        <v>2.7936719824340308</v>
      </c>
      <c r="AP36" s="32">
        <f t="shared" si="5"/>
        <v>0</v>
      </c>
      <c r="AQ36" s="32">
        <f t="shared" si="5"/>
        <v>0.2370402171429738</v>
      </c>
      <c r="AR36" s="32">
        <f t="shared" si="5"/>
        <v>0.13358948378342672</v>
      </c>
      <c r="AS36" s="32">
        <f t="shared" si="5"/>
        <v>2.800098053199028E-2</v>
      </c>
      <c r="AT36" s="32">
        <f t="shared" si="5"/>
        <v>3.9022332247965337E-4</v>
      </c>
      <c r="AU36" s="32">
        <f t="shared" si="5"/>
        <v>5.4590781790754335</v>
      </c>
      <c r="AV36" s="32">
        <f t="shared" si="5"/>
        <v>3.6657964199638813</v>
      </c>
      <c r="AW36" s="32">
        <f t="shared" si="6"/>
        <v>1.8882725931964954</v>
      </c>
      <c r="AX36" s="32">
        <f t="shared" si="17"/>
        <v>2.2869032746548861</v>
      </c>
      <c r="BA36" s="32">
        <f t="shared" si="18"/>
        <v>12</v>
      </c>
      <c r="BB36" s="32">
        <f t="shared" si="19"/>
        <v>11.999999999999998</v>
      </c>
      <c r="BC36" s="32">
        <f t="shared" si="20"/>
        <v>27.587343964868062</v>
      </c>
      <c r="BD36" s="32">
        <f t="shared" si="21"/>
        <v>27.587343964868062</v>
      </c>
      <c r="BE36" s="32">
        <f t="shared" si="22"/>
        <v>13.793671982434031</v>
      </c>
      <c r="BF36" s="32">
        <f t="shared" si="23"/>
        <v>13.793671982434031</v>
      </c>
      <c r="BG36" s="32">
        <f>0</f>
        <v>0</v>
      </c>
      <c r="BH36" s="32">
        <f t="shared" si="24"/>
        <v>0</v>
      </c>
      <c r="BI36" s="32">
        <f t="shared" si="25"/>
        <v>0</v>
      </c>
    </row>
    <row r="37" spans="1:61" x14ac:dyDescent="0.25">
      <c r="A37">
        <v>0</v>
      </c>
      <c r="B37">
        <v>0</v>
      </c>
      <c r="C37">
        <v>1.1801193966833332E-3</v>
      </c>
      <c r="D37">
        <v>5.8031439618918927E-4</v>
      </c>
      <c r="E37">
        <v>1.3898279129545454E-4</v>
      </c>
      <c r="F37">
        <v>2.0226094586129711E-4</v>
      </c>
      <c r="G37">
        <v>0.56549829198340584</v>
      </c>
      <c r="H37">
        <v>0.39808381136458942</v>
      </c>
      <c r="I37">
        <v>306.42053592000002</v>
      </c>
      <c r="J37">
        <v>2.8840315031266014E-7</v>
      </c>
      <c r="K37">
        <v>3.04E-2</v>
      </c>
      <c r="L37">
        <v>26.488943339999999</v>
      </c>
      <c r="M37">
        <v>24.888902529999999</v>
      </c>
      <c r="O37">
        <f t="shared" ref="O37:S68" si="28">$L37*A37</f>
        <v>0</v>
      </c>
      <c r="P37">
        <f t="shared" si="28"/>
        <v>0</v>
      </c>
      <c r="Q37">
        <f t="shared" si="28"/>
        <v>3.1260115833179794E-2</v>
      </c>
      <c r="R37">
        <f t="shared" si="28"/>
        <v>1.5371915160041745E-2</v>
      </c>
      <c r="S37">
        <f t="shared" si="28"/>
        <v>3.6815072838603403E-3</v>
      </c>
      <c r="T37">
        <f t="shared" si="26"/>
        <v>2.0547154968030329E-4</v>
      </c>
      <c r="U37">
        <f t="shared" si="26"/>
        <v>0.57447477020638649</v>
      </c>
      <c r="V37">
        <f t="shared" si="26"/>
        <v>0.40440282366629271</v>
      </c>
      <c r="W37">
        <f t="shared" si="7"/>
        <v>0.10860466769400007</v>
      </c>
      <c r="X37">
        <f t="shared" si="1"/>
        <v>2.8840315031266014E-7</v>
      </c>
      <c r="AA37">
        <f t="shared" si="8"/>
        <v>1.1022396001546053</v>
      </c>
      <c r="AB37">
        <f t="shared" si="9"/>
        <v>2.4947204982116769</v>
      </c>
      <c r="AC37">
        <f t="shared" si="10"/>
        <v>0.90943272388674923</v>
      </c>
      <c r="AD37" s="4">
        <f t="shared" si="11"/>
        <v>-5.0313538277081876E-2</v>
      </c>
      <c r="AF37" s="6">
        <f t="shared" si="12"/>
        <v>2.5450340364887589</v>
      </c>
      <c r="AG37" s="6">
        <f t="shared" si="13"/>
        <v>0.72616858871526047</v>
      </c>
      <c r="AH37" s="6">
        <f t="shared" si="14"/>
        <v>5.5083627440795961</v>
      </c>
      <c r="AI37" s="6">
        <f t="shared" si="15"/>
        <v>1.6969440254706982</v>
      </c>
      <c r="AJ37" s="6">
        <f t="shared" si="16"/>
        <v>9.3473832486912514</v>
      </c>
      <c r="AK37">
        <v>35</v>
      </c>
      <c r="AM37" s="32">
        <v>1</v>
      </c>
      <c r="AN37" s="32">
        <f t="shared" si="4"/>
        <v>2.5916482854827514</v>
      </c>
      <c r="AP37" s="32">
        <f t="shared" ref="AP37:AV68" si="29">P37*$AJ37</f>
        <v>0</v>
      </c>
      <c r="AQ37" s="32">
        <f t="shared" si="29"/>
        <v>0.29220028309121299</v>
      </c>
      <c r="AR37" s="32">
        <f t="shared" si="29"/>
        <v>0.14368718226727731</v>
      </c>
      <c r="AS37" s="32">
        <f t="shared" si="29"/>
        <v>3.4412459515090969E-2</v>
      </c>
      <c r="AT37" s="32">
        <f t="shared" si="29"/>
        <v>1.9206213215642992E-3</v>
      </c>
      <c r="AU37" s="32">
        <f t="shared" si="29"/>
        <v>5.3698358438229334</v>
      </c>
      <c r="AV37" s="32">
        <f t="shared" si="29"/>
        <v>3.7801081796617466</v>
      </c>
      <c r="AW37" s="32">
        <f t="shared" si="6"/>
        <v>1.6969440254706982</v>
      </c>
      <c r="AX37" s="32">
        <f t="shared" si="17"/>
        <v>2.1672439503442793</v>
      </c>
      <c r="BA37" s="32">
        <f t="shared" si="18"/>
        <v>12</v>
      </c>
      <c r="BB37" s="32">
        <f t="shared" si="19"/>
        <v>12</v>
      </c>
      <c r="BC37" s="32">
        <f t="shared" si="20"/>
        <v>27.183296570965503</v>
      </c>
      <c r="BD37" s="32">
        <f t="shared" si="21"/>
        <v>27.183296570965503</v>
      </c>
      <c r="BE37" s="32">
        <f t="shared" si="22"/>
        <v>13.591648285482751</v>
      </c>
      <c r="BF37" s="32">
        <f t="shared" si="23"/>
        <v>13.591648285482751</v>
      </c>
      <c r="BG37" s="32">
        <f>0</f>
        <v>0</v>
      </c>
      <c r="BH37" s="32">
        <f t="shared" si="24"/>
        <v>0</v>
      </c>
      <c r="BI37" s="32">
        <f t="shared" si="25"/>
        <v>0</v>
      </c>
    </row>
    <row r="38" spans="1:61" x14ac:dyDescent="0.25">
      <c r="A38">
        <v>0</v>
      </c>
      <c r="B38">
        <v>0</v>
      </c>
      <c r="C38">
        <v>1.6188866564999999E-3</v>
      </c>
      <c r="D38">
        <v>8.8644130610810801E-4</v>
      </c>
      <c r="E38">
        <v>1.999848048181818E-4</v>
      </c>
      <c r="F38">
        <v>1.0319766426343737E-5</v>
      </c>
      <c r="G38">
        <v>0.56371483995509108</v>
      </c>
      <c r="H38">
        <v>0.39298875101388175</v>
      </c>
      <c r="I38">
        <v>306.36819993</v>
      </c>
      <c r="J38">
        <v>3.0199517204020165E-7</v>
      </c>
      <c r="K38">
        <v>3.2489999999999998E-2</v>
      </c>
      <c r="L38">
        <v>24.993391299999999</v>
      </c>
      <c r="M38">
        <v>24.655860629999999</v>
      </c>
      <c r="O38">
        <f t="shared" si="28"/>
        <v>0</v>
      </c>
      <c r="P38">
        <f t="shared" si="28"/>
        <v>0</v>
      </c>
      <c r="Q38">
        <f t="shared" si="28"/>
        <v>4.0461467676253186E-2</v>
      </c>
      <c r="R38">
        <f t="shared" si="28"/>
        <v>2.2155174428043024E-2</v>
      </c>
      <c r="S38">
        <f t="shared" si="28"/>
        <v>4.9982984808749431E-3</v>
      </c>
      <c r="T38">
        <f t="shared" si="26"/>
        <v>1.0385417254778952E-5</v>
      </c>
      <c r="U38">
        <f t="shared" si="26"/>
        <v>0.56730100118348903</v>
      </c>
      <c r="V38">
        <f t="shared" si="26"/>
        <v>0.39548881119004242</v>
      </c>
      <c r="W38">
        <f t="shared" si="7"/>
        <v>5.0236716513000122E-2</v>
      </c>
      <c r="X38">
        <f t="shared" si="1"/>
        <v>3.0199517204020165E-7</v>
      </c>
      <c r="AA38">
        <f t="shared" si="8"/>
        <v>1.1301714649336667</v>
      </c>
      <c r="AB38">
        <f t="shared" si="9"/>
        <v>2.536373140103565</v>
      </c>
      <c r="AC38">
        <f t="shared" si="10"/>
        <v>0.92620750355042714</v>
      </c>
      <c r="AD38" s="4">
        <f t="shared" si="11"/>
        <v>-6.761494058517116E-2</v>
      </c>
      <c r="AF38" s="6">
        <f t="shared" si="12"/>
        <v>2.6039880806887363</v>
      </c>
      <c r="AG38" s="6">
        <f t="shared" si="13"/>
        <v>0.75157307358788206</v>
      </c>
      <c r="AH38" s="6">
        <f t="shared" si="14"/>
        <v>5.3221704456556438</v>
      </c>
      <c r="AI38" s="6">
        <f t="shared" si="15"/>
        <v>1.7106285933818766</v>
      </c>
      <c r="AJ38" s="6">
        <f t="shared" si="16"/>
        <v>9.1042569431905083</v>
      </c>
      <c r="AK38">
        <v>36</v>
      </c>
      <c r="AM38" s="32">
        <v>1</v>
      </c>
      <c r="AN38" s="32">
        <f t="shared" si="4"/>
        <v>2.5643168751797525</v>
      </c>
      <c r="AP38" s="32">
        <f t="shared" si="29"/>
        <v>0</v>
      </c>
      <c r="AQ38" s="32">
        <f t="shared" si="29"/>
        <v>0.3683715980232064</v>
      </c>
      <c r="AR38" s="32">
        <f t="shared" si="29"/>
        <v>0.20170640061410749</v>
      </c>
      <c r="AS38" s="32">
        <f t="shared" si="29"/>
        <v>4.5505793648644273E-2</v>
      </c>
      <c r="AT38" s="32">
        <f t="shared" si="29"/>
        <v>9.4551507149751783E-5</v>
      </c>
      <c r="AU38" s="32">
        <f t="shared" si="29"/>
        <v>5.1648540789037067</v>
      </c>
      <c r="AV38" s="32">
        <f t="shared" si="29"/>
        <v>3.6006317552311038</v>
      </c>
      <c r="AW38" s="32">
        <f t="shared" si="6"/>
        <v>1.7106285933818766</v>
      </c>
      <c r="AX38" s="32">
        <f t="shared" si="17"/>
        <v>2.3262123856678349</v>
      </c>
      <c r="BA38" s="32">
        <f t="shared" si="18"/>
        <v>12</v>
      </c>
      <c r="BB38" s="32">
        <f t="shared" si="19"/>
        <v>12</v>
      </c>
      <c r="BC38" s="32">
        <f t="shared" si="20"/>
        <v>27.128633750359505</v>
      </c>
      <c r="BD38" s="32">
        <f t="shared" si="21"/>
        <v>27.128633750359505</v>
      </c>
      <c r="BE38" s="32">
        <f t="shared" si="22"/>
        <v>13.564316875179752</v>
      </c>
      <c r="BF38" s="32">
        <f t="shared" si="23"/>
        <v>13.564316875179752</v>
      </c>
      <c r="BG38" s="32">
        <f>0</f>
        <v>0</v>
      </c>
      <c r="BH38" s="32">
        <f t="shared" si="24"/>
        <v>0</v>
      </c>
      <c r="BI38" s="32">
        <f t="shared" si="25"/>
        <v>0</v>
      </c>
    </row>
    <row r="39" spans="1:61" x14ac:dyDescent="0.25">
      <c r="A39">
        <v>0</v>
      </c>
      <c r="B39">
        <v>0</v>
      </c>
      <c r="C39">
        <v>1.8157420311666669E-3</v>
      </c>
      <c r="D39">
        <v>9.7783919159459445E-4</v>
      </c>
      <c r="E39">
        <v>2.5285512554545453E-4</v>
      </c>
      <c r="F39">
        <v>7.1074438222334219E-4</v>
      </c>
      <c r="G39">
        <v>0.55842386786234866</v>
      </c>
      <c r="H39">
        <v>0.40217260364115048</v>
      </c>
      <c r="I39">
        <v>306.35195772999998</v>
      </c>
      <c r="J39">
        <v>2.8183829312644502E-7</v>
      </c>
      <c r="K39">
        <v>3.125E-2</v>
      </c>
      <c r="L39">
        <v>26.528711940000001</v>
      </c>
      <c r="M39">
        <v>22.030255870000001</v>
      </c>
      <c r="O39">
        <f t="shared" si="28"/>
        <v>0</v>
      </c>
      <c r="P39">
        <f t="shared" si="28"/>
        <v>0</v>
      </c>
      <c r="Q39">
        <f t="shared" si="28"/>
        <v>4.816929730217101E-2</v>
      </c>
      <c r="R39">
        <f t="shared" si="28"/>
        <v>2.5940814237455468E-2</v>
      </c>
      <c r="S39">
        <f t="shared" si="28"/>
        <v>6.7079207881478985E-3</v>
      </c>
      <c r="T39">
        <f t="shared" si="26"/>
        <v>6.3909716728756361E-4</v>
      </c>
      <c r="U39">
        <f t="shared" si="26"/>
        <v>0.50213145685398419</v>
      </c>
      <c r="V39">
        <f t="shared" si="26"/>
        <v>0.36163123927014856</v>
      </c>
      <c r="W39">
        <f t="shared" si="7"/>
        <v>8.6218313805000085E-2</v>
      </c>
      <c r="X39">
        <f t="shared" si="1"/>
        <v>2.8183829312644502E-7</v>
      </c>
      <c r="AA39">
        <f t="shared" si="8"/>
        <v>1.0647554165934328</v>
      </c>
      <c r="AB39">
        <f t="shared" si="9"/>
        <v>2.3309714303613376</v>
      </c>
      <c r="AC39">
        <f t="shared" si="10"/>
        <v>0.88489854319584582</v>
      </c>
      <c r="AD39" s="4">
        <f t="shared" si="11"/>
        <v>-8.0818032327774375E-2</v>
      </c>
      <c r="AF39" s="6">
        <f t="shared" si="12"/>
        <v>2.4117894626891121</v>
      </c>
      <c r="AG39" s="6">
        <f t="shared" si="13"/>
        <v>0.64199237629742045</v>
      </c>
      <c r="AH39" s="6">
        <f t="shared" si="14"/>
        <v>6.2306035829729094</v>
      </c>
      <c r="AI39" s="6">
        <f t="shared" si="15"/>
        <v>1.5719009267254127</v>
      </c>
      <c r="AJ39" s="6">
        <f t="shared" si="16"/>
        <v>9.7938915461337928</v>
      </c>
      <c r="AK39">
        <v>37</v>
      </c>
      <c r="AM39" s="32">
        <v>1</v>
      </c>
      <c r="AN39" s="32">
        <f t="shared" si="4"/>
        <v>2.3823031415681424</v>
      </c>
      <c r="AP39" s="32">
        <f t="shared" si="29"/>
        <v>0</v>
      </c>
      <c r="AQ39" s="32">
        <f t="shared" si="29"/>
        <v>0.47176487363093794</v>
      </c>
      <c r="AR39" s="32">
        <f t="shared" si="29"/>
        <v>0.25406152126004222</v>
      </c>
      <c r="AS39" s="32">
        <f t="shared" si="29"/>
        <v>6.5696648699176838E-2</v>
      </c>
      <c r="AT39" s="32">
        <f t="shared" si="29"/>
        <v>6.2592483438557237E-3</v>
      </c>
      <c r="AU39" s="32">
        <f t="shared" si="29"/>
        <v>4.9178210303300807</v>
      </c>
      <c r="AV39" s="32">
        <f t="shared" si="29"/>
        <v>3.5417771371057949</v>
      </c>
      <c r="AW39" s="32">
        <f t="shared" si="6"/>
        <v>1.5719009267254127</v>
      </c>
      <c r="AX39" s="32">
        <f t="shared" si="17"/>
        <v>2.3634239703155697</v>
      </c>
      <c r="BA39" s="32">
        <f t="shared" si="18"/>
        <v>12</v>
      </c>
      <c r="BB39" s="32">
        <f t="shared" si="19"/>
        <v>11.999999999999998</v>
      </c>
      <c r="BC39" s="32">
        <f t="shared" si="20"/>
        <v>26.764606283136285</v>
      </c>
      <c r="BD39" s="32">
        <f t="shared" si="21"/>
        <v>26.764606283136278</v>
      </c>
      <c r="BE39" s="32">
        <f t="shared" si="22"/>
        <v>13.382303141568142</v>
      </c>
      <c r="BF39" s="32">
        <f t="shared" si="23"/>
        <v>13.382303141568142</v>
      </c>
      <c r="BG39" s="32">
        <f>0</f>
        <v>0</v>
      </c>
      <c r="BH39" s="32">
        <f t="shared" si="24"/>
        <v>0</v>
      </c>
      <c r="BI39" s="32">
        <f t="shared" si="25"/>
        <v>1.0658141036401503E-14</v>
      </c>
    </row>
    <row r="40" spans="1:61" x14ac:dyDescent="0.25">
      <c r="A40">
        <v>0</v>
      </c>
      <c r="B40">
        <v>0</v>
      </c>
      <c r="C40">
        <v>2.4117624479999995E-3</v>
      </c>
      <c r="D40">
        <v>1.4176408508108107E-3</v>
      </c>
      <c r="E40">
        <v>4.0943115036363634E-4</v>
      </c>
      <c r="F40">
        <v>8.9458765761751184E-4</v>
      </c>
      <c r="G40">
        <v>0.55299882919814836</v>
      </c>
      <c r="H40">
        <v>0.40912202985945856</v>
      </c>
      <c r="I40">
        <v>306.50174693999998</v>
      </c>
      <c r="J40">
        <v>2.8183829312644502E-7</v>
      </c>
      <c r="K40">
        <v>3.0599999999999999E-2</v>
      </c>
      <c r="L40">
        <v>26.609690229999998</v>
      </c>
      <c r="M40">
        <v>23.141167459999998</v>
      </c>
      <c r="O40">
        <f t="shared" si="28"/>
        <v>0</v>
      </c>
      <c r="P40">
        <f t="shared" si="28"/>
        <v>0</v>
      </c>
      <c r="Q40">
        <f t="shared" si="28"/>
        <v>6.4176251649626467E-2</v>
      </c>
      <c r="R40">
        <f t="shared" si="28"/>
        <v>3.7722983897469316E-2</v>
      </c>
      <c r="S40">
        <f t="shared" si="28"/>
        <v>1.0894836081688914E-2</v>
      </c>
      <c r="T40">
        <f t="shared" si="26"/>
        <v>8.4497154255412188E-4</v>
      </c>
      <c r="U40">
        <f t="shared" si="26"/>
        <v>0.52232810251666484</v>
      </c>
      <c r="V40">
        <f t="shared" si="26"/>
        <v>0.38643107773685104</v>
      </c>
      <c r="W40">
        <f t="shared" si="7"/>
        <v>0.10377779189700011</v>
      </c>
      <c r="X40">
        <f t="shared" si="1"/>
        <v>2.8183829312644502E-7</v>
      </c>
      <c r="AA40">
        <f t="shared" si="8"/>
        <v>1.1938599795719322</v>
      </c>
      <c r="AB40">
        <f t="shared" si="9"/>
        <v>2.5484098801598161</v>
      </c>
      <c r="AC40">
        <f t="shared" si="10"/>
        <v>0.99845029873127145</v>
      </c>
      <c r="AD40" s="4">
        <f t="shared" si="11"/>
        <v>-0.1127940716287847</v>
      </c>
      <c r="AF40" s="6">
        <f t="shared" si="12"/>
        <v>2.6612039517886008</v>
      </c>
      <c r="AG40" s="6">
        <f t="shared" si="13"/>
        <v>0.66430335432605792</v>
      </c>
      <c r="AH40" s="6">
        <f t="shared" si="14"/>
        <v>6.0213454801203561</v>
      </c>
      <c r="AI40" s="6">
        <f t="shared" si="15"/>
        <v>1.4654442043332561</v>
      </c>
      <c r="AJ40" s="6">
        <f t="shared" si="16"/>
        <v>8.8239458361306227</v>
      </c>
      <c r="AK40">
        <v>38</v>
      </c>
      <c r="AM40" s="32">
        <v>1</v>
      </c>
      <c r="AN40" s="32">
        <f t="shared" si="4"/>
        <v>2.2066039690729475</v>
      </c>
      <c r="AP40" s="32">
        <f t="shared" si="29"/>
        <v>0</v>
      </c>
      <c r="AQ40" s="32">
        <f t="shared" si="29"/>
        <v>0.56628776852219243</v>
      </c>
      <c r="AR40" s="32">
        <f t="shared" si="29"/>
        <v>0.33286556668849687</v>
      </c>
      <c r="AS40" s="32">
        <f t="shared" si="29"/>
        <v>9.6135443478344559E-2</v>
      </c>
      <c r="AT40" s="32">
        <f t="shared" si="29"/>
        <v>7.4559831245693134E-3</v>
      </c>
      <c r="AU40" s="32">
        <f t="shared" si="29"/>
        <v>4.6089948852959335</v>
      </c>
      <c r="AV40" s="32">
        <f t="shared" si="29"/>
        <v>3.4098468993475555</v>
      </c>
      <c r="AW40" s="32">
        <f t="shared" si="6"/>
        <v>1.4654442043332561</v>
      </c>
      <c r="AX40" s="32">
        <f t="shared" si="17"/>
        <v>2.4607329830222899</v>
      </c>
      <c r="BA40" s="32">
        <f t="shared" si="18"/>
        <v>12</v>
      </c>
      <c r="BB40" s="32">
        <f t="shared" si="19"/>
        <v>12</v>
      </c>
      <c r="BC40" s="32">
        <f t="shared" si="20"/>
        <v>26.413207938145895</v>
      </c>
      <c r="BD40" s="32">
        <f t="shared" si="21"/>
        <v>26.413207938145892</v>
      </c>
      <c r="BE40" s="32">
        <f t="shared" si="22"/>
        <v>13.206603969072948</v>
      </c>
      <c r="BF40" s="32">
        <f t="shared" si="23"/>
        <v>13.206603969072948</v>
      </c>
      <c r="BG40" s="32">
        <f>0</f>
        <v>0</v>
      </c>
      <c r="BH40" s="32">
        <f t="shared" si="24"/>
        <v>0</v>
      </c>
      <c r="BI40" s="32">
        <f t="shared" si="25"/>
        <v>3.5527136788005009E-15</v>
      </c>
    </row>
    <row r="41" spans="1:61" x14ac:dyDescent="0.25">
      <c r="A41">
        <v>0</v>
      </c>
      <c r="B41">
        <v>0</v>
      </c>
      <c r="C41">
        <v>2.2124943541666667E-3</v>
      </c>
      <c r="D41">
        <v>1.5263697205405405E-3</v>
      </c>
      <c r="E41">
        <v>2.7673778100000001E-4</v>
      </c>
      <c r="F41">
        <v>7.4245281815440403E-4</v>
      </c>
      <c r="G41">
        <v>0.55681166969755558</v>
      </c>
      <c r="H41">
        <v>0.40697861149457748</v>
      </c>
      <c r="I41">
        <v>306.43316873999999</v>
      </c>
      <c r="J41">
        <v>2.691534803926908E-7</v>
      </c>
      <c r="K41">
        <v>3.09E-2</v>
      </c>
      <c r="L41">
        <v>26.269874999999999</v>
      </c>
      <c r="M41">
        <v>24.728150939999999</v>
      </c>
      <c r="O41">
        <f t="shared" si="28"/>
        <v>0</v>
      </c>
      <c r="P41">
        <f t="shared" si="28"/>
        <v>0</v>
      </c>
      <c r="Q41">
        <f t="shared" si="28"/>
        <v>5.8121950122164062E-2</v>
      </c>
      <c r="R41">
        <f t="shared" si="28"/>
        <v>4.0097541762384926E-2</v>
      </c>
      <c r="S41">
        <f t="shared" si="28"/>
        <v>7.269866914647375E-3</v>
      </c>
      <c r="T41">
        <f t="shared" si="26"/>
        <v>7.4936674910818272E-4</v>
      </c>
      <c r="U41">
        <f t="shared" si="26"/>
        <v>0.56199685769120733</v>
      </c>
      <c r="V41">
        <f t="shared" si="26"/>
        <v>0.41076851160773598</v>
      </c>
      <c r="W41">
        <f t="shared" si="7"/>
        <v>9.457155000000006E-2</v>
      </c>
      <c r="X41">
        <f t="shared" si="1"/>
        <v>2.691534803926908E-7</v>
      </c>
      <c r="AA41">
        <f t="shared" si="8"/>
        <v>1.2383813624890156</v>
      </c>
      <c r="AB41">
        <f t="shared" si="9"/>
        <v>2.6752287918439941</v>
      </c>
      <c r="AC41">
        <f t="shared" si="10"/>
        <v>1.0325157408138645</v>
      </c>
      <c r="AD41" s="4">
        <f t="shared" si="11"/>
        <v>-0.10548935879919635</v>
      </c>
      <c r="AF41" s="6">
        <f t="shared" si="12"/>
        <v>2.7807181506431906</v>
      </c>
      <c r="AG41" s="6">
        <f t="shared" si="13"/>
        <v>0.71568666901546152</v>
      </c>
      <c r="AH41" s="6">
        <f t="shared" si="14"/>
        <v>5.5890380150612877</v>
      </c>
      <c r="AI41" s="6">
        <f t="shared" si="15"/>
        <v>1.5148912843542655</v>
      </c>
      <c r="AJ41" s="6">
        <f t="shared" si="16"/>
        <v>8.4667849769410086</v>
      </c>
      <c r="AK41">
        <v>39</v>
      </c>
      <c r="AM41" s="32">
        <v>1</v>
      </c>
      <c r="AN41" s="32">
        <f t="shared" si="4"/>
        <v>2.2867626158407415</v>
      </c>
      <c r="AP41" s="32">
        <f t="shared" si="29"/>
        <v>0</v>
      </c>
      <c r="AQ41" s="32">
        <f t="shared" si="29"/>
        <v>0.49210605412485331</v>
      </c>
      <c r="AR41" s="32">
        <f t="shared" si="29"/>
        <v>0.33949726420602538</v>
      </c>
      <c r="AS41" s="32">
        <f t="shared" si="29"/>
        <v>6.1552399977296876E-2</v>
      </c>
      <c r="AT41" s="32">
        <f t="shared" si="29"/>
        <v>6.3447271335682837E-3</v>
      </c>
      <c r="AU41" s="32">
        <f t="shared" si="29"/>
        <v>4.7583065517879684</v>
      </c>
      <c r="AV41" s="32">
        <f t="shared" si="29"/>
        <v>3.4778886630807975</v>
      </c>
      <c r="AW41" s="32">
        <f t="shared" si="6"/>
        <v>1.5148912843542655</v>
      </c>
      <c r="AX41" s="32">
        <f t="shared" si="17"/>
        <v>2.4080470026624408</v>
      </c>
      <c r="BA41" s="32">
        <f t="shared" si="18"/>
        <v>12</v>
      </c>
      <c r="BB41" s="32">
        <f t="shared" si="19"/>
        <v>12.000000000000002</v>
      </c>
      <c r="BC41" s="32">
        <f t="shared" si="20"/>
        <v>26.573525231681483</v>
      </c>
      <c r="BD41" s="32">
        <f t="shared" si="21"/>
        <v>26.573525231681479</v>
      </c>
      <c r="BE41" s="32">
        <f t="shared" si="22"/>
        <v>13.286762615840741</v>
      </c>
      <c r="BF41" s="32">
        <f t="shared" si="23"/>
        <v>13.286762615840743</v>
      </c>
      <c r="BG41" s="32">
        <f>0</f>
        <v>0</v>
      </c>
      <c r="BH41" s="32">
        <f t="shared" si="24"/>
        <v>0</v>
      </c>
      <c r="BI41" s="32">
        <f t="shared" si="25"/>
        <v>-1.7763568394002505E-15</v>
      </c>
    </row>
    <row r="42" spans="1:61" x14ac:dyDescent="0.25">
      <c r="A42">
        <v>0</v>
      </c>
      <c r="B42">
        <v>0</v>
      </c>
      <c r="C42">
        <v>1.9846253386666666E-3</v>
      </c>
      <c r="D42">
        <v>1.5096438874324322E-3</v>
      </c>
      <c r="E42">
        <v>2.3393139229545455E-4</v>
      </c>
      <c r="F42">
        <v>1.0000000000000001E-5</v>
      </c>
      <c r="G42">
        <v>0.55955774400689762</v>
      </c>
      <c r="H42">
        <v>0.40482856385340343</v>
      </c>
      <c r="I42">
        <v>306.39707496</v>
      </c>
      <c r="J42">
        <v>2.6302679918953789E-7</v>
      </c>
      <c r="K42">
        <v>3.09E-2</v>
      </c>
      <c r="L42">
        <v>26.64</v>
      </c>
      <c r="M42">
        <v>21.939587060000001</v>
      </c>
      <c r="O42">
        <f t="shared" si="28"/>
        <v>0</v>
      </c>
      <c r="P42">
        <f t="shared" si="28"/>
        <v>0</v>
      </c>
      <c r="Q42">
        <f t="shared" si="28"/>
        <v>5.2870419022079999E-2</v>
      </c>
      <c r="R42">
        <f t="shared" si="28"/>
        <v>4.0216913161199998E-2</v>
      </c>
      <c r="S42">
        <f t="shared" si="28"/>
        <v>6.2319322907509094E-3</v>
      </c>
      <c r="T42">
        <f t="shared" si="26"/>
        <v>8.9549334938775522E-6</v>
      </c>
      <c r="U42">
        <f t="shared" si="26"/>
        <v>0.50108023835659277</v>
      </c>
      <c r="V42">
        <f t="shared" si="26"/>
        <v>0.36252128657291893</v>
      </c>
      <c r="W42">
        <f t="shared" si="7"/>
        <v>9.5904000000000073E-2</v>
      </c>
      <c r="X42">
        <f t="shared" si="1"/>
        <v>2.6302679918953789E-7</v>
      </c>
      <c r="AA42">
        <f t="shared" si="8"/>
        <v>1.1149208316202754</v>
      </c>
      <c r="AB42">
        <f t="shared" si="9"/>
        <v>2.4076582122008552</v>
      </c>
      <c r="AC42">
        <f t="shared" si="10"/>
        <v>0.92368110209389964</v>
      </c>
      <c r="AD42" s="4">
        <f t="shared" si="11"/>
        <v>-9.9319264474030902E-2</v>
      </c>
      <c r="AF42" s="6">
        <f t="shared" si="12"/>
        <v>2.5069774766748862</v>
      </c>
      <c r="AG42" s="6">
        <f t="shared" si="13"/>
        <v>0.65961527248708696</v>
      </c>
      <c r="AH42" s="6">
        <f t="shared" si="14"/>
        <v>6.0641409725368458</v>
      </c>
      <c r="AI42" s="6">
        <f t="shared" si="15"/>
        <v>1.5461851104837712</v>
      </c>
      <c r="AJ42" s="6">
        <f t="shared" si="16"/>
        <v>9.3762844796110461</v>
      </c>
      <c r="AK42">
        <v>40</v>
      </c>
      <c r="AM42" s="32">
        <v>1</v>
      </c>
      <c r="AN42" s="32">
        <f t="shared" si="4"/>
        <v>2.2992521131243713</v>
      </c>
      <c r="AP42" s="32">
        <f t="shared" si="29"/>
        <v>0</v>
      </c>
      <c r="AQ42" s="32">
        <f t="shared" si="29"/>
        <v>0.49572808930726131</v>
      </c>
      <c r="AR42" s="32">
        <f t="shared" si="29"/>
        <v>0.37708521869122474</v>
      </c>
      <c r="AS42" s="32">
        <f t="shared" si="29"/>
        <v>5.8432370015754666E-2</v>
      </c>
      <c r="AT42" s="32">
        <f t="shared" si="29"/>
        <v>8.3964003934593209E-5</v>
      </c>
      <c r="AU42" s="32">
        <f t="shared" si="29"/>
        <v>4.6982708619427243</v>
      </c>
      <c r="AV42" s="32">
        <f t="shared" si="29"/>
        <v>3.3991027128222879</v>
      </c>
      <c r="AW42" s="32">
        <f t="shared" si="6"/>
        <v>1.5461851104837712</v>
      </c>
      <c r="AX42" s="32">
        <f t="shared" si="17"/>
        <v>2.4774307884980118</v>
      </c>
      <c r="BA42" s="32">
        <f t="shared" si="18"/>
        <v>12</v>
      </c>
      <c r="BB42" s="32">
        <f t="shared" si="19"/>
        <v>11.999999999999998</v>
      </c>
      <c r="BC42" s="32">
        <f t="shared" si="20"/>
        <v>26.598504226248743</v>
      </c>
      <c r="BD42" s="32">
        <f t="shared" si="21"/>
        <v>26.598504226248743</v>
      </c>
      <c r="BE42" s="32">
        <f t="shared" si="22"/>
        <v>13.299252113124371</v>
      </c>
      <c r="BF42" s="32">
        <f t="shared" si="23"/>
        <v>13.299252113124371</v>
      </c>
      <c r="BG42" s="32">
        <f>0</f>
        <v>0</v>
      </c>
      <c r="BH42" s="32">
        <f t="shared" si="24"/>
        <v>0</v>
      </c>
      <c r="BI42" s="32">
        <f t="shared" si="25"/>
        <v>0</v>
      </c>
    </row>
    <row r="43" spans="1:61" x14ac:dyDescent="0.25">
      <c r="A43">
        <v>0</v>
      </c>
      <c r="B43">
        <v>0</v>
      </c>
      <c r="C43">
        <v>2.0087736328333332E-3</v>
      </c>
      <c r="D43">
        <v>1.8593170025675673E-3</v>
      </c>
      <c r="E43">
        <v>1.838600325909091E-4</v>
      </c>
      <c r="F43">
        <v>1.0000000000000001E-5</v>
      </c>
      <c r="G43">
        <v>0.55417997469079827</v>
      </c>
      <c r="H43">
        <v>0.40870473119638812</v>
      </c>
      <c r="I43">
        <v>306.35015304000001</v>
      </c>
      <c r="J43">
        <v>2.6302679918953789E-7</v>
      </c>
      <c r="K43">
        <v>3.0365E-2</v>
      </c>
      <c r="L43">
        <v>26.419499999999999</v>
      </c>
      <c r="M43">
        <v>25.00837529</v>
      </c>
      <c r="O43">
        <f t="shared" si="28"/>
        <v>0</v>
      </c>
      <c r="P43">
        <f t="shared" si="28"/>
        <v>0</v>
      </c>
      <c r="Q43">
        <f t="shared" si="28"/>
        <v>5.3070794992640245E-2</v>
      </c>
      <c r="R43">
        <f t="shared" si="28"/>
        <v>4.9122225549333841E-2</v>
      </c>
      <c r="S43">
        <f t="shared" si="28"/>
        <v>4.8574901310355226E-3</v>
      </c>
      <c r="T43">
        <f t="shared" si="26"/>
        <v>1.0207500118367347E-5</v>
      </c>
      <c r="U43">
        <f t="shared" si="26"/>
        <v>0.56567921572531366</v>
      </c>
      <c r="V43">
        <f t="shared" si="26"/>
        <v>0.41718535920644267</v>
      </c>
      <c r="W43">
        <f t="shared" si="7"/>
        <v>0.10924463250000008</v>
      </c>
      <c r="X43">
        <f t="shared" si="1"/>
        <v>2.6302679918953789E-7</v>
      </c>
      <c r="AA43">
        <f t="shared" si="8"/>
        <v>1.2558028020891805</v>
      </c>
      <c r="AB43">
        <f t="shared" si="9"/>
        <v>2.7015632215433301</v>
      </c>
      <c r="AC43">
        <f t="shared" si="10"/>
        <v>1.0484717397589045</v>
      </c>
      <c r="AD43" s="4">
        <f t="shared" si="11"/>
        <v>-0.10705051067300961</v>
      </c>
      <c r="AF43" s="6">
        <f t="shared" si="12"/>
        <v>2.8086137322163398</v>
      </c>
      <c r="AG43" s="6">
        <f t="shared" si="13"/>
        <v>0.71167025269853079</v>
      </c>
      <c r="AH43" s="6">
        <f t="shared" si="14"/>
        <v>5.6205805776378739</v>
      </c>
      <c r="AI43" s="6">
        <f t="shared" si="15"/>
        <v>1.4891402883174765</v>
      </c>
      <c r="AJ43" s="6">
        <f t="shared" si="16"/>
        <v>8.3698329818952715</v>
      </c>
      <c r="AK43">
        <v>41</v>
      </c>
      <c r="AM43" s="32">
        <v>1</v>
      </c>
      <c r="AN43" s="32">
        <f t="shared" si="4"/>
        <v>2.2429542129716253</v>
      </c>
      <c r="AP43" s="32">
        <f t="shared" si="29"/>
        <v>0</v>
      </c>
      <c r="AQ43" s="32">
        <f t="shared" si="29"/>
        <v>0.44419369030480277</v>
      </c>
      <c r="AR43" s="32">
        <f t="shared" si="29"/>
        <v>0.41114482354691295</v>
      </c>
      <c r="AS43" s="32">
        <f t="shared" si="29"/>
        <v>4.0656381107971901E-2</v>
      </c>
      <c r="AT43" s="32">
        <f t="shared" si="29"/>
        <v>8.5435071153410906E-5</v>
      </c>
      <c r="AU43" s="32">
        <f t="shared" si="29"/>
        <v>4.7346405569503807</v>
      </c>
      <c r="AV43" s="32">
        <f t="shared" si="29"/>
        <v>3.4917717790499099</v>
      </c>
      <c r="AW43" s="32">
        <f t="shared" si="6"/>
        <v>1.4891402883174765</v>
      </c>
      <c r="AX43" s="32">
        <f t="shared" si="17"/>
        <v>2.3851351832771641</v>
      </c>
      <c r="BA43" s="32">
        <f t="shared" si="18"/>
        <v>12</v>
      </c>
      <c r="BB43" s="32">
        <f t="shared" si="19"/>
        <v>11.999999999999996</v>
      </c>
      <c r="BC43" s="32">
        <f t="shared" si="20"/>
        <v>26.485908425943251</v>
      </c>
      <c r="BD43" s="32">
        <f t="shared" si="21"/>
        <v>26.485908425943247</v>
      </c>
      <c r="BE43" s="32">
        <f t="shared" si="22"/>
        <v>13.242954212971625</v>
      </c>
      <c r="BF43" s="32">
        <f t="shared" si="23"/>
        <v>13.242954212971625</v>
      </c>
      <c r="BG43" s="32">
        <f>0</f>
        <v>0</v>
      </c>
      <c r="BH43" s="32">
        <f t="shared" si="24"/>
        <v>0</v>
      </c>
      <c r="BI43" s="32">
        <f t="shared" si="25"/>
        <v>7.1054273576010019E-15</v>
      </c>
    </row>
    <row r="44" spans="1:61" x14ac:dyDescent="0.25">
      <c r="A44">
        <v>0</v>
      </c>
      <c r="B44">
        <v>0</v>
      </c>
      <c r="C44">
        <v>1.8750386493333331E-3</v>
      </c>
      <c r="D44">
        <v>1.7887271835135131E-3</v>
      </c>
      <c r="E44">
        <v>1.3791407061363632E-4</v>
      </c>
      <c r="F44">
        <v>1.0000000000000001E-5</v>
      </c>
      <c r="G44">
        <v>0.55778808235185839</v>
      </c>
      <c r="H44">
        <v>0.4052971722510969</v>
      </c>
      <c r="I44">
        <v>306.29420766999999</v>
      </c>
      <c r="J44">
        <v>2.7542287033381632E-7</v>
      </c>
      <c r="K44">
        <v>2.9815000000000001E-2</v>
      </c>
      <c r="L44">
        <v>26.209351059999999</v>
      </c>
      <c r="M44">
        <v>24.005320749999999</v>
      </c>
      <c r="O44">
        <f t="shared" si="28"/>
        <v>0</v>
      </c>
      <c r="P44">
        <f t="shared" si="28"/>
        <v>0</v>
      </c>
      <c r="Q44">
        <f t="shared" si="28"/>
        <v>4.9143546211445559E-2</v>
      </c>
      <c r="R44">
        <f t="shared" si="28"/>
        <v>4.6881378703270707E-2</v>
      </c>
      <c r="S44">
        <f t="shared" si="28"/>
        <v>3.614638292826424E-3</v>
      </c>
      <c r="T44">
        <f t="shared" si="26"/>
        <v>9.798090102040817E-6</v>
      </c>
      <c r="U44">
        <f t="shared" si="26"/>
        <v>0.54652578887280712</v>
      </c>
      <c r="V44">
        <f t="shared" si="26"/>
        <v>0.39711382118186045</v>
      </c>
      <c r="W44">
        <f t="shared" si="7"/>
        <v>0.12279080971610004</v>
      </c>
      <c r="X44">
        <f t="shared" si="1"/>
        <v>2.7542287033381632E-7</v>
      </c>
      <c r="AA44">
        <f t="shared" si="8"/>
        <v>1.1970293917586765</v>
      </c>
      <c r="AB44">
        <f t="shared" si="9"/>
        <v>2.5932627518719076</v>
      </c>
      <c r="AC44">
        <f t="shared" si="10"/>
        <v>0.99350676877880628</v>
      </c>
      <c r="AD44" s="4">
        <f t="shared" si="11"/>
        <v>-9.9639563207542678E-2</v>
      </c>
      <c r="AF44" s="6">
        <f t="shared" si="12"/>
        <v>2.6929023150794502</v>
      </c>
      <c r="AG44" s="6">
        <f t="shared" si="13"/>
        <v>0.70588877752183765</v>
      </c>
      <c r="AH44" s="6">
        <f t="shared" si="14"/>
        <v>5.6666150920302094</v>
      </c>
      <c r="AI44" s="6">
        <f t="shared" si="15"/>
        <v>1.5418011554818787</v>
      </c>
      <c r="AJ44" s="6">
        <f t="shared" si="16"/>
        <v>8.7367936965632289</v>
      </c>
      <c r="AK44">
        <v>42</v>
      </c>
      <c r="AM44" s="32">
        <v>1</v>
      </c>
      <c r="AN44" s="32">
        <f t="shared" si="4"/>
        <v>2.305467141405213</v>
      </c>
      <c r="AP44" s="32">
        <f t="shared" si="29"/>
        <v>0</v>
      </c>
      <c r="AQ44" s="32">
        <f t="shared" si="29"/>
        <v>0.42935702476692128</v>
      </c>
      <c r="AR44" s="32">
        <f t="shared" si="29"/>
        <v>0.4095929339409291</v>
      </c>
      <c r="AS44" s="32">
        <f t="shared" si="29"/>
        <v>3.1580349052121974E-2</v>
      </c>
      <c r="AT44" s="32">
        <f t="shared" si="29"/>
        <v>8.5603891841868775E-5</v>
      </c>
      <c r="AU44" s="32">
        <f t="shared" si="29"/>
        <v>4.774883067233187</v>
      </c>
      <c r="AV44" s="32">
        <f t="shared" si="29"/>
        <v>3.4695015297198157</v>
      </c>
      <c r="AW44" s="32">
        <f t="shared" si="6"/>
        <v>1.5418011554818787</v>
      </c>
      <c r="AX44" s="32">
        <f t="shared" si="17"/>
        <v>2.4123314632418511</v>
      </c>
      <c r="BA44" s="32">
        <f t="shared" si="18"/>
        <v>12</v>
      </c>
      <c r="BB44" s="32">
        <f t="shared" si="19"/>
        <v>12</v>
      </c>
      <c r="BC44" s="32">
        <f t="shared" si="20"/>
        <v>26.610934282810426</v>
      </c>
      <c r="BD44" s="32">
        <f t="shared" si="21"/>
        <v>26.610934282810426</v>
      </c>
      <c r="BE44" s="32">
        <f t="shared" si="22"/>
        <v>13.305467141405213</v>
      </c>
      <c r="BF44" s="32">
        <f t="shared" si="23"/>
        <v>13.305467141405213</v>
      </c>
      <c r="BG44" s="32">
        <f>0</f>
        <v>0</v>
      </c>
      <c r="BH44" s="32">
        <f t="shared" si="24"/>
        <v>0</v>
      </c>
      <c r="BI44" s="32">
        <f t="shared" si="25"/>
        <v>0</v>
      </c>
    </row>
    <row r="45" spans="1:61" x14ac:dyDescent="0.25">
      <c r="A45">
        <v>0</v>
      </c>
      <c r="B45">
        <v>0</v>
      </c>
      <c r="C45">
        <v>1.5455245186666666E-3</v>
      </c>
      <c r="D45">
        <v>1.8443750277027026E-3</v>
      </c>
      <c r="E45">
        <v>8.9927347181818174E-5</v>
      </c>
      <c r="F45">
        <v>1.0000000000000001E-5</v>
      </c>
      <c r="G45">
        <v>0.56132095991219888</v>
      </c>
      <c r="H45">
        <v>0.3996690429556144</v>
      </c>
      <c r="I45">
        <v>305.98380111</v>
      </c>
      <c r="J45">
        <v>2.7542287033381632E-7</v>
      </c>
      <c r="K45">
        <v>3.0370000000000001E-2</v>
      </c>
      <c r="L45">
        <v>26.553304870000002</v>
      </c>
      <c r="M45">
        <v>23.590378099999999</v>
      </c>
      <c r="O45">
        <f t="shared" si="28"/>
        <v>0</v>
      </c>
      <c r="P45">
        <f t="shared" si="28"/>
        <v>0</v>
      </c>
      <c r="Q45">
        <f t="shared" si="28"/>
        <v>4.1038783728216011E-2</v>
      </c>
      <c r="R45">
        <f t="shared" si="28"/>
        <v>4.897425240520456E-2</v>
      </c>
      <c r="S45">
        <f t="shared" si="28"/>
        <v>2.3878682658691535E-3</v>
      </c>
      <c r="T45">
        <f t="shared" si="26"/>
        <v>9.6287257551020405E-6</v>
      </c>
      <c r="U45">
        <f t="shared" si="26"/>
        <v>0.54048055835851894</v>
      </c>
      <c r="V45">
        <f t="shared" si="26"/>
        <v>0.38483036074237076</v>
      </c>
      <c r="W45">
        <f t="shared" si="7"/>
        <v>0.10966514911310005</v>
      </c>
      <c r="X45">
        <f t="shared" si="1"/>
        <v>2.7542287033381632E-7</v>
      </c>
      <c r="AA45">
        <f t="shared" si="8"/>
        <v>1.163862716836412</v>
      </c>
      <c r="AB45">
        <f t="shared" si="9"/>
        <v>2.5466441819573409</v>
      </c>
      <c r="AC45">
        <f t="shared" si="10"/>
        <v>0.95446253028332095</v>
      </c>
      <c r="AD45" s="4">
        <f t="shared" si="11"/>
        <v>-9.2400904399289718E-2</v>
      </c>
      <c r="AF45" s="6">
        <f t="shared" si="12"/>
        <v>2.6390450863566306</v>
      </c>
      <c r="AG45" s="6">
        <f t="shared" si="13"/>
        <v>0.73012002578998869</v>
      </c>
      <c r="AH45" s="6">
        <f t="shared" si="14"/>
        <v>5.478551277472504</v>
      </c>
      <c r="AI45" s="6">
        <f t="shared" si="15"/>
        <v>1.6268359442908935</v>
      </c>
      <c r="AJ45" s="6">
        <f t="shared" si="16"/>
        <v>8.9127041408330623</v>
      </c>
      <c r="AK45">
        <v>43</v>
      </c>
      <c r="AM45" s="32">
        <v>1</v>
      </c>
      <c r="AN45" s="32">
        <f t="shared" si="4"/>
        <v>2.3873499787988379</v>
      </c>
      <c r="AP45" s="32">
        <f t="shared" si="29"/>
        <v>0</v>
      </c>
      <c r="AQ45" s="32">
        <f t="shared" si="29"/>
        <v>0.36576653766922335</v>
      </c>
      <c r="AR45" s="32">
        <f t="shared" si="29"/>
        <v>0.43649302220607022</v>
      </c>
      <c r="AS45" s="32">
        <f t="shared" si="29"/>
        <v>2.1282363380975867E-2</v>
      </c>
      <c r="AT45" s="32">
        <f t="shared" si="29"/>
        <v>8.5817983908443918E-5</v>
      </c>
      <c r="AU45" s="32">
        <f t="shared" si="29"/>
        <v>4.8171433105217369</v>
      </c>
      <c r="AV45" s="32">
        <f t="shared" si="29"/>
        <v>3.4298791497068088</v>
      </c>
      <c r="AW45" s="32">
        <f t="shared" si="6"/>
        <v>1.6268359442908935</v>
      </c>
      <c r="AX45" s="32">
        <f t="shared" si="17"/>
        <v>2.450377867547163</v>
      </c>
      <c r="BA45" s="32">
        <f t="shared" si="18"/>
        <v>12</v>
      </c>
      <c r="BB45" s="32">
        <f t="shared" si="19"/>
        <v>12</v>
      </c>
      <c r="BC45" s="32">
        <f t="shared" si="20"/>
        <v>26.774699957597676</v>
      </c>
      <c r="BD45" s="32">
        <f t="shared" si="21"/>
        <v>26.774699957597672</v>
      </c>
      <c r="BE45" s="32">
        <f t="shared" si="22"/>
        <v>13.387349978798838</v>
      </c>
      <c r="BF45" s="32">
        <f t="shared" si="23"/>
        <v>13.387349978798838</v>
      </c>
      <c r="BG45" s="32">
        <f>0</f>
        <v>0</v>
      </c>
      <c r="BH45" s="32">
        <f t="shared" si="24"/>
        <v>0</v>
      </c>
      <c r="BI45" s="32">
        <f t="shared" si="25"/>
        <v>3.5527136788005009E-15</v>
      </c>
    </row>
    <row r="46" spans="1:61" x14ac:dyDescent="0.25">
      <c r="A46">
        <v>0</v>
      </c>
      <c r="B46">
        <v>0</v>
      </c>
      <c r="C46">
        <v>1.6687546776666664E-3</v>
      </c>
      <c r="D46">
        <v>2.0078465517567564E-3</v>
      </c>
      <c r="E46">
        <v>7.8301588113636358E-5</v>
      </c>
      <c r="F46">
        <v>1.0000000000000001E-5</v>
      </c>
      <c r="G46">
        <v>0.55579163732833903</v>
      </c>
      <c r="H46">
        <v>0.40841295088978113</v>
      </c>
      <c r="I46">
        <v>306.19855912999998</v>
      </c>
      <c r="J46">
        <v>2.8183829312644502E-7</v>
      </c>
      <c r="K46">
        <v>2.9475000000000001E-2</v>
      </c>
      <c r="L46">
        <v>26.42166271</v>
      </c>
      <c r="M46">
        <v>22.387887370000001</v>
      </c>
      <c r="O46">
        <f t="shared" si="28"/>
        <v>0</v>
      </c>
      <c r="P46">
        <f t="shared" si="28"/>
        <v>0</v>
      </c>
      <c r="Q46">
        <f t="shared" si="28"/>
        <v>4.4091273239043431E-2</v>
      </c>
      <c r="R46">
        <f t="shared" si="28"/>
        <v>5.3050644363953577E-2</v>
      </c>
      <c r="S46">
        <f t="shared" si="28"/>
        <v>2.0688581507958448E-3</v>
      </c>
      <c r="T46">
        <f t="shared" si="26"/>
        <v>9.1379132122448995E-6</v>
      </c>
      <c r="U46">
        <f t="shared" si="26"/>
        <v>0.50787757459978544</v>
      </c>
      <c r="V46">
        <f t="shared" si="26"/>
        <v>0.3732042099987658</v>
      </c>
      <c r="W46">
        <f t="shared" si="7"/>
        <v>0.13276885511775005</v>
      </c>
      <c r="X46">
        <f t="shared" si="1"/>
        <v>2.8183829312644502E-7</v>
      </c>
      <c r="AA46">
        <f t="shared" si="8"/>
        <v>1.1366916967716822</v>
      </c>
      <c r="AB46">
        <f t="shared" si="9"/>
        <v>2.4435376228180354</v>
      </c>
      <c r="AC46">
        <f t="shared" si="10"/>
        <v>0.94482997150511727</v>
      </c>
      <c r="AD46" s="4">
        <f t="shared" si="11"/>
        <v>-9.9210775753792849E-2</v>
      </c>
      <c r="AF46" s="6">
        <f t="shared" si="12"/>
        <v>2.5427483985718284</v>
      </c>
      <c r="AG46" s="6">
        <f t="shared" si="13"/>
        <v>0.65308845556159389</v>
      </c>
      <c r="AH46" s="6">
        <f t="shared" si="14"/>
        <v>6.1247446129795398</v>
      </c>
      <c r="AI46" s="6">
        <f t="shared" si="15"/>
        <v>1.5071691616452878</v>
      </c>
      <c r="AJ46" s="6">
        <f t="shared" si="16"/>
        <v>9.2310262036358655</v>
      </c>
      <c r="AK46">
        <v>44</v>
      </c>
      <c r="AM46" s="32">
        <v>1</v>
      </c>
      <c r="AN46" s="32">
        <f t="shared" si="4"/>
        <v>2.2432577098801296</v>
      </c>
      <c r="AP46" s="32">
        <f t="shared" si="29"/>
        <v>0</v>
      </c>
      <c r="AQ46" s="32">
        <f t="shared" si="29"/>
        <v>0.40700769862127872</v>
      </c>
      <c r="AR46" s="32">
        <f t="shared" si="29"/>
        <v>0.48971188824342282</v>
      </c>
      <c r="AS46" s="32">
        <f t="shared" si="29"/>
        <v>1.9097683801602084E-2</v>
      </c>
      <c r="AT46" s="32">
        <f t="shared" si="29"/>
        <v>8.4352316308783048E-5</v>
      </c>
      <c r="AU46" s="32">
        <f t="shared" si="29"/>
        <v>4.6882311993696488</v>
      </c>
      <c r="AV46" s="32">
        <f t="shared" si="29"/>
        <v>3.4450578418058293</v>
      </c>
      <c r="AW46" s="32">
        <f t="shared" si="6"/>
        <v>1.5071691616452878</v>
      </c>
      <c r="AX46" s="32">
        <f t="shared" si="17"/>
        <v>2.4229864323115913</v>
      </c>
      <c r="BA46" s="32">
        <f t="shared" si="18"/>
        <v>12</v>
      </c>
      <c r="BB46" s="32">
        <f t="shared" si="19"/>
        <v>12</v>
      </c>
      <c r="BC46" s="32">
        <f t="shared" si="20"/>
        <v>26.486515419760259</v>
      </c>
      <c r="BD46" s="32">
        <f t="shared" si="21"/>
        <v>26.486515419760256</v>
      </c>
      <c r="BE46" s="32">
        <f t="shared" si="22"/>
        <v>13.24325770988013</v>
      </c>
      <c r="BF46" s="32">
        <f t="shared" si="23"/>
        <v>13.24325770988013</v>
      </c>
      <c r="BG46" s="32">
        <f>0</f>
        <v>0</v>
      </c>
      <c r="BH46" s="32">
        <f t="shared" si="24"/>
        <v>0</v>
      </c>
      <c r="BI46" s="32">
        <f t="shared" si="25"/>
        <v>3.5527136788005009E-15</v>
      </c>
    </row>
    <row r="47" spans="1:61" x14ac:dyDescent="0.25">
      <c r="A47">
        <v>0</v>
      </c>
      <c r="B47">
        <v>0</v>
      </c>
      <c r="C47">
        <v>1.3787079900166666E-3</v>
      </c>
      <c r="D47">
        <v>1.9372140677027024E-3</v>
      </c>
      <c r="E47">
        <v>5.4078611613636364E-5</v>
      </c>
      <c r="F47">
        <v>1.0000000000000001E-5</v>
      </c>
      <c r="G47">
        <v>0.55922510733102193</v>
      </c>
      <c r="H47">
        <v>0.40383434553486558</v>
      </c>
      <c r="I47">
        <v>306.37902807</v>
      </c>
      <c r="J47">
        <v>2.691534803926908E-7</v>
      </c>
      <c r="K47">
        <v>2.9575000000000001E-2</v>
      </c>
      <c r="L47">
        <v>26.174647889999999</v>
      </c>
      <c r="M47">
        <v>22.68778683</v>
      </c>
      <c r="O47">
        <f t="shared" si="28"/>
        <v>0</v>
      </c>
      <c r="P47">
        <f t="shared" si="28"/>
        <v>0</v>
      </c>
      <c r="Q47">
        <f t="shared" si="28"/>
        <v>3.6087196181815884E-2</v>
      </c>
      <c r="R47">
        <f t="shared" si="28"/>
        <v>5.0705896109672854E-2</v>
      </c>
      <c r="S47">
        <f t="shared" si="28"/>
        <v>1.4154886173669964E-3</v>
      </c>
      <c r="T47">
        <f t="shared" si="26"/>
        <v>9.2603211551020419E-6</v>
      </c>
      <c r="U47">
        <f t="shared" si="26"/>
        <v>0.51786040918816723</v>
      </c>
      <c r="V47">
        <f t="shared" si="26"/>
        <v>0.37396357331133034</v>
      </c>
      <c r="W47">
        <f t="shared" si="7"/>
        <v>0.12891014085825006</v>
      </c>
      <c r="X47">
        <f t="shared" si="1"/>
        <v>2.691534803926908E-7</v>
      </c>
      <c r="AA47">
        <f t="shared" si="8"/>
        <v>1.1217780176616159</v>
      </c>
      <c r="AB47">
        <f t="shared" si="9"/>
        <v>2.44315964681036</v>
      </c>
      <c r="AC47">
        <f t="shared" si="10"/>
        <v>0.92434430844037219</v>
      </c>
      <c r="AD47" s="4">
        <f t="shared" si="11"/>
        <v>-8.8208580908855735E-2</v>
      </c>
      <c r="AF47" s="6">
        <f t="shared" si="12"/>
        <v>2.5313682277192155</v>
      </c>
      <c r="AG47" s="6">
        <f t="shared" si="13"/>
        <v>0.68267961083847117</v>
      </c>
      <c r="AH47" s="6">
        <f t="shared" si="14"/>
        <v>5.8592639013887879</v>
      </c>
      <c r="AI47" s="6">
        <f t="shared" si="15"/>
        <v>1.5846200069145913</v>
      </c>
      <c r="AJ47" s="6">
        <f t="shared" si="16"/>
        <v>9.2847068039331155</v>
      </c>
      <c r="AK47">
        <v>45</v>
      </c>
      <c r="AM47" s="32">
        <v>1</v>
      </c>
      <c r="AN47" s="32">
        <f t="shared" si="4"/>
        <v>2.3361259104969481</v>
      </c>
      <c r="AP47" s="32">
        <f t="shared" si="29"/>
        <v>0</v>
      </c>
      <c r="AQ47" s="32">
        <f t="shared" si="29"/>
        <v>0.33505903592417507</v>
      </c>
      <c r="AR47" s="32">
        <f t="shared" si="29"/>
        <v>0.47078937860900527</v>
      </c>
      <c r="AS47" s="32">
        <f t="shared" si="29"/>
        <v>1.3142396796557231E-2</v>
      </c>
      <c r="AT47" s="32">
        <f t="shared" si="29"/>
        <v>8.597936683538169E-5</v>
      </c>
      <c r="AU47" s="32">
        <f t="shared" si="29"/>
        <v>4.8081820646769637</v>
      </c>
      <c r="AV47" s="32">
        <f t="shared" si="29"/>
        <v>3.4721421335468494</v>
      </c>
      <c r="AW47" s="32">
        <f t="shared" si="6"/>
        <v>1.5846200069145913</v>
      </c>
      <c r="AX47" s="32">
        <f t="shared" si="17"/>
        <v>2.4036108182443288</v>
      </c>
      <c r="BA47" s="32">
        <f t="shared" si="18"/>
        <v>12</v>
      </c>
      <c r="BB47" s="32">
        <f t="shared" si="19"/>
        <v>12</v>
      </c>
      <c r="BC47" s="32">
        <f t="shared" si="20"/>
        <v>26.672251820993896</v>
      </c>
      <c r="BD47" s="32">
        <f t="shared" si="21"/>
        <v>26.672251820993896</v>
      </c>
      <c r="BE47" s="32">
        <f t="shared" si="22"/>
        <v>13.336125910496948</v>
      </c>
      <c r="BF47" s="32">
        <f t="shared" si="23"/>
        <v>13.336125910496948</v>
      </c>
      <c r="BG47" s="32">
        <f>0</f>
        <v>0</v>
      </c>
      <c r="BH47" s="32">
        <f t="shared" si="24"/>
        <v>0</v>
      </c>
      <c r="BI47" s="32">
        <f t="shared" si="25"/>
        <v>0</v>
      </c>
    </row>
    <row r="48" spans="1:61" x14ac:dyDescent="0.25">
      <c r="A48">
        <v>0</v>
      </c>
      <c r="B48">
        <v>0</v>
      </c>
      <c r="C48">
        <v>1.2097665802999998E-3</v>
      </c>
      <c r="D48">
        <v>2.1079905316216214E-3</v>
      </c>
      <c r="E48">
        <v>4.6486714977272728E-5</v>
      </c>
      <c r="F48">
        <v>1.0000000000000001E-5</v>
      </c>
      <c r="G48">
        <v>0.55824943050186915</v>
      </c>
      <c r="H48">
        <v>0.40448416730050829</v>
      </c>
      <c r="I48">
        <v>306.43136406000002</v>
      </c>
      <c r="J48">
        <v>2.6302679918953789E-7</v>
      </c>
      <c r="K48">
        <v>2.9624999999999999E-2</v>
      </c>
      <c r="L48">
        <v>26.432992460000001</v>
      </c>
      <c r="M48">
        <v>23.69721212</v>
      </c>
      <c r="O48">
        <f t="shared" si="28"/>
        <v>0</v>
      </c>
      <c r="P48">
        <f t="shared" si="28"/>
        <v>0</v>
      </c>
      <c r="Q48">
        <f t="shared" si="28"/>
        <v>3.1977750895429882E-2</v>
      </c>
      <c r="R48">
        <f t="shared" si="28"/>
        <v>5.572049782810571E-2</v>
      </c>
      <c r="S48">
        <f t="shared" si="28"/>
        <v>1.2287829864844192E-3</v>
      </c>
      <c r="T48">
        <f t="shared" si="26"/>
        <v>9.6723314775510215E-6</v>
      </c>
      <c r="U48">
        <f t="shared" si="26"/>
        <v>0.53995735389681598</v>
      </c>
      <c r="V48">
        <f t="shared" si="26"/>
        <v>0.39123049435517193</v>
      </c>
      <c r="W48">
        <f t="shared" si="7"/>
        <v>0.12886083824250011</v>
      </c>
      <c r="X48">
        <f t="shared" si="1"/>
        <v>2.6302679918953789E-7</v>
      </c>
      <c r="AA48">
        <f t="shared" si="8"/>
        <v>1.1672199754731025</v>
      </c>
      <c r="AB48">
        <f t="shared" si="9"/>
        <v>2.5429859829824282</v>
      </c>
      <c r="AC48">
        <f t="shared" si="10"/>
        <v>0.96031505213038393</v>
      </c>
      <c r="AD48" s="4">
        <f t="shared" si="11"/>
        <v>-8.8927031710020019E-2</v>
      </c>
      <c r="AF48" s="6">
        <f t="shared" si="12"/>
        <v>2.6319130146924481</v>
      </c>
      <c r="AG48" s="6">
        <f t="shared" si="13"/>
        <v>0.71128291043168024</v>
      </c>
      <c r="AH48" s="6">
        <f t="shared" si="14"/>
        <v>5.6236413687661706</v>
      </c>
      <c r="AI48" s="6">
        <f t="shared" si="15"/>
        <v>1.5864566227677217</v>
      </c>
      <c r="AJ48" s="6">
        <f t="shared" si="16"/>
        <v>8.9216630935496273</v>
      </c>
      <c r="AK48">
        <v>46</v>
      </c>
      <c r="AM48" s="32">
        <v>1</v>
      </c>
      <c r="AN48" s="32">
        <f t="shared" si="4"/>
        <v>2.3269772270749982</v>
      </c>
      <c r="AP48" s="32">
        <f t="shared" si="29"/>
        <v>0</v>
      </c>
      <c r="AQ48" s="32">
        <f t="shared" si="29"/>
        <v>0.28529471997848033</v>
      </c>
      <c r="AR48" s="32">
        <f t="shared" si="29"/>
        <v>0.49711950902722285</v>
      </c>
      <c r="AS48" s="32">
        <f t="shared" si="29"/>
        <v>1.0962787820499734E-2</v>
      </c>
      <c r="AT48" s="32">
        <f t="shared" si="29"/>
        <v>8.6293282771845282E-5</v>
      </c>
      <c r="AU48" s="32">
        <f t="shared" si="29"/>
        <v>4.8173175963519386</v>
      </c>
      <c r="AV48" s="32">
        <f t="shared" si="29"/>
        <v>3.4904266625597131</v>
      </c>
      <c r="AW48" s="32">
        <f t="shared" si="6"/>
        <v>1.5864566227677217</v>
      </c>
      <c r="AX48" s="32">
        <f t="shared" si="17"/>
        <v>2.3798336395939246</v>
      </c>
      <c r="BA48" s="32">
        <f t="shared" si="18"/>
        <v>12</v>
      </c>
      <c r="BB48" s="32">
        <f t="shared" si="19"/>
        <v>12.000000000000002</v>
      </c>
      <c r="BC48" s="32">
        <f t="shared" si="20"/>
        <v>26.653954454149996</v>
      </c>
      <c r="BD48" s="32">
        <f t="shared" si="21"/>
        <v>26.653954454149996</v>
      </c>
      <c r="BE48" s="32">
        <f t="shared" si="22"/>
        <v>13.326977227074998</v>
      </c>
      <c r="BF48" s="32">
        <f t="shared" si="23"/>
        <v>13.326977227074998</v>
      </c>
      <c r="BG48" s="32">
        <f>0</f>
        <v>0</v>
      </c>
      <c r="BH48" s="32">
        <f t="shared" si="24"/>
        <v>0</v>
      </c>
      <c r="BI48" s="32">
        <f t="shared" si="25"/>
        <v>0</v>
      </c>
    </row>
    <row r="49" spans="1:61" x14ac:dyDescent="0.25">
      <c r="A49">
        <v>0</v>
      </c>
      <c r="B49">
        <v>0</v>
      </c>
      <c r="C49">
        <v>9.9510716706666656E-4</v>
      </c>
      <c r="D49">
        <v>1.8821277871621618E-3</v>
      </c>
      <c r="E49">
        <v>3.5906768499999997E-5</v>
      </c>
      <c r="F49">
        <v>1.0000000000000001E-5</v>
      </c>
      <c r="G49">
        <v>0.55649227747399965</v>
      </c>
      <c r="H49">
        <v>0.40748928918027277</v>
      </c>
      <c r="I49">
        <v>306.3898562</v>
      </c>
      <c r="J49">
        <v>2.5703957827688611E-7</v>
      </c>
      <c r="K49">
        <v>2.9739999999999999E-2</v>
      </c>
      <c r="L49">
        <v>26.30928814</v>
      </c>
      <c r="M49">
        <v>22.70963265</v>
      </c>
      <c r="O49">
        <f t="shared" si="28"/>
        <v>0</v>
      </c>
      <c r="P49">
        <f t="shared" si="28"/>
        <v>0</v>
      </c>
      <c r="Q49">
        <f t="shared" si="28"/>
        <v>2.6180561188536049E-2</v>
      </c>
      <c r="R49">
        <f t="shared" si="28"/>
        <v>4.9517442268749906E-2</v>
      </c>
      <c r="S49">
        <f t="shared" si="28"/>
        <v>9.4468151864277549E-4</v>
      </c>
      <c r="T49">
        <f t="shared" si="26"/>
        <v>9.2692378163265313E-6</v>
      </c>
      <c r="U49">
        <f t="shared" si="26"/>
        <v>0.51582592628556745</v>
      </c>
      <c r="V49">
        <f t="shared" si="26"/>
        <v>0.37771151290178018</v>
      </c>
      <c r="W49">
        <f t="shared" si="7"/>
        <v>0.1252322115464001</v>
      </c>
      <c r="X49">
        <f t="shared" si="1"/>
        <v>2.5703957827688611E-7</v>
      </c>
      <c r="AA49">
        <f t="shared" si="8"/>
        <v>1.0982296144452406</v>
      </c>
      <c r="AB49">
        <f t="shared" si="9"/>
        <v>2.3960639091577596</v>
      </c>
      <c r="AC49">
        <f t="shared" si="10"/>
        <v>0.90870839575541784</v>
      </c>
      <c r="AD49" s="4">
        <f t="shared" si="11"/>
        <v>-7.6642684975928729E-2</v>
      </c>
      <c r="AF49" s="6">
        <f t="shared" si="12"/>
        <v>2.4727065941336881</v>
      </c>
      <c r="AG49" s="6">
        <f t="shared" si="13"/>
        <v>0.65528980262285241</v>
      </c>
      <c r="AH49" s="6">
        <f t="shared" si="14"/>
        <v>6.1041694590540923</v>
      </c>
      <c r="AI49" s="6">
        <f t="shared" si="15"/>
        <v>1.5576769471165235</v>
      </c>
      <c r="AJ49" s="6">
        <f t="shared" si="16"/>
        <v>9.5083240476612989</v>
      </c>
      <c r="AK49">
        <v>47</v>
      </c>
      <c r="AM49" s="32">
        <v>1</v>
      </c>
      <c r="AN49" s="32">
        <f t="shared" si="4"/>
        <v>2.3133247330225295</v>
      </c>
      <c r="AP49" s="32">
        <f t="shared" si="29"/>
        <v>0</v>
      </c>
      <c r="AQ49" s="32">
        <f t="shared" si="29"/>
        <v>0.24893325953022541</v>
      </c>
      <c r="AR49" s="32">
        <f t="shared" si="29"/>
        <v>0.47082788710263479</v>
      </c>
      <c r="AS49" s="32">
        <f t="shared" si="29"/>
        <v>8.9823380010922976E-3</v>
      </c>
      <c r="AT49" s="32">
        <f t="shared" si="29"/>
        <v>8.8134916832469069E-5</v>
      </c>
      <c r="AU49" s="32">
        <f t="shared" si="29"/>
        <v>4.9046400593082256</v>
      </c>
      <c r="AV49" s="32">
        <f t="shared" si="29"/>
        <v>3.5914034612025274</v>
      </c>
      <c r="AW49" s="32">
        <f t="shared" si="6"/>
        <v>1.5576769471165235</v>
      </c>
      <c r="AX49" s="32">
        <f t="shared" si="17"/>
        <v>2.2864204317504759</v>
      </c>
      <c r="BA49" s="32">
        <f t="shared" si="18"/>
        <v>12</v>
      </c>
      <c r="BB49" s="32">
        <f t="shared" si="19"/>
        <v>12</v>
      </c>
      <c r="BC49" s="32">
        <f t="shared" si="20"/>
        <v>26.626649466045059</v>
      </c>
      <c r="BD49" s="32">
        <f t="shared" si="21"/>
        <v>26.626649466045063</v>
      </c>
      <c r="BE49" s="32">
        <f t="shared" si="22"/>
        <v>13.31332473302253</v>
      </c>
      <c r="BF49" s="32">
        <f t="shared" si="23"/>
        <v>13.31332473302253</v>
      </c>
      <c r="BG49" s="32">
        <f>0</f>
        <v>0</v>
      </c>
      <c r="BH49" s="32">
        <f t="shared" si="24"/>
        <v>0</v>
      </c>
      <c r="BI49" s="32">
        <f t="shared" si="25"/>
        <v>-3.5527136788005009E-15</v>
      </c>
    </row>
    <row r="50" spans="1:61" x14ac:dyDescent="0.25">
      <c r="A50">
        <v>0</v>
      </c>
      <c r="B50">
        <v>0</v>
      </c>
      <c r="C50">
        <v>8.8138945233333323E-4</v>
      </c>
      <c r="D50">
        <v>1.8441086597297293E-3</v>
      </c>
      <c r="E50">
        <v>3.3378433568181823E-5</v>
      </c>
      <c r="F50">
        <v>1.0000000000000001E-5</v>
      </c>
      <c r="G50">
        <v>0.55481141133327094</v>
      </c>
      <c r="H50">
        <v>0.40838712224304219</v>
      </c>
      <c r="I50">
        <v>306.49994225</v>
      </c>
      <c r="J50">
        <v>2.5703957827688611E-7</v>
      </c>
      <c r="K50">
        <v>3.0085000000000001E-2</v>
      </c>
      <c r="L50">
        <v>26.193637150000001</v>
      </c>
      <c r="M50">
        <v>23.61711245</v>
      </c>
      <c r="O50">
        <f t="shared" si="28"/>
        <v>0</v>
      </c>
      <c r="P50">
        <f t="shared" si="28"/>
        <v>0</v>
      </c>
      <c r="Q50">
        <f t="shared" si="28"/>
        <v>2.3086795502256553E-2</v>
      </c>
      <c r="R50">
        <f t="shared" si="28"/>
        <v>4.8303913098133346E-2</v>
      </c>
      <c r="S50">
        <f t="shared" si="28"/>
        <v>8.7430257752033448E-4</v>
      </c>
      <c r="T50">
        <f t="shared" si="26"/>
        <v>9.6396377346938774E-6</v>
      </c>
      <c r="U50">
        <f t="shared" si="26"/>
        <v>0.5348181016326965</v>
      </c>
      <c r="V50">
        <f t="shared" si="26"/>
        <v>0.39367039139370708</v>
      </c>
      <c r="W50">
        <f t="shared" si="7"/>
        <v>0.11564490801725007</v>
      </c>
      <c r="X50">
        <f t="shared" si="1"/>
        <v>2.5703957827688611E-7</v>
      </c>
      <c r="AA50">
        <f t="shared" si="8"/>
        <v>1.123071033635398</v>
      </c>
      <c r="AB50">
        <f t="shared" si="9"/>
        <v>2.456191755846334</v>
      </c>
      <c r="AC50">
        <f t="shared" si="10"/>
        <v>0.93187080514323462</v>
      </c>
      <c r="AD50" s="4">
        <f t="shared" si="11"/>
        <v>-7.2265011177910232E-2</v>
      </c>
      <c r="AF50" s="6">
        <f t="shared" si="12"/>
        <v>2.5284567670242444</v>
      </c>
      <c r="AG50" s="6">
        <f t="shared" si="13"/>
        <v>0.66471515673777515</v>
      </c>
      <c r="AH50" s="6">
        <f t="shared" si="14"/>
        <v>6.0176151535806914</v>
      </c>
      <c r="AI50" s="6">
        <f t="shared" si="15"/>
        <v>1.5467486866523192</v>
      </c>
      <c r="AJ50" s="6">
        <f t="shared" si="16"/>
        <v>9.3077383355800283</v>
      </c>
      <c r="AK50">
        <v>48</v>
      </c>
      <c r="AM50" s="32">
        <v>1</v>
      </c>
      <c r="AN50" s="32">
        <f t="shared" si="4"/>
        <v>2.3138556767964698</v>
      </c>
      <c r="AP50" s="32">
        <f t="shared" si="29"/>
        <v>0</v>
      </c>
      <c r="AQ50" s="32">
        <f t="shared" si="29"/>
        <v>0.21488585154204989</v>
      </c>
      <c r="AR50" s="32">
        <f t="shared" si="29"/>
        <v>0.44960018370202198</v>
      </c>
      <c r="AS50" s="32">
        <f t="shared" si="29"/>
        <v>8.1377796176824464E-3</v>
      </c>
      <c r="AT50" s="32">
        <f t="shared" si="29"/>
        <v>8.9723225684314019E-5</v>
      </c>
      <c r="AU50" s="32">
        <f t="shared" si="29"/>
        <v>4.9779469471287845</v>
      </c>
      <c r="AV50" s="32">
        <f t="shared" si="29"/>
        <v>3.6641809935580012</v>
      </c>
      <c r="AW50" s="32">
        <f t="shared" si="6"/>
        <v>1.5467486866523192</v>
      </c>
      <c r="AX50" s="32">
        <f t="shared" si="17"/>
        <v>2.2193725015140737</v>
      </c>
      <c r="BA50" s="32">
        <f t="shared" si="18"/>
        <v>12</v>
      </c>
      <c r="BB50" s="32">
        <f t="shared" si="19"/>
        <v>12.000000000000002</v>
      </c>
      <c r="BC50" s="32">
        <f t="shared" si="20"/>
        <v>26.62771135359294</v>
      </c>
      <c r="BD50" s="32">
        <f t="shared" si="21"/>
        <v>26.627711353592936</v>
      </c>
      <c r="BE50" s="32">
        <f t="shared" si="22"/>
        <v>13.31385567679647</v>
      </c>
      <c r="BF50" s="32">
        <f t="shared" si="23"/>
        <v>13.31385567679647</v>
      </c>
      <c r="BG50" s="32">
        <f>0</f>
        <v>0</v>
      </c>
      <c r="BH50" s="32">
        <f t="shared" si="24"/>
        <v>0</v>
      </c>
      <c r="BI50" s="32">
        <f t="shared" si="25"/>
        <v>0</v>
      </c>
    </row>
    <row r="51" spans="1:61" x14ac:dyDescent="0.25">
      <c r="A51">
        <v>0</v>
      </c>
      <c r="B51">
        <v>0</v>
      </c>
      <c r="C51">
        <v>6.5899681694999985E-4</v>
      </c>
      <c r="D51">
        <v>1.7534674437837835E-3</v>
      </c>
      <c r="E51">
        <v>0</v>
      </c>
      <c r="F51">
        <v>1.0000000000000001E-5</v>
      </c>
      <c r="G51">
        <v>0.55917985049659946</v>
      </c>
      <c r="H51">
        <v>0.40328054243569156</v>
      </c>
      <c r="I51">
        <v>306.46565314999998</v>
      </c>
      <c r="J51">
        <v>2.454708915685024E-7</v>
      </c>
      <c r="K51">
        <v>3.0085000000000001E-2</v>
      </c>
      <c r="L51">
        <v>26.6042725</v>
      </c>
      <c r="M51">
        <v>25.253742209999999</v>
      </c>
      <c r="O51">
        <f t="shared" si="28"/>
        <v>0</v>
      </c>
      <c r="P51">
        <f t="shared" si="28"/>
        <v>0</v>
      </c>
      <c r="Q51">
        <f t="shared" si="28"/>
        <v>1.7532130894770414E-2</v>
      </c>
      <c r="R51">
        <f t="shared" si="28"/>
        <v>4.6649725694302209E-2</v>
      </c>
      <c r="S51">
        <f t="shared" si="28"/>
        <v>0</v>
      </c>
      <c r="T51">
        <f t="shared" si="26"/>
        <v>1.0307649881632654E-5</v>
      </c>
      <c r="U51">
        <f t="shared" si="26"/>
        <v>0.5763830119782638</v>
      </c>
      <c r="V51">
        <f t="shared" si="26"/>
        <v>0.41568746355020075</v>
      </c>
      <c r="W51">
        <f t="shared" si="7"/>
        <v>0.11745786308750006</v>
      </c>
      <c r="X51">
        <f t="shared" si="1"/>
        <v>2.454708915685024E-7</v>
      </c>
      <c r="AA51">
        <f t="shared" si="8"/>
        <v>1.167083914400912</v>
      </c>
      <c r="AB51">
        <f t="shared" si="9"/>
        <v>2.5913976843686406</v>
      </c>
      <c r="AC51">
        <f t="shared" si="10"/>
        <v>0.95973864027854672</v>
      </c>
      <c r="AD51" s="4">
        <f t="shared" si="11"/>
        <v>-6.4181856589072619E-2</v>
      </c>
      <c r="AF51" s="6">
        <f t="shared" si="12"/>
        <v>2.6555795409577132</v>
      </c>
      <c r="AG51" s="6">
        <f t="shared" si="13"/>
        <v>0.73610226040061977</v>
      </c>
      <c r="AH51" s="6">
        <f t="shared" si="14"/>
        <v>5.4340276007616399</v>
      </c>
      <c r="AI51" s="6">
        <f t="shared" si="15"/>
        <v>1.6344395585303237</v>
      </c>
      <c r="AJ51" s="6">
        <f t="shared" si="16"/>
        <v>8.8815896728304491</v>
      </c>
      <c r="AK51">
        <v>49</v>
      </c>
      <c r="AM51" s="32">
        <v>1</v>
      </c>
      <c r="AN51" s="32">
        <f t="shared" si="4"/>
        <v>2.4273234717052503</v>
      </c>
      <c r="AP51" s="32">
        <f t="shared" si="29"/>
        <v>0</v>
      </c>
      <c r="AQ51" s="32">
        <f t="shared" si="29"/>
        <v>0.15571319269770456</v>
      </c>
      <c r="AR51" s="32">
        <f t="shared" si="29"/>
        <v>0.41432372196688777</v>
      </c>
      <c r="AS51" s="32">
        <f t="shared" si="29"/>
        <v>0</v>
      </c>
      <c r="AT51" s="32">
        <f t="shared" si="29"/>
        <v>9.1548316739860589E-5</v>
      </c>
      <c r="AU51" s="32">
        <f t="shared" si="29"/>
        <v>5.1191974067810566</v>
      </c>
      <c r="AV51" s="32">
        <f t="shared" si="29"/>
        <v>3.6919654833925466</v>
      </c>
      <c r="AW51" s="32">
        <f t="shared" si="6"/>
        <v>1.6344395585303237</v>
      </c>
      <c r="AX51" s="32">
        <f t="shared" si="17"/>
        <v>2.2044764731949158</v>
      </c>
      <c r="BA51" s="32">
        <f t="shared" si="18"/>
        <v>12</v>
      </c>
      <c r="BB51" s="32">
        <f t="shared" si="19"/>
        <v>12</v>
      </c>
      <c r="BC51" s="32">
        <f t="shared" si="20"/>
        <v>26.854646943410501</v>
      </c>
      <c r="BD51" s="32">
        <f t="shared" si="21"/>
        <v>26.854646943410501</v>
      </c>
      <c r="BE51" s="32">
        <f t="shared" si="22"/>
        <v>13.42732347170525</v>
      </c>
      <c r="BF51" s="32">
        <f t="shared" si="23"/>
        <v>13.42732347170525</v>
      </c>
      <c r="BG51" s="32">
        <f>0</f>
        <v>0</v>
      </c>
      <c r="BH51" s="32">
        <f t="shared" si="24"/>
        <v>0</v>
      </c>
      <c r="BI51" s="32">
        <f t="shared" si="25"/>
        <v>0</v>
      </c>
    </row>
    <row r="52" spans="1:61" x14ac:dyDescent="0.25">
      <c r="A52">
        <v>0</v>
      </c>
      <c r="B52">
        <v>0</v>
      </c>
      <c r="C52">
        <v>6.2300270475E-4</v>
      </c>
      <c r="D52">
        <v>1.8622447440540537E-3</v>
      </c>
      <c r="E52">
        <v>0</v>
      </c>
      <c r="F52">
        <v>1.0000000000000001E-5</v>
      </c>
      <c r="G52">
        <v>0.56168272654428142</v>
      </c>
      <c r="H52">
        <v>0.40265274213366892</v>
      </c>
      <c r="I52">
        <v>306.53242666</v>
      </c>
      <c r="J52">
        <v>2.089296130854039E-7</v>
      </c>
      <c r="K52">
        <v>2.945E-2</v>
      </c>
      <c r="L52">
        <v>26.436319860000001</v>
      </c>
      <c r="M52">
        <v>24.746579539999999</v>
      </c>
      <c r="O52">
        <f t="shared" si="28"/>
        <v>0</v>
      </c>
      <c r="P52">
        <f t="shared" si="28"/>
        <v>0</v>
      </c>
      <c r="Q52">
        <f t="shared" si="28"/>
        <v>1.6469898776416143E-2</v>
      </c>
      <c r="R52">
        <f t="shared" si="28"/>
        <v>4.9230897711416796E-2</v>
      </c>
      <c r="S52">
        <f t="shared" si="28"/>
        <v>0</v>
      </c>
      <c r="T52">
        <f t="shared" si="26"/>
        <v>1.0100644710204083E-5</v>
      </c>
      <c r="U52">
        <f t="shared" si="26"/>
        <v>0.5673357660682502</v>
      </c>
      <c r="V52">
        <f t="shared" si="26"/>
        <v>0.40670522898816108</v>
      </c>
      <c r="W52">
        <f t="shared" si="7"/>
        <v>0.13350341529300008</v>
      </c>
      <c r="X52">
        <f t="shared" si="1"/>
        <v>2.089296130854039E-7</v>
      </c>
      <c r="AA52">
        <f t="shared" si="8"/>
        <v>1.1546734857434939</v>
      </c>
      <c r="AB52">
        <f t="shared" si="9"/>
        <v>2.5649274504487538</v>
      </c>
      <c r="AC52">
        <f t="shared" si="10"/>
        <v>0.94481205095198806</v>
      </c>
      <c r="AD52" s="4">
        <f t="shared" si="11"/>
        <v>-6.5700796487832946E-2</v>
      </c>
      <c r="AF52" s="6">
        <f t="shared" si="12"/>
        <v>2.6306282469365869</v>
      </c>
      <c r="AG52" s="6">
        <f t="shared" si="13"/>
        <v>0.74100414503261081</v>
      </c>
      <c r="AH52" s="6">
        <f t="shared" si="14"/>
        <v>5.3980804652907359</v>
      </c>
      <c r="AI52" s="6">
        <f t="shared" si="15"/>
        <v>1.6590579533367931</v>
      </c>
      <c r="AJ52" s="6">
        <f t="shared" si="16"/>
        <v>8.9557283286925724</v>
      </c>
      <c r="AK52">
        <v>50</v>
      </c>
      <c r="AM52" s="32">
        <v>1</v>
      </c>
      <c r="AN52" s="32">
        <f t="shared" si="4"/>
        <v>2.4386539100112294</v>
      </c>
      <c r="AP52" s="32">
        <f t="shared" si="29"/>
        <v>0</v>
      </c>
      <c r="AQ52" s="32">
        <f t="shared" si="29"/>
        <v>0.14749993904264919</v>
      </c>
      <c r="AR52" s="32">
        <f t="shared" si="29"/>
        <v>0.44089854528110173</v>
      </c>
      <c r="AS52" s="32">
        <f t="shared" si="29"/>
        <v>0</v>
      </c>
      <c r="AT52" s="32">
        <f t="shared" si="29"/>
        <v>9.0458629969233483E-5</v>
      </c>
      <c r="AU52" s="32">
        <f t="shared" si="29"/>
        <v>5.0809049920579303</v>
      </c>
      <c r="AV52" s="32">
        <f t="shared" si="29"/>
        <v>3.6423415406766737</v>
      </c>
      <c r="AW52" s="32">
        <f t="shared" si="6"/>
        <v>1.6590579533367931</v>
      </c>
      <c r="AX52" s="32">
        <f t="shared" si="17"/>
        <v>2.2474564376605439</v>
      </c>
      <c r="BA52" s="32">
        <f t="shared" si="18"/>
        <v>12</v>
      </c>
      <c r="BB52" s="32">
        <f t="shared" si="19"/>
        <v>12</v>
      </c>
      <c r="BC52" s="32">
        <f t="shared" si="20"/>
        <v>26.877307820022459</v>
      </c>
      <c r="BD52" s="32">
        <f t="shared" si="21"/>
        <v>26.877307820022452</v>
      </c>
      <c r="BE52" s="32">
        <f t="shared" si="22"/>
        <v>13.438653910011229</v>
      </c>
      <c r="BF52" s="32">
        <f t="shared" si="23"/>
        <v>13.438653910011229</v>
      </c>
      <c r="BG52" s="32">
        <f>0</f>
        <v>0</v>
      </c>
      <c r="BH52" s="32">
        <f t="shared" si="24"/>
        <v>0</v>
      </c>
      <c r="BI52" s="32">
        <f t="shared" si="25"/>
        <v>7.1054273576010019E-15</v>
      </c>
    </row>
    <row r="53" spans="1:61" x14ac:dyDescent="0.25">
      <c r="A53">
        <v>0</v>
      </c>
      <c r="B53">
        <v>0</v>
      </c>
      <c r="C53">
        <v>2.5490082395000004E-4</v>
      </c>
      <c r="D53">
        <v>9.6643230025675677E-4</v>
      </c>
      <c r="E53">
        <v>0</v>
      </c>
      <c r="F53">
        <v>1.0000000000000001E-5</v>
      </c>
      <c r="G53">
        <v>0.60003195767345197</v>
      </c>
      <c r="H53">
        <v>0.35016477170553484</v>
      </c>
      <c r="I53">
        <v>306.08847308999998</v>
      </c>
      <c r="J53">
        <v>2.089296130854039E-7</v>
      </c>
      <c r="K53">
        <v>3.0779999999999998E-2</v>
      </c>
      <c r="L53">
        <v>25.70152466</v>
      </c>
      <c r="M53">
        <v>19.938876400000002</v>
      </c>
      <c r="O53">
        <f t="shared" si="28"/>
        <v>0</v>
      </c>
      <c r="P53">
        <f t="shared" si="28"/>
        <v>0</v>
      </c>
      <c r="Q53">
        <f t="shared" si="28"/>
        <v>6.551339812605245E-3</v>
      </c>
      <c r="R53">
        <f t="shared" si="28"/>
        <v>2.483878359726956E-2</v>
      </c>
      <c r="S53">
        <f t="shared" si="28"/>
        <v>0</v>
      </c>
      <c r="T53">
        <f t="shared" ref="T53:V84" si="30">$M53*F53/24.5</f>
        <v>8.1383168979591855E-6</v>
      </c>
      <c r="U53">
        <f t="shared" si="30"/>
        <v>0.48832502204493838</v>
      </c>
      <c r="V53">
        <f t="shared" si="30"/>
        <v>0.28497518786411746</v>
      </c>
      <c r="W53">
        <f t="shared" si="7"/>
        <v>9.5609671735200116E-2</v>
      </c>
      <c r="X53">
        <f t="shared" si="1"/>
        <v>2.089296130854039E-7</v>
      </c>
      <c r="AA53">
        <f t="shared" si="8"/>
        <v>0.86091924032607503</v>
      </c>
      <c r="AB53">
        <f t="shared" si="9"/>
        <v>2.0971643022377129</v>
      </c>
      <c r="AC53">
        <f t="shared" si="10"/>
        <v>0.63273062254798451</v>
      </c>
      <c r="AD53" s="4">
        <f t="shared" si="11"/>
        <v>-3.1390123409874807E-2</v>
      </c>
      <c r="AF53" s="6">
        <f t="shared" si="12"/>
        <v>2.1285544256475877</v>
      </c>
      <c r="AG53" s="6">
        <f t="shared" si="13"/>
        <v>0.86309318055161866</v>
      </c>
      <c r="AH53" s="6">
        <f t="shared" si="14"/>
        <v>4.6344938068489041</v>
      </c>
      <c r="AI53" s="6">
        <f t="shared" si="15"/>
        <v>2.4048458184388326</v>
      </c>
      <c r="AJ53" s="6">
        <f t="shared" si="16"/>
        <v>11.145243051981254</v>
      </c>
      <c r="AK53">
        <v>51</v>
      </c>
      <c r="AM53" s="32">
        <v>1</v>
      </c>
      <c r="AN53" s="32">
        <f t="shared" si="4"/>
        <v>3.2664740300451953</v>
      </c>
      <c r="AP53" s="32">
        <f t="shared" si="29"/>
        <v>0</v>
      </c>
      <c r="AQ53" s="32">
        <f t="shared" si="29"/>
        <v>7.301627452760677E-2</v>
      </c>
      <c r="AR53" s="32">
        <f t="shared" si="29"/>
        <v>0.27683428030713447</v>
      </c>
      <c r="AS53" s="32">
        <f t="shared" si="29"/>
        <v>0</v>
      </c>
      <c r="AT53" s="32">
        <f t="shared" si="29"/>
        <v>9.0703519861801246E-5</v>
      </c>
      <c r="AU53" s="32">
        <f t="shared" si="29"/>
        <v>5.4425010590549423</v>
      </c>
      <c r="AV53" s="32">
        <f t="shared" si="29"/>
        <v>3.1761177325296077</v>
      </c>
      <c r="AW53" s="32">
        <f t="shared" si="6"/>
        <v>2.4048458184388326</v>
      </c>
      <c r="AX53" s="32">
        <f t="shared" si="17"/>
        <v>2.7546963732735739</v>
      </c>
      <c r="BA53" s="32">
        <f t="shared" si="18"/>
        <v>12</v>
      </c>
      <c r="BB53" s="32">
        <f t="shared" si="19"/>
        <v>12</v>
      </c>
      <c r="BC53" s="32">
        <f t="shared" si="20"/>
        <v>28.532948060090391</v>
      </c>
      <c r="BD53" s="32">
        <f t="shared" si="21"/>
        <v>28.532948060090394</v>
      </c>
      <c r="BE53" s="32">
        <f t="shared" si="22"/>
        <v>14.266474030045195</v>
      </c>
      <c r="BF53" s="32">
        <f t="shared" si="23"/>
        <v>14.266474030045195</v>
      </c>
      <c r="BG53" s="32">
        <f>0</f>
        <v>0</v>
      </c>
      <c r="BH53" s="32">
        <f t="shared" si="24"/>
        <v>0</v>
      </c>
      <c r="BI53" s="32">
        <f t="shared" si="25"/>
        <v>-3.5527136788005009E-15</v>
      </c>
    </row>
    <row r="54" spans="1:61" x14ac:dyDescent="0.25">
      <c r="A54">
        <v>0</v>
      </c>
      <c r="B54">
        <v>0</v>
      </c>
      <c r="C54">
        <v>3.0555653109999998E-4</v>
      </c>
      <c r="D54">
        <v>8.8537606483783779E-4</v>
      </c>
      <c r="E54">
        <v>0</v>
      </c>
      <c r="F54">
        <v>1.0000000000000001E-5</v>
      </c>
      <c r="G54">
        <v>0.56640968297708871</v>
      </c>
      <c r="H54">
        <v>0.39439698073249452</v>
      </c>
      <c r="I54">
        <v>306.18693694000001</v>
      </c>
      <c r="J54">
        <v>2.3442288153199206E-7</v>
      </c>
      <c r="K54">
        <v>3.0689999999999999E-2</v>
      </c>
      <c r="L54">
        <v>27.40909091</v>
      </c>
      <c r="M54">
        <v>23.730068030000002</v>
      </c>
      <c r="O54">
        <f t="shared" si="28"/>
        <v>0</v>
      </c>
      <c r="P54">
        <f t="shared" si="28"/>
        <v>0</v>
      </c>
      <c r="Q54">
        <f t="shared" si="28"/>
        <v>8.3750267390641422E-3</v>
      </c>
      <c r="R54">
        <f t="shared" si="28"/>
        <v>2.4267353050678349E-2</v>
      </c>
      <c r="S54">
        <f t="shared" si="28"/>
        <v>0</v>
      </c>
      <c r="T54">
        <f t="shared" si="30"/>
        <v>9.6857420530612263E-6</v>
      </c>
      <c r="U54">
        <f t="shared" si="30"/>
        <v>0.54860980856722652</v>
      </c>
      <c r="V54">
        <f t="shared" si="30"/>
        <v>0.38200274218810998</v>
      </c>
      <c r="W54">
        <f t="shared" si="7"/>
        <v>0.10442863636710012</v>
      </c>
      <c r="X54">
        <f t="shared" si="1"/>
        <v>2.3442288153199206E-7</v>
      </c>
      <c r="AA54">
        <f t="shared" si="8"/>
        <v>1.0201646633854999</v>
      </c>
      <c r="AB54">
        <f t="shared" si="9"/>
        <v>2.3409204512235964</v>
      </c>
      <c r="AC54">
        <f t="shared" si="10"/>
        <v>0.82929024395570494</v>
      </c>
      <c r="AD54" s="4">
        <f t="shared" si="11"/>
        <v>-3.2642379789742493E-2</v>
      </c>
      <c r="AF54" s="6">
        <f t="shared" si="12"/>
        <v>2.3735628310133388</v>
      </c>
      <c r="AG54" s="6">
        <f t="shared" si="13"/>
        <v>0.71498234310192887</v>
      </c>
      <c r="AH54" s="6">
        <f t="shared" si="14"/>
        <v>5.5945437514528304</v>
      </c>
      <c r="AI54" s="6">
        <f t="shared" si="15"/>
        <v>1.7890805677963444</v>
      </c>
      <c r="AJ54" s="6">
        <f t="shared" si="16"/>
        <v>10.009089511410721</v>
      </c>
      <c r="AK54">
        <v>52</v>
      </c>
      <c r="AM54" s="32">
        <v>1</v>
      </c>
      <c r="AN54" s="32">
        <f t="shared" si="4"/>
        <v>2.6676819860813161</v>
      </c>
      <c r="AP54" s="32">
        <f t="shared" si="29"/>
        <v>0</v>
      </c>
      <c r="AQ54" s="32">
        <f t="shared" si="29"/>
        <v>8.3826392291751234E-2</v>
      </c>
      <c r="AR54" s="32">
        <f t="shared" si="29"/>
        <v>0.24289410888924562</v>
      </c>
      <c r="AS54" s="32">
        <f t="shared" si="29"/>
        <v>0</v>
      </c>
      <c r="AT54" s="32">
        <f t="shared" si="29"/>
        <v>9.6945459193524867E-5</v>
      </c>
      <c r="AU54" s="32">
        <f t="shared" si="29"/>
        <v>5.4910846807872709</v>
      </c>
      <c r="AV54" s="32">
        <f t="shared" si="29"/>
        <v>3.8234996401651453</v>
      </c>
      <c r="AW54" s="32">
        <f t="shared" si="6"/>
        <v>1.7890805677963444</v>
      </c>
      <c r="AX54" s="32">
        <f t="shared" si="17"/>
        <v>2.1158010689773414</v>
      </c>
      <c r="BA54" s="32">
        <f t="shared" si="18"/>
        <v>12</v>
      </c>
      <c r="BB54" s="32">
        <f t="shared" si="19"/>
        <v>12</v>
      </c>
      <c r="BC54" s="32">
        <f t="shared" si="20"/>
        <v>27.335363972162632</v>
      </c>
      <c r="BD54" s="32">
        <f t="shared" si="21"/>
        <v>27.335363972162636</v>
      </c>
      <c r="BE54" s="32">
        <f t="shared" si="22"/>
        <v>13.667681986081316</v>
      </c>
      <c r="BF54" s="32">
        <f t="shared" si="23"/>
        <v>13.667681986081316</v>
      </c>
      <c r="BG54" s="32">
        <f>0</f>
        <v>0</v>
      </c>
      <c r="BH54" s="32">
        <f t="shared" si="24"/>
        <v>0</v>
      </c>
      <c r="BI54" s="32">
        <f t="shared" si="25"/>
        <v>-3.5527136788005009E-15</v>
      </c>
    </row>
    <row r="55" spans="1:61" x14ac:dyDescent="0.25">
      <c r="A55">
        <v>0</v>
      </c>
      <c r="B55">
        <v>0</v>
      </c>
      <c r="C55">
        <v>3.8430726264999997E-4</v>
      </c>
      <c r="D55">
        <v>1.1702322813513513E-3</v>
      </c>
      <c r="E55">
        <v>0</v>
      </c>
      <c r="F55">
        <v>1.0000000000000001E-5</v>
      </c>
      <c r="G55">
        <v>0.56761051673483454</v>
      </c>
      <c r="H55">
        <v>0.39862479497692255</v>
      </c>
      <c r="I55">
        <v>306.26352795000003</v>
      </c>
      <c r="J55">
        <v>2.454708915685024E-7</v>
      </c>
      <c r="K55">
        <v>3.0079999999999999E-2</v>
      </c>
      <c r="L55">
        <v>26.206640440000001</v>
      </c>
      <c r="M55">
        <v>24.847874109999999</v>
      </c>
      <c r="O55">
        <f t="shared" si="28"/>
        <v>0</v>
      </c>
      <c r="P55">
        <f t="shared" si="28"/>
        <v>0</v>
      </c>
      <c r="Q55">
        <f t="shared" si="28"/>
        <v>1.0071402250749191E-2</v>
      </c>
      <c r="R55">
        <f t="shared" si="28"/>
        <v>3.066785662865578E-2</v>
      </c>
      <c r="S55">
        <f t="shared" si="28"/>
        <v>0</v>
      </c>
      <c r="T55">
        <f t="shared" si="30"/>
        <v>1.0141989432653061E-5</v>
      </c>
      <c r="U55">
        <f t="shared" si="30"/>
        <v>0.57566998625874355</v>
      </c>
      <c r="V55">
        <f t="shared" si="30"/>
        <v>0.40428484582494417</v>
      </c>
      <c r="W55">
        <f t="shared" si="7"/>
        <v>0.1158333507448001</v>
      </c>
      <c r="X55">
        <f t="shared" si="1"/>
        <v>2.454708915685024E-7</v>
      </c>
      <c r="AA55">
        <f t="shared" si="8"/>
        <v>1.0921012064711535</v>
      </c>
      <c r="AB55">
        <f t="shared" si="9"/>
        <v>2.4862537189093659</v>
      </c>
      <c r="AC55">
        <f t="shared" si="10"/>
        <v>0.89004820940869833</v>
      </c>
      <c r="AD55" s="4">
        <f t="shared" si="11"/>
        <v>-4.0739258879404973E-2</v>
      </c>
      <c r="AF55" s="6">
        <f t="shared" si="12"/>
        <v>2.5269929777887707</v>
      </c>
      <c r="AG55" s="6">
        <f t="shared" si="13"/>
        <v>0.74689655897137408</v>
      </c>
      <c r="AH55" s="6">
        <f t="shared" si="14"/>
        <v>5.3554939461882114</v>
      </c>
      <c r="AI55" s="6">
        <f t="shared" si="15"/>
        <v>1.7521467521329279</v>
      </c>
      <c r="AJ55" s="6">
        <f t="shared" si="16"/>
        <v>9.3836113238812313</v>
      </c>
      <c r="AK55">
        <v>53</v>
      </c>
      <c r="AM55" s="32">
        <v>1</v>
      </c>
      <c r="AN55" s="32">
        <f t="shared" si="4"/>
        <v>2.6083067130064599</v>
      </c>
      <c r="AP55" s="32">
        <f t="shared" si="29"/>
        <v>0</v>
      </c>
      <c r="AQ55" s="32">
        <f t="shared" si="29"/>
        <v>9.450612420749302E-2</v>
      </c>
      <c r="AR55" s="32">
        <f t="shared" si="29"/>
        <v>0.28777524673982047</v>
      </c>
      <c r="AS55" s="32">
        <f t="shared" si="29"/>
        <v>0</v>
      </c>
      <c r="AT55" s="32">
        <f t="shared" si="29"/>
        <v>9.5168486886927051E-5</v>
      </c>
      <c r="AU55" s="32">
        <f t="shared" si="29"/>
        <v>5.4018634018760991</v>
      </c>
      <c r="AV55" s="32">
        <f t="shared" si="29"/>
        <v>3.7936518573565237</v>
      </c>
      <c r="AW55" s="32">
        <f t="shared" si="6"/>
        <v>1.7521467521329279</v>
      </c>
      <c r="AX55" s="32">
        <f t="shared" si="17"/>
        <v>2.1344281230802413</v>
      </c>
      <c r="BA55" s="32">
        <f t="shared" si="18"/>
        <v>12</v>
      </c>
      <c r="BB55" s="32">
        <f t="shared" si="19"/>
        <v>11.999999999999998</v>
      </c>
      <c r="BC55" s="32">
        <f t="shared" si="20"/>
        <v>27.21661342601292</v>
      </c>
      <c r="BD55" s="32">
        <f t="shared" si="21"/>
        <v>27.21661342601292</v>
      </c>
      <c r="BE55" s="32">
        <f t="shared" si="22"/>
        <v>13.60830671300646</v>
      </c>
      <c r="BF55" s="32">
        <f t="shared" si="23"/>
        <v>13.608306713006456</v>
      </c>
      <c r="BG55" s="32">
        <f>0</f>
        <v>0</v>
      </c>
      <c r="BH55" s="32">
        <f t="shared" si="24"/>
        <v>0</v>
      </c>
      <c r="BI55" s="32">
        <f t="shared" si="25"/>
        <v>3.5527136788005009E-15</v>
      </c>
    </row>
    <row r="56" spans="1:61" x14ac:dyDescent="0.25">
      <c r="A56">
        <v>0</v>
      </c>
      <c r="B56">
        <v>0</v>
      </c>
      <c r="C56">
        <v>4.4797125421666662E-4</v>
      </c>
      <c r="D56">
        <v>1.2908289397297297E-3</v>
      </c>
      <c r="E56">
        <v>0</v>
      </c>
      <c r="F56">
        <v>1.0000000000000001E-5</v>
      </c>
      <c r="G56">
        <v>0.56210496836041945</v>
      </c>
      <c r="H56">
        <v>0.39770281483385711</v>
      </c>
      <c r="I56">
        <v>306.06140275000001</v>
      </c>
      <c r="J56">
        <v>2.5703957827688611E-7</v>
      </c>
      <c r="K56">
        <v>3.0079999999999999E-2</v>
      </c>
      <c r="L56">
        <v>26.08067114</v>
      </c>
      <c r="M56">
        <v>24.090644300000001</v>
      </c>
      <c r="O56">
        <f t="shared" si="28"/>
        <v>0</v>
      </c>
      <c r="P56">
        <f t="shared" si="28"/>
        <v>0</v>
      </c>
      <c r="Q56">
        <f t="shared" si="28"/>
        <v>1.168339096139822E-2</v>
      </c>
      <c r="R56">
        <f t="shared" si="28"/>
        <v>3.3665685075085959E-2</v>
      </c>
      <c r="S56">
        <f t="shared" si="28"/>
        <v>0</v>
      </c>
      <c r="T56">
        <f t="shared" si="30"/>
        <v>9.8329160408163281E-6</v>
      </c>
      <c r="U56">
        <f t="shared" si="30"/>
        <v>0.55271309600137219</v>
      </c>
      <c r="V56">
        <f t="shared" si="30"/>
        <v>0.39105783874576394</v>
      </c>
      <c r="W56">
        <f t="shared" si="7"/>
        <v>0.1152765664388001</v>
      </c>
      <c r="X56">
        <f t="shared" si="1"/>
        <v>2.5703957827688611E-7</v>
      </c>
      <c r="AA56">
        <f t="shared" si="8"/>
        <v>1.0681347718951906</v>
      </c>
      <c r="AB56">
        <f t="shared" si="9"/>
        <v>2.414250648097195</v>
      </c>
      <c r="AC56">
        <f t="shared" si="10"/>
        <v>0.87281382956449627</v>
      </c>
      <c r="AD56" s="4">
        <f t="shared" si="11"/>
        <v>-4.5349076036484179E-2</v>
      </c>
      <c r="AF56" s="6">
        <f t="shared" si="12"/>
        <v>2.4595997241336791</v>
      </c>
      <c r="AG56" s="6">
        <f t="shared" si="13"/>
        <v>0.71397206500468657</v>
      </c>
      <c r="AH56" s="6">
        <f t="shared" si="14"/>
        <v>5.602460090611169</v>
      </c>
      <c r="AI56" s="6">
        <f t="shared" si="15"/>
        <v>1.7181681776875206</v>
      </c>
      <c r="AJ56" s="6">
        <f t="shared" si="16"/>
        <v>9.6259686444524544</v>
      </c>
      <c r="AK56">
        <v>54</v>
      </c>
      <c r="AM56" s="32">
        <v>1</v>
      </c>
      <c r="AN56" s="32">
        <f t="shared" si="4"/>
        <v>2.5561830888948727</v>
      </c>
      <c r="AP56" s="32">
        <f t="shared" si="29"/>
        <v>0</v>
      </c>
      <c r="AQ56" s="32">
        <f t="shared" si="29"/>
        <v>0.11246395505529848</v>
      </c>
      <c r="AR56" s="32">
        <f t="shared" si="29"/>
        <v>0.3240648289267884</v>
      </c>
      <c r="AS56" s="32">
        <f t="shared" si="29"/>
        <v>0</v>
      </c>
      <c r="AT56" s="32">
        <f t="shared" si="29"/>
        <v>9.465134149243154E-5</v>
      </c>
      <c r="AU56" s="32">
        <f t="shared" si="29"/>
        <v>5.320398931487448</v>
      </c>
      <c r="AV56" s="32">
        <f t="shared" si="29"/>
        <v>3.7643104939340679</v>
      </c>
      <c r="AW56" s="32">
        <f t="shared" si="6"/>
        <v>1.7181681776875206</v>
      </c>
      <c r="AX56" s="32">
        <f t="shared" si="17"/>
        <v>2.1546969616696074</v>
      </c>
      <c r="BA56" s="32">
        <f t="shared" si="18"/>
        <v>12</v>
      </c>
      <c r="BB56" s="32">
        <f t="shared" si="19"/>
        <v>11.999999999999998</v>
      </c>
      <c r="BC56" s="32">
        <f t="shared" si="20"/>
        <v>27.112366177789745</v>
      </c>
      <c r="BD56" s="32">
        <f t="shared" si="21"/>
        <v>27.112366177789742</v>
      </c>
      <c r="BE56" s="32">
        <f t="shared" si="22"/>
        <v>13.556183088894873</v>
      </c>
      <c r="BF56" s="32">
        <f t="shared" si="23"/>
        <v>13.556183088894873</v>
      </c>
      <c r="BG56" s="32">
        <f>0</f>
        <v>0</v>
      </c>
      <c r="BH56" s="32">
        <f t="shared" si="24"/>
        <v>0</v>
      </c>
      <c r="BI56" s="32">
        <f t="shared" si="25"/>
        <v>3.5527136788005009E-15</v>
      </c>
    </row>
    <row r="57" spans="1:61" x14ac:dyDescent="0.25">
      <c r="A57">
        <v>0</v>
      </c>
      <c r="B57">
        <v>0</v>
      </c>
      <c r="C57">
        <v>5.2701924964999999E-4</v>
      </c>
      <c r="D57">
        <v>1.4874188817567569E-3</v>
      </c>
      <c r="E57">
        <v>0</v>
      </c>
      <c r="F57">
        <v>1.0000000000000001E-5</v>
      </c>
      <c r="G57">
        <v>0.56499646017675142</v>
      </c>
      <c r="H57">
        <v>0.39378015399281435</v>
      </c>
      <c r="I57">
        <v>306.33571552000001</v>
      </c>
      <c r="J57">
        <v>2.454708915685024E-7</v>
      </c>
      <c r="K57">
        <v>2.9819999999999999E-2</v>
      </c>
      <c r="L57">
        <v>26.358731219999999</v>
      </c>
      <c r="M57">
        <v>23.02808027</v>
      </c>
      <c r="O57">
        <f t="shared" si="28"/>
        <v>0</v>
      </c>
      <c r="P57">
        <f t="shared" si="28"/>
        <v>0</v>
      </c>
      <c r="Q57">
        <f t="shared" si="28"/>
        <v>1.3891558749290428E-2</v>
      </c>
      <c r="R57">
        <f t="shared" si="28"/>
        <v>3.9206474515779313E-2</v>
      </c>
      <c r="S57">
        <f t="shared" si="28"/>
        <v>0</v>
      </c>
      <c r="T57">
        <f t="shared" si="30"/>
        <v>9.3992164367346957E-6</v>
      </c>
      <c r="U57">
        <f t="shared" si="30"/>
        <v>0.53105240151902411</v>
      </c>
      <c r="V57">
        <f t="shared" si="30"/>
        <v>0.37012248958691796</v>
      </c>
      <c r="W57">
        <f t="shared" si="7"/>
        <v>0.12335886210960009</v>
      </c>
      <c r="X57">
        <f t="shared" si="1"/>
        <v>2.454708915685024E-7</v>
      </c>
      <c r="AA57">
        <f t="shared" si="8"/>
        <v>1.0465774321518608</v>
      </c>
      <c r="AB57">
        <f t="shared" si="9"/>
        <v>2.3619354533357377</v>
      </c>
      <c r="AC57">
        <f t="shared" si="10"/>
        <v>0.84644104570397538</v>
      </c>
      <c r="AD57" s="4">
        <f t="shared" si="11"/>
        <v>-5.309803326506974E-2</v>
      </c>
      <c r="AF57" s="6">
        <f t="shared" si="12"/>
        <v>2.4150334866008074</v>
      </c>
      <c r="AG57" s="6">
        <f t="shared" si="13"/>
        <v>0.72215139519285665</v>
      </c>
      <c r="AH57" s="6">
        <f t="shared" si="14"/>
        <v>5.5390047386556196</v>
      </c>
      <c r="AI57" s="6">
        <f t="shared" si="15"/>
        <v>1.7654854594437339</v>
      </c>
      <c r="AJ57" s="6">
        <f t="shared" si="16"/>
        <v>9.7790323258864351</v>
      </c>
      <c r="AK57">
        <v>55</v>
      </c>
      <c r="AM57" s="32">
        <v>1</v>
      </c>
      <c r="AN57" s="32">
        <f t="shared" si="4"/>
        <v>2.5738307262274951</v>
      </c>
      <c r="AP57" s="32">
        <f t="shared" si="29"/>
        <v>0</v>
      </c>
      <c r="AQ57" s="32">
        <f t="shared" si="29"/>
        <v>0.13584600206626163</v>
      </c>
      <c r="AR57" s="32">
        <f t="shared" si="29"/>
        <v>0.38340138167384863</v>
      </c>
      <c r="AS57" s="32">
        <f t="shared" si="29"/>
        <v>0</v>
      </c>
      <c r="AT57" s="32">
        <f t="shared" si="29"/>
        <v>9.1915241372831705E-5</v>
      </c>
      <c r="AU57" s="32">
        <f t="shared" si="29"/>
        <v>5.193178601194159</v>
      </c>
      <c r="AV57" s="32">
        <f t="shared" si="29"/>
        <v>3.6194397902080362</v>
      </c>
      <c r="AW57" s="32">
        <f t="shared" si="6"/>
        <v>1.7654854594437339</v>
      </c>
      <c r="AX57" s="32">
        <f t="shared" si="17"/>
        <v>2.2847328431838441</v>
      </c>
      <c r="BA57" s="32">
        <f t="shared" si="18"/>
        <v>12</v>
      </c>
      <c r="BB57" s="32">
        <f t="shared" si="19"/>
        <v>11.999999999999998</v>
      </c>
      <c r="BC57" s="32">
        <f t="shared" si="20"/>
        <v>27.14766145245499</v>
      </c>
      <c r="BD57" s="32">
        <f t="shared" si="21"/>
        <v>27.147661452454987</v>
      </c>
      <c r="BE57" s="32">
        <f t="shared" si="22"/>
        <v>13.573830726227495</v>
      </c>
      <c r="BF57" s="32">
        <f t="shared" si="23"/>
        <v>13.573830726227495</v>
      </c>
      <c r="BG57" s="32">
        <f>0</f>
        <v>0</v>
      </c>
      <c r="BH57" s="32">
        <f t="shared" si="24"/>
        <v>0</v>
      </c>
      <c r="BI57" s="32">
        <f t="shared" si="25"/>
        <v>3.5527136788005009E-15</v>
      </c>
    </row>
    <row r="58" spans="1:61" x14ac:dyDescent="0.25">
      <c r="A58">
        <v>0</v>
      </c>
      <c r="B58">
        <v>0</v>
      </c>
      <c r="C58">
        <v>5.7203439923333337E-4</v>
      </c>
      <c r="D58">
        <v>1.5374487832432431E-3</v>
      </c>
      <c r="E58">
        <v>0</v>
      </c>
      <c r="F58">
        <v>1.0000000000000001E-5</v>
      </c>
      <c r="G58">
        <v>0.59057882974574794</v>
      </c>
      <c r="H58">
        <v>0.37334144600277086</v>
      </c>
      <c r="I58">
        <v>306.19134037999999</v>
      </c>
      <c r="J58">
        <v>1.9952623149688761E-7</v>
      </c>
      <c r="K58">
        <v>3.1510000000000003E-2</v>
      </c>
      <c r="L58">
        <v>26.221090910000001</v>
      </c>
      <c r="M58">
        <v>22.74133333</v>
      </c>
      <c r="O58">
        <f t="shared" si="28"/>
        <v>0</v>
      </c>
      <c r="P58">
        <f t="shared" si="28"/>
        <v>0</v>
      </c>
      <c r="Q58">
        <f t="shared" si="28"/>
        <v>1.4999365985944469E-2</v>
      </c>
      <c r="R58">
        <f t="shared" si="28"/>
        <v>4.0313584314889961E-2</v>
      </c>
      <c r="S58">
        <f t="shared" si="28"/>
        <v>0</v>
      </c>
      <c r="T58">
        <f t="shared" si="30"/>
        <v>9.2821768693877561E-6</v>
      </c>
      <c r="U58">
        <f t="shared" si="30"/>
        <v>0.54818571530160709</v>
      </c>
      <c r="V58">
        <f t="shared" si="30"/>
        <v>0.34654213344706974</v>
      </c>
      <c r="W58">
        <f t="shared" si="7"/>
        <v>7.8401061820899995E-2</v>
      </c>
      <c r="X58">
        <f t="shared" si="1"/>
        <v>1.9952623149688761E-7</v>
      </c>
      <c r="AA58">
        <f t="shared" si="8"/>
        <v>1.0456673336652358</v>
      </c>
      <c r="AB58">
        <f t="shared" si="9"/>
        <v>2.4393274450924505</v>
      </c>
      <c r="AC58">
        <f t="shared" si="10"/>
        <v>0.80371016749580837</v>
      </c>
      <c r="AD58" s="4">
        <f t="shared" si="11"/>
        <v>-5.5312950300834426E-2</v>
      </c>
      <c r="AF58" s="6">
        <f t="shared" si="12"/>
        <v>2.4946403953932847</v>
      </c>
      <c r="AG58" s="6">
        <f t="shared" si="13"/>
        <v>0.88722006040166801</v>
      </c>
      <c r="AH58" s="6">
        <f t="shared" si="14"/>
        <v>4.5084643354311602</v>
      </c>
      <c r="AI58" s="6">
        <f t="shared" si="15"/>
        <v>2.0999749491948303</v>
      </c>
      <c r="AJ58" s="6">
        <f t="shared" si="16"/>
        <v>9.4676621637437552</v>
      </c>
      <c r="AK58">
        <v>56</v>
      </c>
      <c r="AM58" s="32">
        <v>1</v>
      </c>
      <c r="AN58" s="32">
        <f t="shared" si="4"/>
        <v>2.9091811910007124</v>
      </c>
      <c r="AP58" s="32">
        <f t="shared" si="29"/>
        <v>0</v>
      </c>
      <c r="AQ58" s="32">
        <f t="shared" si="29"/>
        <v>0.1420089298252715</v>
      </c>
      <c r="AR58" s="32">
        <f t="shared" si="29"/>
        <v>0.38167539690297742</v>
      </c>
      <c r="AS58" s="32">
        <f t="shared" si="29"/>
        <v>0</v>
      </c>
      <c r="AT58" s="32">
        <f t="shared" si="29"/>
        <v>8.7880514743479915E-5</v>
      </c>
      <c r="AU58" s="32">
        <f t="shared" si="29"/>
        <v>5.1900371554658316</v>
      </c>
      <c r="AV58" s="32">
        <f t="shared" si="29"/>
        <v>3.2809438449798614</v>
      </c>
      <c r="AW58" s="32">
        <f t="shared" si="6"/>
        <v>2.0999749491948303</v>
      </c>
      <c r="AX58" s="32">
        <f t="shared" si="17"/>
        <v>2.623659275923079</v>
      </c>
      <c r="BA58" s="32">
        <f t="shared" si="18"/>
        <v>12</v>
      </c>
      <c r="BB58" s="32">
        <f t="shared" si="19"/>
        <v>11.999999999999998</v>
      </c>
      <c r="BC58" s="32">
        <f t="shared" si="20"/>
        <v>27.818362382001425</v>
      </c>
      <c r="BD58" s="32">
        <f t="shared" si="21"/>
        <v>27.818362382001425</v>
      </c>
      <c r="BE58" s="32">
        <f t="shared" si="22"/>
        <v>13.909181191000712</v>
      </c>
      <c r="BF58" s="32">
        <f t="shared" si="23"/>
        <v>13.909181191000711</v>
      </c>
      <c r="BG58" s="32">
        <f>0</f>
        <v>0</v>
      </c>
      <c r="BH58" s="32">
        <f t="shared" si="24"/>
        <v>0</v>
      </c>
      <c r="BI58" s="32">
        <f t="shared" si="25"/>
        <v>1.7763568394002505E-15</v>
      </c>
    </row>
    <row r="59" spans="1:61" x14ac:dyDescent="0.25">
      <c r="A59">
        <v>0</v>
      </c>
      <c r="B59">
        <v>0</v>
      </c>
      <c r="C59">
        <v>8.2690659578333323E-4</v>
      </c>
      <c r="D59">
        <v>1.5160770775675676E-3</v>
      </c>
      <c r="E59">
        <v>3.5814068386363636E-5</v>
      </c>
      <c r="F59">
        <v>1.0000000000000001E-5</v>
      </c>
      <c r="G59">
        <v>0.58582902899191014</v>
      </c>
      <c r="H59">
        <v>0.37899726622801055</v>
      </c>
      <c r="I59">
        <v>306.50174693999998</v>
      </c>
      <c r="J59">
        <v>2.1379620895022279E-7</v>
      </c>
      <c r="K59">
        <v>3.1539999999999999E-2</v>
      </c>
      <c r="L59">
        <v>26.162352940000002</v>
      </c>
      <c r="M59">
        <v>19.697201719999999</v>
      </c>
      <c r="O59">
        <f t="shared" si="28"/>
        <v>0</v>
      </c>
      <c r="P59">
        <f t="shared" si="28"/>
        <v>0</v>
      </c>
      <c r="Q59">
        <f t="shared" si="28"/>
        <v>2.1633822207297482E-2</v>
      </c>
      <c r="R59">
        <f t="shared" si="28"/>
        <v>3.966414358756646E-2</v>
      </c>
      <c r="S59">
        <f t="shared" si="28"/>
        <v>9.3698029734134178E-4</v>
      </c>
      <c r="T59">
        <f t="shared" si="30"/>
        <v>8.0396741714285714E-6</v>
      </c>
      <c r="U59">
        <f t="shared" si="30"/>
        <v>0.47098745132593395</v>
      </c>
      <c r="V59">
        <f t="shared" si="30"/>
        <v>0.30470145323353742</v>
      </c>
      <c r="W59">
        <f t="shared" si="7"/>
        <v>7.7440564702400114E-2</v>
      </c>
      <c r="X59">
        <f t="shared" si="1"/>
        <v>2.1379620895022279E-7</v>
      </c>
      <c r="AA59">
        <f t="shared" si="8"/>
        <v>0.94169690092613112</v>
      </c>
      <c r="AB59">
        <f t="shared" si="9"/>
        <v>2.1537469312931927</v>
      </c>
      <c r="AC59">
        <f t="shared" si="10"/>
        <v>0.73387279865148547</v>
      </c>
      <c r="AD59" s="4">
        <f t="shared" si="11"/>
        <v>-6.2234946092205284E-2</v>
      </c>
      <c r="AF59" s="6">
        <f t="shared" si="12"/>
        <v>2.2159818773853979</v>
      </c>
      <c r="AG59" s="6">
        <f t="shared" si="13"/>
        <v>0.74823628008242693</v>
      </c>
      <c r="AH59" s="6">
        <f t="shared" si="14"/>
        <v>5.3459049052785215</v>
      </c>
      <c r="AI59" s="6">
        <f t="shared" si="15"/>
        <v>1.9886573342903726</v>
      </c>
      <c r="AJ59" s="6">
        <f t="shared" si="16"/>
        <v>10.631172998301011</v>
      </c>
      <c r="AK59">
        <v>57</v>
      </c>
      <c r="AM59" s="32">
        <v>1</v>
      </c>
      <c r="AN59" s="32">
        <f t="shared" si="4"/>
        <v>2.7679006840823845</v>
      </c>
      <c r="AP59" s="32">
        <f t="shared" si="29"/>
        <v>0</v>
      </c>
      <c r="AQ59" s="32">
        <f t="shared" si="29"/>
        <v>0.22999290650026577</v>
      </c>
      <c r="AR59" s="32">
        <f t="shared" si="29"/>
        <v>0.42167637230887073</v>
      </c>
      <c r="AS59" s="32">
        <f t="shared" si="29"/>
        <v>9.961199637035326E-3</v>
      </c>
      <c r="AT59" s="32">
        <f t="shared" si="29"/>
        <v>8.5471166966429488E-5</v>
      </c>
      <c r="AU59" s="32">
        <f t="shared" si="29"/>
        <v>5.0071490750748806</v>
      </c>
      <c r="AV59" s="32">
        <f t="shared" si="29"/>
        <v>3.2393338621594614</v>
      </c>
      <c r="AW59" s="32">
        <f t="shared" si="6"/>
        <v>1.9886573342903726</v>
      </c>
      <c r="AX59" s="32">
        <f t="shared" si="17"/>
        <v>2.6502878127365443</v>
      </c>
      <c r="BA59" s="32">
        <f t="shared" si="18"/>
        <v>12</v>
      </c>
      <c r="BB59" s="32">
        <f t="shared" si="19"/>
        <v>12</v>
      </c>
      <c r="BC59" s="32">
        <f t="shared" si="20"/>
        <v>27.535801368164769</v>
      </c>
      <c r="BD59" s="32">
        <f t="shared" si="21"/>
        <v>27.535801368164769</v>
      </c>
      <c r="BE59" s="32">
        <f t="shared" si="22"/>
        <v>13.767900684082385</v>
      </c>
      <c r="BF59" s="32">
        <f t="shared" si="23"/>
        <v>13.767900684082385</v>
      </c>
      <c r="BG59" s="32">
        <f>0</f>
        <v>0</v>
      </c>
      <c r="BH59" s="32">
        <f t="shared" si="24"/>
        <v>0</v>
      </c>
      <c r="BI59" s="32">
        <f t="shared" si="25"/>
        <v>0</v>
      </c>
    </row>
    <row r="60" spans="1:61" x14ac:dyDescent="0.25">
      <c r="A60">
        <v>0</v>
      </c>
      <c r="B60">
        <v>0</v>
      </c>
      <c r="C60">
        <v>4.9629288418333339E-4</v>
      </c>
      <c r="D60">
        <v>1.4579143045945946E-3</v>
      </c>
      <c r="E60">
        <v>0</v>
      </c>
      <c r="F60">
        <v>1.0000000000000001E-5</v>
      </c>
      <c r="G60">
        <v>0.53020596616451598</v>
      </c>
      <c r="H60">
        <v>0.43657444926628292</v>
      </c>
      <c r="I60">
        <v>306.67680180000002</v>
      </c>
      <c r="J60">
        <v>2.5703957827688611E-7</v>
      </c>
      <c r="K60">
        <v>3.073E-2</v>
      </c>
      <c r="L60">
        <v>26.40595811</v>
      </c>
      <c r="M60">
        <v>28.531580420000001</v>
      </c>
      <c r="O60">
        <f t="shared" si="28"/>
        <v>0</v>
      </c>
      <c r="P60">
        <f t="shared" si="28"/>
        <v>0</v>
      </c>
      <c r="Q60">
        <f t="shared" si="28"/>
        <v>1.3105089110036184E-2</v>
      </c>
      <c r="R60">
        <f t="shared" si="28"/>
        <v>3.8497624055094645E-2</v>
      </c>
      <c r="S60">
        <f t="shared" si="28"/>
        <v>0</v>
      </c>
      <c r="T60">
        <f t="shared" si="30"/>
        <v>1.1645543028571429E-5</v>
      </c>
      <c r="U60">
        <f t="shared" si="30"/>
        <v>0.61745363929741581</v>
      </c>
      <c r="V60">
        <f t="shared" si="30"/>
        <v>0.50841465341053727</v>
      </c>
      <c r="W60">
        <f t="shared" si="7"/>
        <v>9.9550462074700072E-2</v>
      </c>
      <c r="X60">
        <f t="shared" si="1"/>
        <v>2.5703957827688611E-7</v>
      </c>
      <c r="AA60">
        <f t="shared" si="8"/>
        <v>1.2675713430933095</v>
      </c>
      <c r="AB60">
        <f t="shared" si="9"/>
        <v>2.701641235881302</v>
      </c>
      <c r="AC60">
        <f t="shared" si="10"/>
        <v>1.1200347331513363</v>
      </c>
      <c r="AD60" s="4">
        <f t="shared" si="11"/>
        <v>-5.1602713165130827E-2</v>
      </c>
      <c r="AF60" s="6">
        <f t="shared" si="12"/>
        <v>2.7532439490464329</v>
      </c>
      <c r="AG60" s="6">
        <f t="shared" si="13"/>
        <v>0.51317448274376032</v>
      </c>
      <c r="AH60" s="6">
        <f t="shared" si="14"/>
        <v>7.7946198310824641</v>
      </c>
      <c r="AI60" s="6">
        <f t="shared" si="15"/>
        <v>1.1029171790823387</v>
      </c>
      <c r="AJ60" s="6">
        <f t="shared" si="16"/>
        <v>8.5968201161167261</v>
      </c>
      <c r="AK60">
        <v>58</v>
      </c>
      <c r="AM60" s="32">
        <v>1</v>
      </c>
      <c r="AN60" s="32">
        <f t="shared" si="4"/>
        <v>1.9374886619518534</v>
      </c>
      <c r="AP60" s="32">
        <f t="shared" si="29"/>
        <v>0</v>
      </c>
      <c r="AQ60" s="32">
        <f t="shared" si="29"/>
        <v>0.1126620936846613</v>
      </c>
      <c r="AR60" s="32">
        <f t="shared" si="29"/>
        <v>0.33095714889953681</v>
      </c>
      <c r="AS60" s="32">
        <f t="shared" si="29"/>
        <v>0</v>
      </c>
      <c r="AT60" s="32">
        <f t="shared" si="29"/>
        <v>1.0011463857112577E-4</v>
      </c>
      <c r="AU60" s="32">
        <f t="shared" si="29"/>
        <v>5.3081378670815056</v>
      </c>
      <c r="AV60" s="32">
        <f t="shared" si="29"/>
        <v>4.3707493197682199</v>
      </c>
      <c r="AW60" s="32">
        <f t="shared" si="6"/>
        <v>1.1029171790823387</v>
      </c>
      <c r="AX60" s="32">
        <f t="shared" si="17"/>
        <v>1.5465364216665367</v>
      </c>
      <c r="BA60" s="32">
        <f t="shared" si="18"/>
        <v>12</v>
      </c>
      <c r="BB60" s="32">
        <f t="shared" si="19"/>
        <v>11.999999999999996</v>
      </c>
      <c r="BC60" s="32">
        <f t="shared" si="20"/>
        <v>25.874977323903707</v>
      </c>
      <c r="BD60" s="32">
        <f t="shared" si="21"/>
        <v>25.87497732390371</v>
      </c>
      <c r="BE60" s="32">
        <f t="shared" si="22"/>
        <v>12.937488661951853</v>
      </c>
      <c r="BF60" s="32">
        <f t="shared" si="23"/>
        <v>12.937488661951852</v>
      </c>
      <c r="BG60" s="32">
        <f>0</f>
        <v>0</v>
      </c>
      <c r="BH60" s="32">
        <f t="shared" si="24"/>
        <v>0</v>
      </c>
      <c r="BI60" s="32">
        <f t="shared" si="25"/>
        <v>1.7763568394002505E-15</v>
      </c>
    </row>
    <row r="61" spans="1:61" x14ac:dyDescent="0.25">
      <c r="A61">
        <v>0</v>
      </c>
      <c r="B61">
        <v>0</v>
      </c>
      <c r="C61">
        <v>6.3877429120000003E-4</v>
      </c>
      <c r="D61">
        <v>1.7780344120270268E-3</v>
      </c>
      <c r="E61">
        <v>0</v>
      </c>
      <c r="F61">
        <v>1.0000000000000001E-5</v>
      </c>
      <c r="G61">
        <v>0.55270872090126622</v>
      </c>
      <c r="H61">
        <v>0.41376355796893582</v>
      </c>
      <c r="I61">
        <v>306.40068434</v>
      </c>
      <c r="J61">
        <v>2.511886431509578E-7</v>
      </c>
      <c r="K61">
        <v>3.1175000000000001E-2</v>
      </c>
      <c r="L61">
        <v>26.28729182</v>
      </c>
      <c r="M61">
        <v>29.18641805</v>
      </c>
      <c r="O61">
        <f t="shared" si="28"/>
        <v>0</v>
      </c>
      <c r="P61">
        <f t="shared" si="28"/>
        <v>0</v>
      </c>
      <c r="Q61">
        <f t="shared" si="28"/>
        <v>1.6791646199888058E-2</v>
      </c>
      <c r="R61">
        <f t="shared" si="28"/>
        <v>4.673970945495657E-2</v>
      </c>
      <c r="S61">
        <f t="shared" si="28"/>
        <v>0</v>
      </c>
      <c r="T61">
        <f t="shared" si="30"/>
        <v>1.1912823693877551E-5</v>
      </c>
      <c r="U61">
        <f t="shared" si="30"/>
        <v>0.65843215461653593</v>
      </c>
      <c r="V61">
        <f t="shared" si="30"/>
        <v>0.49290923170354162</v>
      </c>
      <c r="W61">
        <f t="shared" si="7"/>
        <v>8.740524530150004E-2</v>
      </c>
      <c r="X61">
        <f t="shared" si="1"/>
        <v>2.511886431509578E-7</v>
      </c>
      <c r="AA61">
        <f t="shared" si="8"/>
        <v>1.3251438070847232</v>
      </c>
      <c r="AB61">
        <f t="shared" si="9"/>
        <v>2.9178259299879783</v>
      </c>
      <c r="AC61">
        <f t="shared" si="10"/>
        <v>1.1128811747167724</v>
      </c>
      <c r="AD61" s="4">
        <f t="shared" si="11"/>
        <v>-6.3531355654844635E-2</v>
      </c>
      <c r="AF61" s="6">
        <f t="shared" si="12"/>
        <v>2.9813572856428228</v>
      </c>
      <c r="AG61" s="6">
        <f t="shared" si="13"/>
        <v>0.75559493620927798</v>
      </c>
      <c r="AH61" s="6">
        <f t="shared" si="14"/>
        <v>5.2938417243337845</v>
      </c>
      <c r="AI61" s="6">
        <f t="shared" si="15"/>
        <v>1.4971737894005828</v>
      </c>
      <c r="AJ61" s="6">
        <f t="shared" si="16"/>
        <v>7.925801074907727</v>
      </c>
      <c r="AK61">
        <v>59</v>
      </c>
      <c r="AM61" s="32">
        <v>1</v>
      </c>
      <c r="AN61" s="32">
        <f t="shared" si="4"/>
        <v>2.3119961790165178</v>
      </c>
      <c r="AP61" s="32">
        <f t="shared" si="29"/>
        <v>0</v>
      </c>
      <c r="AQ61" s="32">
        <f t="shared" si="29"/>
        <v>0.13308724750054302</v>
      </c>
      <c r="AR61" s="32">
        <f t="shared" si="29"/>
        <v>0.37044963943896964</v>
      </c>
      <c r="AS61" s="32">
        <f t="shared" si="29"/>
        <v>0</v>
      </c>
      <c r="AT61" s="32">
        <f t="shared" si="29"/>
        <v>9.4418670838120937E-5</v>
      </c>
      <c r="AU61" s="32">
        <f t="shared" si="29"/>
        <v>5.2186022788135515</v>
      </c>
      <c r="AV61" s="32">
        <f t="shared" si="29"/>
        <v>3.906700518467872</v>
      </c>
      <c r="AW61" s="32">
        <f t="shared" si="6"/>
        <v>1.4971737894005828</v>
      </c>
      <c r="AX61" s="32">
        <f t="shared" si="17"/>
        <v>2.0007106763400957</v>
      </c>
      <c r="BA61" s="32">
        <f t="shared" si="18"/>
        <v>12</v>
      </c>
      <c r="BB61" s="32">
        <f t="shared" si="19"/>
        <v>12.000000000000002</v>
      </c>
      <c r="BC61" s="32">
        <f t="shared" si="20"/>
        <v>26.623992358033036</v>
      </c>
      <c r="BD61" s="32">
        <f t="shared" si="21"/>
        <v>26.623992358033039</v>
      </c>
      <c r="BE61" s="32">
        <f t="shared" si="22"/>
        <v>13.311996179016518</v>
      </c>
      <c r="BF61" s="32">
        <f t="shared" si="23"/>
        <v>13.311996179016518</v>
      </c>
      <c r="BG61" s="32">
        <f>0</f>
        <v>0</v>
      </c>
      <c r="BH61" s="32">
        <f t="shared" si="24"/>
        <v>0</v>
      </c>
      <c r="BI61" s="32">
        <f t="shared" si="25"/>
        <v>-3.5527136788005009E-15</v>
      </c>
    </row>
    <row r="62" spans="1:61" x14ac:dyDescent="0.25">
      <c r="A62">
        <v>0</v>
      </c>
      <c r="B62">
        <v>0</v>
      </c>
      <c r="C62">
        <v>6.412963213166666E-4</v>
      </c>
      <c r="D62">
        <v>1.6175459786486486E-3</v>
      </c>
      <c r="E62">
        <v>0</v>
      </c>
      <c r="F62">
        <v>1.0000000000000001E-5</v>
      </c>
      <c r="G62">
        <v>0.55887962033938121</v>
      </c>
      <c r="H62">
        <v>0.4056154171207203</v>
      </c>
      <c r="I62">
        <v>306.13539501000002</v>
      </c>
      <c r="J62">
        <v>2.3442288153199206E-7</v>
      </c>
      <c r="K62">
        <v>3.1144999999999999E-2</v>
      </c>
      <c r="L62">
        <v>26.151097650000001</v>
      </c>
      <c r="M62">
        <v>25.919117920000001</v>
      </c>
      <c r="O62">
        <f t="shared" si="28"/>
        <v>0</v>
      </c>
      <c r="P62">
        <f t="shared" si="28"/>
        <v>0</v>
      </c>
      <c r="Q62">
        <f t="shared" si="28"/>
        <v>1.6770602721337926E-2</v>
      </c>
      <c r="R62">
        <f t="shared" si="28"/>
        <v>4.2300602841005626E-2</v>
      </c>
      <c r="S62">
        <f t="shared" si="28"/>
        <v>0</v>
      </c>
      <c r="T62">
        <f t="shared" si="30"/>
        <v>1.0579231804081635E-5</v>
      </c>
      <c r="U62">
        <f t="shared" si="30"/>
        <v>0.59125170541474503</v>
      </c>
      <c r="V62">
        <f t="shared" si="30"/>
        <v>0.42910995210293618</v>
      </c>
      <c r="W62">
        <f t="shared" si="7"/>
        <v>8.7736932615750107E-2</v>
      </c>
      <c r="X62">
        <f t="shared" si="1"/>
        <v>2.3442288153199206E-7</v>
      </c>
      <c r="AA62">
        <f t="shared" si="8"/>
        <v>1.180804671483374</v>
      </c>
      <c r="AB62">
        <f t="shared" si="9"/>
        <v>2.6268428024916304</v>
      </c>
      <c r="AC62">
        <f t="shared" si="10"/>
        <v>0.97636231533055939</v>
      </c>
      <c r="AD62" s="4">
        <f t="shared" si="11"/>
        <v>-5.9071205562343548E-2</v>
      </c>
      <c r="AF62" s="6">
        <f t="shared" si="12"/>
        <v>2.6859140080539738</v>
      </c>
      <c r="AG62" s="6">
        <f t="shared" si="13"/>
        <v>0.73318937739285506</v>
      </c>
      <c r="AH62" s="6">
        <f t="shared" si="14"/>
        <v>5.4556164114428158</v>
      </c>
      <c r="AI62" s="6">
        <f t="shared" si="15"/>
        <v>1.6124660081509066</v>
      </c>
      <c r="AJ62" s="6">
        <f t="shared" si="16"/>
        <v>8.7969960169617707</v>
      </c>
      <c r="AK62">
        <v>60</v>
      </c>
      <c r="AM62" s="32">
        <v>1</v>
      </c>
      <c r="AN62" s="32">
        <f t="shared" si="4"/>
        <v>2.4264534235272226</v>
      </c>
      <c r="AP62" s="32">
        <f t="shared" si="29"/>
        <v>0</v>
      </c>
      <c r="AQ62" s="32">
        <f t="shared" si="29"/>
        <v>0.14753092534165796</v>
      </c>
      <c r="AR62" s="32">
        <f t="shared" si="29"/>
        <v>0.37211823470740824</v>
      </c>
      <c r="AS62" s="32">
        <f t="shared" si="29"/>
        <v>0</v>
      </c>
      <c r="AT62" s="32">
        <f t="shared" si="29"/>
        <v>9.3065460043021423E-5</v>
      </c>
      <c r="AU62" s="32">
        <f t="shared" si="29"/>
        <v>5.2012388975553661</v>
      </c>
      <c r="AV62" s="32">
        <f t="shared" si="29"/>
        <v>3.7748785394881859</v>
      </c>
      <c r="AW62" s="32">
        <f t="shared" si="6"/>
        <v>1.6124660081509066</v>
      </c>
      <c r="AX62" s="32">
        <f t="shared" si="17"/>
        <v>2.1321151681999728</v>
      </c>
      <c r="BA62" s="32">
        <f t="shared" si="18"/>
        <v>12</v>
      </c>
      <c r="BB62" s="32">
        <f t="shared" si="19"/>
        <v>12</v>
      </c>
      <c r="BC62" s="32">
        <f t="shared" si="20"/>
        <v>26.852906847054445</v>
      </c>
      <c r="BD62" s="32">
        <f t="shared" si="21"/>
        <v>26.852906847054445</v>
      </c>
      <c r="BE62" s="32">
        <f t="shared" si="22"/>
        <v>13.426453423527223</v>
      </c>
      <c r="BF62" s="32">
        <f t="shared" si="23"/>
        <v>13.426453423527223</v>
      </c>
      <c r="BG62" s="32">
        <f>0</f>
        <v>0</v>
      </c>
      <c r="BH62" s="32">
        <f t="shared" si="24"/>
        <v>0</v>
      </c>
      <c r="BI62" s="32">
        <f t="shared" si="25"/>
        <v>0</v>
      </c>
    </row>
    <row r="63" spans="1:61" x14ac:dyDescent="0.25">
      <c r="A63">
        <v>0</v>
      </c>
      <c r="B63">
        <v>0</v>
      </c>
      <c r="C63">
        <v>5.5776221574999995E-4</v>
      </c>
      <c r="D63">
        <v>1.3664197886486486E-3</v>
      </c>
      <c r="E63">
        <v>0</v>
      </c>
      <c r="F63">
        <v>1.0000000000000001E-5</v>
      </c>
      <c r="G63">
        <v>0.56291694248871293</v>
      </c>
      <c r="H63">
        <v>0.40255906910217931</v>
      </c>
      <c r="I63">
        <v>306.06320743999999</v>
      </c>
      <c r="J63">
        <v>2.2387211385683346E-7</v>
      </c>
      <c r="K63">
        <v>3.0114999999999999E-2</v>
      </c>
      <c r="L63">
        <v>26.47786022</v>
      </c>
      <c r="M63">
        <v>25.178000000000001</v>
      </c>
      <c r="O63">
        <f t="shared" si="28"/>
        <v>0</v>
      </c>
      <c r="P63">
        <f t="shared" si="28"/>
        <v>0</v>
      </c>
      <c r="Q63">
        <f t="shared" si="28"/>
        <v>1.4768349984625982E-2</v>
      </c>
      <c r="R63">
        <f t="shared" si="28"/>
        <v>3.617987216568086E-2</v>
      </c>
      <c r="S63">
        <f t="shared" si="28"/>
        <v>0</v>
      </c>
      <c r="T63">
        <f t="shared" si="30"/>
        <v>1.0276734693877551E-5</v>
      </c>
      <c r="U63">
        <f t="shared" si="30"/>
        <v>0.57849480726452307</v>
      </c>
      <c r="V63">
        <f t="shared" si="30"/>
        <v>0.41369927517774169</v>
      </c>
      <c r="W63">
        <f t="shared" si="7"/>
        <v>0.11610541706470009</v>
      </c>
      <c r="X63">
        <f t="shared" si="1"/>
        <v>2.2387211385683346E-7</v>
      </c>
      <c r="AA63">
        <f t="shared" si="8"/>
        <v>1.1302703989085594</v>
      </c>
      <c r="AB63">
        <f t="shared" si="9"/>
        <v>2.5392041933097622</v>
      </c>
      <c r="AC63">
        <f t="shared" si="10"/>
        <v>0.92929499465609711</v>
      </c>
      <c r="AD63" s="4">
        <f t="shared" si="11"/>
        <v>-5.0948222150306838E-2</v>
      </c>
      <c r="AF63" s="6">
        <f t="shared" si="12"/>
        <v>2.5901524154600692</v>
      </c>
      <c r="AG63" s="6">
        <f t="shared" si="13"/>
        <v>0.73156242614787503</v>
      </c>
      <c r="AH63" s="6">
        <f t="shared" si="14"/>
        <v>5.467749377264294</v>
      </c>
      <c r="AI63" s="6">
        <f t="shared" si="15"/>
        <v>1.6713009823947778</v>
      </c>
      <c r="AJ63" s="6">
        <f t="shared" si="16"/>
        <v>9.138254905710248</v>
      </c>
      <c r="AK63">
        <v>61</v>
      </c>
      <c r="AM63" s="32">
        <v>1</v>
      </c>
      <c r="AN63" s="32">
        <f t="shared" si="4"/>
        <v>2.5060374909523908</v>
      </c>
      <c r="AP63" s="32">
        <f t="shared" si="29"/>
        <v>0</v>
      </c>
      <c r="AQ63" s="32">
        <f t="shared" si="29"/>
        <v>0.13495694669625424</v>
      </c>
      <c r="AR63" s="32">
        <f t="shared" si="29"/>
        <v>0.33062089430600278</v>
      </c>
      <c r="AS63" s="32">
        <f t="shared" si="29"/>
        <v>0</v>
      </c>
      <c r="AT63" s="32">
        <f t="shared" si="29"/>
        <v>9.3911421231009237E-5</v>
      </c>
      <c r="AU63" s="32">
        <f t="shared" si="29"/>
        <v>5.2864330104129325</v>
      </c>
      <c r="AV63" s="32">
        <f t="shared" si="29"/>
        <v>3.7804894308817718</v>
      </c>
      <c r="AW63" s="32">
        <f t="shared" si="6"/>
        <v>1.6713009823947778</v>
      </c>
      <c r="AX63" s="32">
        <f t="shared" si="17"/>
        <v>2.1368788233970348</v>
      </c>
      <c r="BA63" s="32">
        <f t="shared" si="18"/>
        <v>12</v>
      </c>
      <c r="BB63" s="32">
        <f t="shared" si="19"/>
        <v>11.999999999999998</v>
      </c>
      <c r="BC63" s="32">
        <f t="shared" si="20"/>
        <v>27.012074981904782</v>
      </c>
      <c r="BD63" s="32">
        <f t="shared" si="21"/>
        <v>27.012074981904782</v>
      </c>
      <c r="BE63" s="32">
        <f t="shared" si="22"/>
        <v>13.506037490952391</v>
      </c>
      <c r="BF63" s="32">
        <f t="shared" si="23"/>
        <v>13.506037490952391</v>
      </c>
      <c r="BG63" s="32">
        <f>0</f>
        <v>0</v>
      </c>
      <c r="BH63" s="32">
        <f t="shared" si="24"/>
        <v>0</v>
      </c>
      <c r="BI63" s="32">
        <f t="shared" si="25"/>
        <v>0</v>
      </c>
    </row>
    <row r="64" spans="1:61" x14ac:dyDescent="0.25">
      <c r="A64">
        <v>0</v>
      </c>
      <c r="B64">
        <v>0</v>
      </c>
      <c r="C64">
        <v>5.9496437573333324E-4</v>
      </c>
      <c r="D64">
        <v>1.3684135125675673E-3</v>
      </c>
      <c r="E64">
        <v>0</v>
      </c>
      <c r="F64">
        <v>1.0000000000000001E-5</v>
      </c>
      <c r="G64">
        <v>0.56056488807164229</v>
      </c>
      <c r="H64">
        <v>0.40397038507786931</v>
      </c>
      <c r="I64">
        <v>305.93507449999998</v>
      </c>
      <c r="J64">
        <v>2.2387211385683346E-7</v>
      </c>
      <c r="K64">
        <v>2.9600000000000001E-2</v>
      </c>
      <c r="L64">
        <v>26.1756335</v>
      </c>
      <c r="M64">
        <v>23.98762958</v>
      </c>
      <c r="O64">
        <f t="shared" si="28"/>
        <v>0</v>
      </c>
      <c r="P64">
        <f t="shared" si="28"/>
        <v>0</v>
      </c>
      <c r="Q64">
        <f t="shared" si="28"/>
        <v>1.5573569444752024E-2</v>
      </c>
      <c r="R64">
        <f t="shared" si="28"/>
        <v>3.5819090581416288E-2</v>
      </c>
      <c r="S64">
        <f t="shared" si="28"/>
        <v>0</v>
      </c>
      <c r="T64">
        <f t="shared" si="30"/>
        <v>9.7908692163265328E-6</v>
      </c>
      <c r="U64">
        <f t="shared" si="30"/>
        <v>0.54884175063741703</v>
      </c>
      <c r="V64">
        <f t="shared" si="30"/>
        <v>0.39552212075664855</v>
      </c>
      <c r="W64">
        <f t="shared" si="7"/>
        <v>0.12826060415000004</v>
      </c>
      <c r="X64">
        <f t="shared" si="1"/>
        <v>2.2387211385683346E-7</v>
      </c>
      <c r="AA64">
        <f t="shared" si="8"/>
        <v>1.0829682820278186</v>
      </c>
      <c r="AB64">
        <f t="shared" si="9"/>
        <v>2.4212027455294383</v>
      </c>
      <c r="AC64">
        <f t="shared" si="10"/>
        <v>0.89382956156563376</v>
      </c>
      <c r="AD64" s="4">
        <f t="shared" si="11"/>
        <v>-5.139266002616831E-2</v>
      </c>
      <c r="AF64" s="6">
        <f t="shared" si="12"/>
        <v>2.4725954055556065</v>
      </c>
      <c r="AG64" s="6">
        <f t="shared" si="13"/>
        <v>0.68493628242433902</v>
      </c>
      <c r="AH64" s="6">
        <f t="shared" si="14"/>
        <v>5.8399592818210166</v>
      </c>
      <c r="AI64" s="6">
        <f t="shared" si="15"/>
        <v>1.6383391746617202</v>
      </c>
      <c r="AJ64" s="6">
        <f t="shared" si="16"/>
        <v>9.5678340698366959</v>
      </c>
      <c r="AK64">
        <v>62</v>
      </c>
      <c r="AM64" s="32">
        <v>1</v>
      </c>
      <c r="AN64" s="32">
        <f t="shared" si="4"/>
        <v>2.4670304557600282</v>
      </c>
      <c r="AP64" s="32">
        <f t="shared" si="29"/>
        <v>0</v>
      </c>
      <c r="AQ64" s="32">
        <f t="shared" si="29"/>
        <v>0.14900532832246616</v>
      </c>
      <c r="AR64" s="32">
        <f t="shared" si="29"/>
        <v>0.34271111521544145</v>
      </c>
      <c r="AS64" s="32">
        <f t="shared" si="29"/>
        <v>0</v>
      </c>
      <c r="AT64" s="32">
        <f t="shared" si="29"/>
        <v>9.3677412061284309E-5</v>
      </c>
      <c r="AU64" s="32">
        <f t="shared" si="29"/>
        <v>5.2512268006974949</v>
      </c>
      <c r="AV64" s="32">
        <f t="shared" si="29"/>
        <v>3.7842900223495257</v>
      </c>
      <c r="AW64" s="32">
        <f t="shared" si="6"/>
        <v>1.6383391746617202</v>
      </c>
      <c r="AX64" s="32">
        <f t="shared" si="17"/>
        <v>2.130055618199628</v>
      </c>
      <c r="BA64" s="32">
        <f t="shared" si="18"/>
        <v>12</v>
      </c>
      <c r="BB64" s="32">
        <f t="shared" si="19"/>
        <v>11.999999999999996</v>
      </c>
      <c r="BC64" s="32">
        <f t="shared" si="20"/>
        <v>26.934060911520056</v>
      </c>
      <c r="BD64" s="32">
        <f t="shared" si="21"/>
        <v>26.934060911520053</v>
      </c>
      <c r="BE64" s="32">
        <f t="shared" si="22"/>
        <v>13.467030455760028</v>
      </c>
      <c r="BF64" s="32">
        <f t="shared" si="23"/>
        <v>13.467030455760028</v>
      </c>
      <c r="BG64" s="32">
        <f>0</f>
        <v>0</v>
      </c>
      <c r="BH64" s="32">
        <f t="shared" si="24"/>
        <v>0</v>
      </c>
      <c r="BI64" s="32">
        <f t="shared" si="25"/>
        <v>7.1054273576010019E-15</v>
      </c>
    </row>
    <row r="65" spans="1:61" x14ac:dyDescent="0.25">
      <c r="A65">
        <v>0</v>
      </c>
      <c r="B65">
        <v>0</v>
      </c>
      <c r="C65">
        <v>5.9154211296666664E-4</v>
      </c>
      <c r="D65">
        <v>1.3936562021621621E-3</v>
      </c>
      <c r="E65">
        <v>0</v>
      </c>
      <c r="F65">
        <v>1.0000000000000001E-5</v>
      </c>
      <c r="G65">
        <v>0.56467272505126742</v>
      </c>
      <c r="H65">
        <v>0.40120055619573641</v>
      </c>
      <c r="I65">
        <v>306.25269981000002</v>
      </c>
      <c r="J65">
        <v>2.2908676527677716E-7</v>
      </c>
      <c r="K65">
        <v>3.0345E-2</v>
      </c>
      <c r="L65">
        <v>25.99651661</v>
      </c>
      <c r="M65">
        <v>25.261592919999998</v>
      </c>
      <c r="O65">
        <f t="shared" si="28"/>
        <v>0</v>
      </c>
      <c r="P65">
        <f t="shared" si="28"/>
        <v>0</v>
      </c>
      <c r="Q65">
        <f t="shared" si="28"/>
        <v>1.5378034365252447E-2</v>
      </c>
      <c r="R65">
        <f t="shared" si="28"/>
        <v>3.6230206608138166E-2</v>
      </c>
      <c r="S65">
        <f t="shared" si="28"/>
        <v>0</v>
      </c>
      <c r="T65">
        <f t="shared" si="30"/>
        <v>1.0310854253061226E-5</v>
      </c>
      <c r="U65">
        <f t="shared" si="30"/>
        <v>0.58222581686825314</v>
      </c>
      <c r="V65">
        <f t="shared" si="30"/>
        <v>0.41367204611813374</v>
      </c>
      <c r="W65">
        <f t="shared" si="7"/>
        <v>0.10801552651455007</v>
      </c>
      <c r="X65">
        <f t="shared" si="1"/>
        <v>2.2908676527677716E-7</v>
      </c>
      <c r="AA65">
        <f t="shared" si="8"/>
        <v>1.1353445515413063</v>
      </c>
      <c r="AB65">
        <f t="shared" si="9"/>
        <v>2.5562090253179668</v>
      </c>
      <c r="AC65">
        <f t="shared" si="10"/>
        <v>0.93056057418304872</v>
      </c>
      <c r="AD65" s="4">
        <f t="shared" si="11"/>
        <v>-5.1608240973390611E-2</v>
      </c>
      <c r="AF65" s="6">
        <f t="shared" si="12"/>
        <v>2.6078172662913572</v>
      </c>
      <c r="AG65" s="6">
        <f t="shared" si="13"/>
        <v>0.74669611792525981</v>
      </c>
      <c r="AH65" s="6">
        <f t="shared" si="14"/>
        <v>5.3569315602098495</v>
      </c>
      <c r="AI65" s="6">
        <f t="shared" si="15"/>
        <v>1.6944454381594272</v>
      </c>
      <c r="AJ65" s="6">
        <f t="shared" si="16"/>
        <v>9.077028244729842</v>
      </c>
      <c r="AK65">
        <v>63</v>
      </c>
      <c r="AM65" s="32">
        <v>1</v>
      </c>
      <c r="AN65" s="32">
        <f t="shared" si="4"/>
        <v>2.5300609297698351</v>
      </c>
      <c r="AP65" s="32">
        <f t="shared" si="29"/>
        <v>0</v>
      </c>
      <c r="AQ65" s="32">
        <f t="shared" si="29"/>
        <v>0.1395868522818226</v>
      </c>
      <c r="AR65" s="32">
        <f t="shared" si="29"/>
        <v>0.32886260869446787</v>
      </c>
      <c r="AS65" s="32">
        <f t="shared" si="29"/>
        <v>0</v>
      </c>
      <c r="AT65" s="32">
        <f t="shared" si="29"/>
        <v>9.3591915282329561E-5</v>
      </c>
      <c r="AU65" s="32">
        <f t="shared" si="29"/>
        <v>5.2848801845240381</v>
      </c>
      <c r="AV65" s="32">
        <f t="shared" si="29"/>
        <v>3.7549128466694857</v>
      </c>
      <c r="AW65" s="32">
        <f t="shared" si="6"/>
        <v>1.6944454381594272</v>
      </c>
      <c r="AX65" s="32">
        <f t="shared" si="17"/>
        <v>2.1628948991357175</v>
      </c>
      <c r="BA65" s="32">
        <f t="shared" si="18"/>
        <v>12</v>
      </c>
      <c r="BB65" s="32">
        <f t="shared" si="19"/>
        <v>12</v>
      </c>
      <c r="BC65" s="32">
        <f t="shared" si="20"/>
        <v>27.06012185953967</v>
      </c>
      <c r="BD65" s="32">
        <f t="shared" si="21"/>
        <v>27.06012185953967</v>
      </c>
      <c r="BE65" s="32">
        <f t="shared" si="22"/>
        <v>13.530060929769835</v>
      </c>
      <c r="BF65" s="32">
        <f t="shared" si="23"/>
        <v>13.530060929769835</v>
      </c>
      <c r="BG65" s="32">
        <f>0</f>
        <v>0</v>
      </c>
      <c r="BH65" s="32">
        <f t="shared" si="24"/>
        <v>0</v>
      </c>
      <c r="BI65" s="32">
        <f t="shared" si="25"/>
        <v>0</v>
      </c>
    </row>
    <row r="66" spans="1:61" x14ac:dyDescent="0.25">
      <c r="A66">
        <v>0</v>
      </c>
      <c r="B66">
        <v>0</v>
      </c>
      <c r="C66">
        <v>7.0959245231666664E-4</v>
      </c>
      <c r="D66">
        <v>1.5808079543243243E-3</v>
      </c>
      <c r="E66">
        <v>0</v>
      </c>
      <c r="F66">
        <v>1.0000000000000001E-5</v>
      </c>
      <c r="G66">
        <v>0.55703102740980792</v>
      </c>
      <c r="H66">
        <v>0.40745532626925285</v>
      </c>
      <c r="I66">
        <v>306.31340955999997</v>
      </c>
      <c r="J66">
        <v>2.2908676527677716E-7</v>
      </c>
      <c r="K66">
        <v>3.0159999999999999E-2</v>
      </c>
      <c r="L66">
        <v>25.973576309999999</v>
      </c>
      <c r="M66">
        <v>24.93966344</v>
      </c>
      <c r="O66">
        <f t="shared" si="28"/>
        <v>0</v>
      </c>
      <c r="P66">
        <f t="shared" si="28"/>
        <v>0</v>
      </c>
      <c r="Q66">
        <f t="shared" si="28"/>
        <v>1.8430653709246975E-2</v>
      </c>
      <c r="R66">
        <f t="shared" si="28"/>
        <v>4.1059236033097829E-2</v>
      </c>
      <c r="S66">
        <f t="shared" si="28"/>
        <v>0</v>
      </c>
      <c r="T66">
        <f t="shared" si="30"/>
        <v>1.0179454465306124E-5</v>
      </c>
      <c r="U66">
        <f t="shared" si="30"/>
        <v>0.56702719792808265</v>
      </c>
      <c r="V66">
        <f t="shared" si="30"/>
        <v>0.41476729404043094</v>
      </c>
      <c r="W66">
        <f t="shared" si="7"/>
        <v>0.11272532118540009</v>
      </c>
      <c r="X66">
        <f t="shared" si="1"/>
        <v>2.2908676527677716E-7</v>
      </c>
      <c r="AA66">
        <f t="shared" si="8"/>
        <v>1.1418335074863011</v>
      </c>
      <c r="AB66">
        <f t="shared" si="9"/>
        <v>2.5287172919144911</v>
      </c>
      <c r="AC66">
        <f t="shared" si="10"/>
        <v>0.94851436756555152</v>
      </c>
      <c r="AD66" s="4">
        <f t="shared" si="11"/>
        <v>-5.9489889742344801E-2</v>
      </c>
      <c r="AF66" s="6">
        <f t="shared" si="12"/>
        <v>2.5882071816568359</v>
      </c>
      <c r="AG66" s="6">
        <f t="shared" si="13"/>
        <v>0.6911784465257329</v>
      </c>
      <c r="AH66" s="6">
        <f t="shared" si="14"/>
        <v>5.7872174980373581</v>
      </c>
      <c r="AI66" s="6">
        <f t="shared" si="15"/>
        <v>1.5772790110170303</v>
      </c>
      <c r="AJ66" s="6">
        <f t="shared" si="16"/>
        <v>9.1280566918448169</v>
      </c>
      <c r="AK66">
        <v>64</v>
      </c>
      <c r="AM66" s="32">
        <v>1</v>
      </c>
      <c r="AN66" s="32">
        <f t="shared" si="4"/>
        <v>2.389929953218779</v>
      </c>
      <c r="AP66" s="32">
        <f t="shared" si="29"/>
        <v>0</v>
      </c>
      <c r="AQ66" s="32">
        <f t="shared" si="29"/>
        <v>0.16823605192576635</v>
      </c>
      <c r="AR66" s="32">
        <f t="shared" si="29"/>
        <v>0.37479103423395449</v>
      </c>
      <c r="AS66" s="32">
        <f t="shared" si="29"/>
        <v>0</v>
      </c>
      <c r="AT66" s="32">
        <f t="shared" si="29"/>
        <v>9.2918637451367171E-5</v>
      </c>
      <c r="AU66" s="32">
        <f t="shared" si="29"/>
        <v>5.1758564085054504</v>
      </c>
      <c r="AV66" s="32">
        <f t="shared" si="29"/>
        <v>3.7860193739241224</v>
      </c>
      <c r="AW66" s="32">
        <f t="shared" si="6"/>
        <v>1.5772790110170303</v>
      </c>
      <c r="AX66" s="32">
        <f t="shared" si="17"/>
        <v>2.1203060971767513</v>
      </c>
      <c r="BA66" s="32">
        <f t="shared" si="18"/>
        <v>12</v>
      </c>
      <c r="BB66" s="32">
        <f t="shared" si="19"/>
        <v>12</v>
      </c>
      <c r="BC66" s="32">
        <f t="shared" si="20"/>
        <v>26.779859906437558</v>
      </c>
      <c r="BD66" s="32">
        <f t="shared" si="21"/>
        <v>26.779859906437558</v>
      </c>
      <c r="BE66" s="32">
        <f t="shared" si="22"/>
        <v>13.389929953218779</v>
      </c>
      <c r="BF66" s="32">
        <f t="shared" si="23"/>
        <v>13.389929953218777</v>
      </c>
      <c r="BG66" s="32">
        <f>0</f>
        <v>0</v>
      </c>
      <c r="BH66" s="32">
        <f t="shared" si="24"/>
        <v>0</v>
      </c>
      <c r="BI66" s="32">
        <f t="shared" si="25"/>
        <v>1.7763568394002505E-15</v>
      </c>
    </row>
    <row r="67" spans="1:61" x14ac:dyDescent="0.25">
      <c r="A67">
        <v>0</v>
      </c>
      <c r="B67">
        <v>0</v>
      </c>
      <c r="C67">
        <v>6.9979751591666664E-4</v>
      </c>
      <c r="D67">
        <v>1.4389456762162163E-3</v>
      </c>
      <c r="E67">
        <v>0</v>
      </c>
      <c r="F67">
        <v>1.0000000000000001E-5</v>
      </c>
      <c r="G67">
        <v>0.5501693150308784</v>
      </c>
      <c r="H67">
        <v>0.41605394207137036</v>
      </c>
      <c r="I67">
        <v>306.26713732999997</v>
      </c>
      <c r="J67">
        <v>2.2908676527677716E-7</v>
      </c>
      <c r="K67">
        <v>3.0020000000000002E-2</v>
      </c>
      <c r="L67">
        <v>26.289777780000001</v>
      </c>
      <c r="M67">
        <v>25.782529270000001</v>
      </c>
      <c r="O67">
        <f t="shared" si="28"/>
        <v>0</v>
      </c>
      <c r="P67">
        <f t="shared" si="28"/>
        <v>0</v>
      </c>
      <c r="Q67">
        <f t="shared" si="28"/>
        <v>1.8397521184445181E-2</v>
      </c>
      <c r="R67">
        <f t="shared" si="28"/>
        <v>3.7829562065216163E-2</v>
      </c>
      <c r="S67">
        <f t="shared" si="28"/>
        <v>0</v>
      </c>
      <c r="T67">
        <f t="shared" si="30"/>
        <v>1.0523481334693878E-5</v>
      </c>
      <c r="U67">
        <f t="shared" si="30"/>
        <v>0.57896965176487647</v>
      </c>
      <c r="V67">
        <f t="shared" si="30"/>
        <v>0.43783358936138744</v>
      </c>
      <c r="W67">
        <f t="shared" si="7"/>
        <v>0.11777820445440004</v>
      </c>
      <c r="X67">
        <f t="shared" ref="X67:X112" si="31">J67</f>
        <v>2.2908676527677716E-7</v>
      </c>
      <c r="AA67">
        <f t="shared" si="8"/>
        <v>1.1670869696908028</v>
      </c>
      <c r="AB67">
        <f t="shared" si="9"/>
        <v>2.5602400279015916</v>
      </c>
      <c r="AC67">
        <f t="shared" si="10"/>
        <v>0.9881213452220976</v>
      </c>
      <c r="AD67" s="4">
        <f t="shared" si="11"/>
        <v>-5.6227083249661344E-2</v>
      </c>
      <c r="AF67" s="6">
        <f t="shared" si="12"/>
        <v>2.6164671111512527</v>
      </c>
      <c r="AG67" s="6">
        <f t="shared" si="13"/>
        <v>0.64022442070705754</v>
      </c>
      <c r="AH67" s="6">
        <f t="shared" si="14"/>
        <v>6.2478091597668817</v>
      </c>
      <c r="AI67" s="6">
        <f t="shared" si="15"/>
        <v>1.4472239643889431</v>
      </c>
      <c r="AJ67" s="6">
        <f t="shared" si="16"/>
        <v>9.0419791409433774</v>
      </c>
      <c r="AK67">
        <v>65</v>
      </c>
      <c r="AM67" s="32">
        <v>1</v>
      </c>
      <c r="AN67" s="32">
        <f t="shared" si="4"/>
        <v>2.2762444853859449</v>
      </c>
      <c r="AP67" s="32">
        <f t="shared" si="29"/>
        <v>0</v>
      </c>
      <c r="AQ67" s="32">
        <f t="shared" si="29"/>
        <v>0.16635000279481724</v>
      </c>
      <c r="AR67" s="32">
        <f t="shared" si="29"/>
        <v>0.3420541111047074</v>
      </c>
      <c r="AS67" s="32">
        <f t="shared" si="29"/>
        <v>0</v>
      </c>
      <c r="AT67" s="32">
        <f t="shared" si="29"/>
        <v>9.5153098718409019E-5</v>
      </c>
      <c r="AU67" s="32">
        <f t="shared" si="29"/>
        <v>5.2350315144972637</v>
      </c>
      <c r="AV67" s="32">
        <f t="shared" si="29"/>
        <v>3.9588821822100333</v>
      </c>
      <c r="AW67" s="32">
        <f t="shared" si="6"/>
        <v>1.4472239643889431</v>
      </c>
      <c r="AX67" s="32">
        <f t="shared" si="17"/>
        <v>1.9556280782884676</v>
      </c>
      <c r="BA67" s="32">
        <f t="shared" si="18"/>
        <v>12</v>
      </c>
      <c r="BB67" s="32">
        <f t="shared" si="19"/>
        <v>11.999999999999996</v>
      </c>
      <c r="BC67" s="32">
        <f t="shared" si="20"/>
        <v>26.55248897077189</v>
      </c>
      <c r="BD67" s="32">
        <f t="shared" si="21"/>
        <v>26.55248897077189</v>
      </c>
      <c r="BE67" s="32">
        <f t="shared" si="22"/>
        <v>13.276244485385945</v>
      </c>
      <c r="BF67" s="32">
        <f t="shared" si="23"/>
        <v>13.276244485385945</v>
      </c>
      <c r="BG67" s="32">
        <f>0</f>
        <v>0</v>
      </c>
      <c r="BH67" s="32">
        <f t="shared" si="24"/>
        <v>0</v>
      </c>
      <c r="BI67" s="32">
        <f t="shared" si="25"/>
        <v>3.5527136788005009E-15</v>
      </c>
    </row>
    <row r="68" spans="1:61" x14ac:dyDescent="0.25">
      <c r="A68">
        <v>0</v>
      </c>
      <c r="B68">
        <v>0</v>
      </c>
      <c r="C68">
        <v>9.0786493019999991E-4</v>
      </c>
      <c r="D68">
        <v>1.7150481878378378E-3</v>
      </c>
      <c r="E68">
        <v>0</v>
      </c>
      <c r="F68">
        <v>1.0000000000000001E-5</v>
      </c>
      <c r="G68">
        <v>0.54831276743115742</v>
      </c>
      <c r="H68">
        <v>0.41980877466841493</v>
      </c>
      <c r="I68">
        <v>306.13539501000002</v>
      </c>
      <c r="J68">
        <v>2.2908676527677716E-7</v>
      </c>
      <c r="K68">
        <v>2.9975000000000002E-2</v>
      </c>
      <c r="L68">
        <v>26.06160521</v>
      </c>
      <c r="M68">
        <v>26.98263867</v>
      </c>
      <c r="O68">
        <f t="shared" si="28"/>
        <v>0</v>
      </c>
      <c r="P68">
        <f t="shared" si="28"/>
        <v>0</v>
      </c>
      <c r="Q68">
        <f t="shared" si="28"/>
        <v>2.3660417394876603E-2</v>
      </c>
      <c r="R68">
        <f t="shared" si="28"/>
        <v>4.4696908787555653E-2</v>
      </c>
      <c r="S68">
        <f t="shared" si="28"/>
        <v>0</v>
      </c>
      <c r="T68">
        <f t="shared" si="30"/>
        <v>1.1013321906122449E-5</v>
      </c>
      <c r="U68">
        <f t="shared" si="30"/>
        <v>0.60387450129561893</v>
      </c>
      <c r="V68">
        <f t="shared" si="30"/>
        <v>0.46234891744380774</v>
      </c>
      <c r="W68">
        <f t="shared" si="7"/>
        <v>0.11792876357525003</v>
      </c>
      <c r="X68">
        <f t="shared" si="31"/>
        <v>2.2908676527677716E-7</v>
      </c>
      <c r="AA68">
        <f t="shared" si="8"/>
        <v>1.2476349798918469</v>
      </c>
      <c r="AB68">
        <f t="shared" si="9"/>
        <v>2.7099858279486959</v>
      </c>
      <c r="AC68">
        <f t="shared" si="10"/>
        <v>1.0614124872524799</v>
      </c>
      <c r="AD68" s="4">
        <f t="shared" si="11"/>
        <v>-6.835732618243226E-2</v>
      </c>
      <c r="AF68" s="6">
        <f t="shared" si="12"/>
        <v>2.7783431541311283</v>
      </c>
      <c r="AG68" s="6">
        <f t="shared" si="13"/>
        <v>0.65551817962616843</v>
      </c>
      <c r="AH68" s="6">
        <f t="shared" si="14"/>
        <v>6.1020428179141213</v>
      </c>
      <c r="AI68" s="6">
        <f t="shared" si="15"/>
        <v>1.3932230269889676</v>
      </c>
      <c r="AJ68" s="6">
        <f t="shared" si="16"/>
        <v>8.501506565590601</v>
      </c>
      <c r="AK68">
        <v>66</v>
      </c>
      <c r="AM68" s="32">
        <v>1</v>
      </c>
      <c r="AN68" s="32">
        <f t="shared" si="4"/>
        <v>2.203274310143712</v>
      </c>
      <c r="AP68" s="32">
        <f t="shared" si="29"/>
        <v>0</v>
      </c>
      <c r="AQ68" s="32">
        <f t="shared" si="29"/>
        <v>0.20114919382715751</v>
      </c>
      <c r="AR68" s="32">
        <f t="shared" si="29"/>
        <v>0.37999106351900863</v>
      </c>
      <c r="AS68" s="32">
        <f t="shared" si="29"/>
        <v>0</v>
      </c>
      <c r="AT68" s="32">
        <f t="shared" si="29"/>
        <v>9.3629828493862796E-5</v>
      </c>
      <c r="AU68" s="32">
        <f t="shared" si="29"/>
        <v>5.1338430375574546</v>
      </c>
      <c r="AV68" s="32">
        <f t="shared" si="29"/>
        <v>3.9306623572422383</v>
      </c>
      <c r="AW68" s="32">
        <f t="shared" si="6"/>
        <v>1.3932230269889676</v>
      </c>
      <c r="AX68" s="32">
        <f t="shared" si="17"/>
        <v>1.9743632843351338</v>
      </c>
      <c r="BA68" s="32">
        <f t="shared" si="18"/>
        <v>12</v>
      </c>
      <c r="BB68" s="32">
        <f t="shared" si="19"/>
        <v>12.000000000000002</v>
      </c>
      <c r="BC68" s="32">
        <f t="shared" si="20"/>
        <v>26.406548620287424</v>
      </c>
      <c r="BD68" s="32">
        <f t="shared" si="21"/>
        <v>26.40654862028742</v>
      </c>
      <c r="BE68" s="32">
        <f t="shared" si="22"/>
        <v>13.203274310143712</v>
      </c>
      <c r="BF68" s="32">
        <f t="shared" si="23"/>
        <v>13.203274310143712</v>
      </c>
      <c r="BG68" s="32">
        <f>0</f>
        <v>0</v>
      </c>
      <c r="BH68" s="32">
        <f t="shared" si="24"/>
        <v>0</v>
      </c>
      <c r="BI68" s="32">
        <f t="shared" si="25"/>
        <v>3.5527136788005009E-15</v>
      </c>
    </row>
    <row r="69" spans="1:61" x14ac:dyDescent="0.25">
      <c r="A69">
        <v>0</v>
      </c>
      <c r="B69">
        <v>0</v>
      </c>
      <c r="C69">
        <v>8.617810093333332E-4</v>
      </c>
      <c r="D69">
        <v>1.5338384017567568E-3</v>
      </c>
      <c r="E69">
        <v>3.0621503068181822E-5</v>
      </c>
      <c r="F69">
        <v>1.0000000000000001E-5</v>
      </c>
      <c r="G69">
        <v>0.55282656237487482</v>
      </c>
      <c r="H69">
        <v>0.41630511216100652</v>
      </c>
      <c r="I69">
        <v>306.00906676</v>
      </c>
      <c r="J69">
        <v>2.1877616239495479E-7</v>
      </c>
      <c r="K69">
        <v>3.0724999999999999E-2</v>
      </c>
      <c r="L69">
        <v>26.357315440000001</v>
      </c>
      <c r="M69">
        <v>27.688797990000001</v>
      </c>
      <c r="O69">
        <f t="shared" ref="O69:S100" si="32">$L69*A69</f>
        <v>0</v>
      </c>
      <c r="P69">
        <f t="shared" si="32"/>
        <v>0</v>
      </c>
      <c r="Q69">
        <f t="shared" si="32"/>
        <v>2.2714233903200248E-2</v>
      </c>
      <c r="R69">
        <f t="shared" si="32"/>
        <v>4.0427862589088294E-2</v>
      </c>
      <c r="S69">
        <f t="shared" si="32"/>
        <v>8.0710061561499609E-4</v>
      </c>
      <c r="T69">
        <f t="shared" si="30"/>
        <v>1.1301550200000002E-5</v>
      </c>
      <c r="U69">
        <f t="shared" si="30"/>
        <v>0.62477971465730786</v>
      </c>
      <c r="V69">
        <f t="shared" si="30"/>
        <v>0.47048931236042457</v>
      </c>
      <c r="W69">
        <f t="shared" si="7"/>
        <v>9.9498865786000104E-2</v>
      </c>
      <c r="X69">
        <f t="shared" si="31"/>
        <v>2.1877616239495479E-7</v>
      </c>
      <c r="AA69">
        <f t="shared" si="8"/>
        <v>1.2652094850538578</v>
      </c>
      <c r="AB69">
        <f t="shared" si="9"/>
        <v>2.7750731806939788</v>
      </c>
      <c r="AC69">
        <f t="shared" si="10"/>
        <v>1.0688770189366563</v>
      </c>
      <c r="AD69" s="4">
        <f t="shared" si="11"/>
        <v>-6.3949197107903533E-2</v>
      </c>
      <c r="AF69" s="6">
        <f t="shared" si="12"/>
        <v>2.8390223778018822</v>
      </c>
      <c r="AG69" s="6">
        <f t="shared" si="13"/>
        <v>0.70126833992856952</v>
      </c>
      <c r="AH69" s="6">
        <f t="shared" si="14"/>
        <v>5.7039506452087032</v>
      </c>
      <c r="AI69" s="6">
        <f t="shared" si="15"/>
        <v>1.4604416631712196</v>
      </c>
      <c r="AJ69" s="6">
        <f t="shared" si="16"/>
        <v>8.3302871669351504</v>
      </c>
      <c r="AK69">
        <v>67</v>
      </c>
      <c r="AM69" s="32">
        <v>1</v>
      </c>
      <c r="AN69" s="32">
        <f t="shared" ref="AN69:AN112" si="33">AC69*AJ69+3*AI69-11</f>
        <v>2.2853775033935868</v>
      </c>
      <c r="AP69" s="32">
        <f t="shared" ref="AP69:AV100" si="34">P69*$AJ69</f>
        <v>0</v>
      </c>
      <c r="AQ69" s="32">
        <f t="shared" si="34"/>
        <v>0.18921609119059232</v>
      </c>
      <c r="AR69" s="32">
        <f t="shared" si="34"/>
        <v>0.33677570491249986</v>
      </c>
      <c r="AS69" s="32">
        <f t="shared" si="34"/>
        <v>6.7233799006830618E-3</v>
      </c>
      <c r="AT69" s="32">
        <f t="shared" si="34"/>
        <v>9.4145158597533395E-5</v>
      </c>
      <c r="AU69" s="32">
        <f t="shared" si="34"/>
        <v>5.2045944391711769</v>
      </c>
      <c r="AV69" s="32">
        <f t="shared" si="34"/>
        <v>3.9193110809361884</v>
      </c>
      <c r="AW69" s="32">
        <f t="shared" ref="AW69:AW112" si="35">AI69</f>
        <v>1.4604416631712196</v>
      </c>
      <c r="AX69" s="32">
        <f t="shared" ref="AX69:AX112" si="36">-AD69*AJ69+AI69</f>
        <v>1.9931568391749948</v>
      </c>
      <c r="BA69" s="32">
        <f t="shared" si="18"/>
        <v>12</v>
      </c>
      <c r="BB69" s="32">
        <f t="shared" si="19"/>
        <v>12</v>
      </c>
      <c r="BC69" s="32">
        <f t="shared" si="20"/>
        <v>26.570755006787174</v>
      </c>
      <c r="BD69" s="32">
        <f t="shared" si="21"/>
        <v>26.570755006787174</v>
      </c>
      <c r="BE69" s="32">
        <f t="shared" si="22"/>
        <v>13.285377503393587</v>
      </c>
      <c r="BF69" s="32">
        <f t="shared" si="23"/>
        <v>13.285377503393587</v>
      </c>
      <c r="BG69" s="32">
        <f>0</f>
        <v>0</v>
      </c>
      <c r="BH69" s="32">
        <f t="shared" si="24"/>
        <v>0</v>
      </c>
      <c r="BI69" s="32">
        <f t="shared" si="25"/>
        <v>0</v>
      </c>
    </row>
    <row r="70" spans="1:61" x14ac:dyDescent="0.25">
      <c r="A70">
        <v>0</v>
      </c>
      <c r="B70">
        <v>0</v>
      </c>
      <c r="C70">
        <v>8.0078746879999997E-4</v>
      </c>
      <c r="D70">
        <v>1.3645021698648647E-3</v>
      </c>
      <c r="E70">
        <v>0</v>
      </c>
      <c r="F70">
        <v>1.0000000000000001E-5</v>
      </c>
      <c r="G70">
        <v>0.55941292184140301</v>
      </c>
      <c r="H70">
        <v>0.40812279666197504</v>
      </c>
      <c r="I70">
        <v>305.94048856000001</v>
      </c>
      <c r="J70">
        <v>2.1877616239495479E-7</v>
      </c>
      <c r="K70">
        <v>3.015E-2</v>
      </c>
      <c r="L70">
        <v>22.681620580000001</v>
      </c>
      <c r="M70">
        <v>25.511682820000001</v>
      </c>
      <c r="O70">
        <f t="shared" si="32"/>
        <v>0</v>
      </c>
      <c r="P70">
        <f t="shared" si="32"/>
        <v>0</v>
      </c>
      <c r="Q70">
        <f t="shared" si="32"/>
        <v>1.8163157532540188E-2</v>
      </c>
      <c r="R70">
        <f t="shared" si="32"/>
        <v>3.0949120497461572E-2</v>
      </c>
      <c r="S70">
        <f t="shared" si="32"/>
        <v>0</v>
      </c>
      <c r="T70">
        <f t="shared" si="30"/>
        <v>1.0412931763265307E-5</v>
      </c>
      <c r="U70">
        <f t="shared" si="30"/>
        <v>0.58251285826233978</v>
      </c>
      <c r="V70">
        <f t="shared" si="30"/>
        <v>0.42497548326741474</v>
      </c>
      <c r="W70">
        <f t="shared" ref="W70:W112" si="37">(34.5/1000-K70)*L70</f>
        <v>9.8665049523000078E-2</v>
      </c>
      <c r="X70">
        <f t="shared" si="31"/>
        <v>2.1877616239495479E-7</v>
      </c>
      <c r="AA70">
        <f t="shared" ref="AA70:AA112" si="38">1*P70+2*Q70+3*R70+4*S70+U70+V70</f>
        <v>1.1366620180872196</v>
      </c>
      <c r="AB70">
        <f t="shared" ref="AB70:AB112" si="39">1*P70+3*Q70+5*R70+7*S70+T70*2+U70*4</f>
        <v>2.5393073339978143</v>
      </c>
      <c r="AC70">
        <f t="shared" ref="AC70:AC112" si="40">P70*2+Q70*2+R70*2+S70*2+V70*2</f>
        <v>0.94817552259483295</v>
      </c>
      <c r="AD70" s="4">
        <f t="shared" ref="AD70:AD112" si="41">-(P70+Q70+R70+S70)</f>
        <v>-4.911227803000176E-2</v>
      </c>
      <c r="AF70" s="6">
        <f t="shared" ref="AF70:AF112" si="42">AB70-AD70</f>
        <v>2.588419612027816</v>
      </c>
      <c r="AG70" s="6">
        <f t="shared" ref="AG70:AG112" si="43">AF70-AC70*2</f>
        <v>0.6920685668381501</v>
      </c>
      <c r="AH70" s="6">
        <f t="shared" ref="AH70:AH112" si="44">4/AG70</f>
        <v>5.7797741317378106</v>
      </c>
      <c r="AI70" s="6">
        <f t="shared" ref="AI70:AI112" si="45">12/(AA70*AH70+1)</f>
        <v>1.5852781079884075</v>
      </c>
      <c r="AJ70" s="6">
        <f t="shared" ref="AJ70:AJ112" si="46">AI70*AH70</f>
        <v>9.162549400161657</v>
      </c>
      <c r="AK70">
        <v>68</v>
      </c>
      <c r="AM70" s="32">
        <v>1</v>
      </c>
      <c r="AN70" s="32">
        <f t="shared" si="33"/>
        <v>2.4435393897644744</v>
      </c>
      <c r="AP70" s="32">
        <f t="shared" si="34"/>
        <v>0</v>
      </c>
      <c r="AQ70" s="32">
        <f t="shared" si="34"/>
        <v>0.16642082815481779</v>
      </c>
      <c r="AR70" s="32">
        <f t="shared" si="34"/>
        <v>0.28357284544954736</v>
      </c>
      <c r="AS70" s="32">
        <f t="shared" si="34"/>
        <v>0</v>
      </c>
      <c r="AT70" s="32">
        <f t="shared" si="34"/>
        <v>9.54090016814308E-5</v>
      </c>
      <c r="AU70" s="32">
        <f t="shared" si="34"/>
        <v>5.3373028400580536</v>
      </c>
      <c r="AV70" s="32">
        <f t="shared" si="34"/>
        <v>3.8938588592952614</v>
      </c>
      <c r="AW70" s="32">
        <f t="shared" si="35"/>
        <v>1.5852781079884075</v>
      </c>
      <c r="AX70" s="32">
        <f t="shared" si="36"/>
        <v>2.0352717815927726</v>
      </c>
      <c r="BA70" s="32">
        <f t="shared" ref="BA70:BA112" si="47">12*AM70</f>
        <v>12</v>
      </c>
      <c r="BB70" s="32">
        <f t="shared" ref="BB70:BB112" si="48">AP70*1+AQ70*2+AR70*3+AS70*4+AU70+AV70+AW70</f>
        <v>12</v>
      </c>
      <c r="BC70" s="32">
        <f t="shared" ref="BC70:BC112" si="49">AM70*22+AN70*2</f>
        <v>26.887078779528949</v>
      </c>
      <c r="BD70" s="32">
        <f t="shared" ref="BD70:BD112" si="50">AP70*1+AQ70*3+AR70*5+AS70*7+AT70*2+AU70*4+AW70*1+AX70</f>
        <v>26.887078779528949</v>
      </c>
      <c r="BE70" s="32">
        <f t="shared" ref="BE70:BE112" si="51">AM70*11+AN70</f>
        <v>13.443539389764474</v>
      </c>
      <c r="BF70" s="32">
        <f t="shared" ref="BF70:BF112" si="52">AP70*2+AQ70*2+AR70*2+AS70*2+AV70*2+AW70*3</f>
        <v>13.443539389764476</v>
      </c>
      <c r="BG70" s="32">
        <f>0</f>
        <v>0</v>
      </c>
      <c r="BH70" s="32">
        <f t="shared" ref="BH70:BH112" si="53">-(AP70+AQ70+AR70+AS70+AW70)+AX70</f>
        <v>0</v>
      </c>
      <c r="BI70" s="32">
        <f t="shared" ref="BI70:BI112" si="54">BA70-BB70+BC70-BD70+BE70-BF70+BG70-BH70</f>
        <v>-1.7763568394002505E-15</v>
      </c>
    </row>
    <row r="71" spans="1:61" x14ac:dyDescent="0.25">
      <c r="A71">
        <v>0</v>
      </c>
      <c r="B71">
        <v>0</v>
      </c>
      <c r="C71">
        <v>8.1277959749999991E-4</v>
      </c>
      <c r="D71">
        <v>1.3101042948648646E-3</v>
      </c>
      <c r="E71">
        <v>0</v>
      </c>
      <c r="F71">
        <v>1.0000000000000001E-5</v>
      </c>
      <c r="G71">
        <v>0.56510786135285895</v>
      </c>
      <c r="H71">
        <v>0.39649712526079894</v>
      </c>
      <c r="I71">
        <v>306.51798914</v>
      </c>
      <c r="J71">
        <v>2.089296130854039E-7</v>
      </c>
      <c r="K71">
        <v>3.031E-2</v>
      </c>
      <c r="L71">
        <v>26.012795029999999</v>
      </c>
      <c r="M71">
        <v>25.16622624</v>
      </c>
      <c r="O71">
        <f t="shared" si="32"/>
        <v>0</v>
      </c>
      <c r="P71">
        <f t="shared" si="32"/>
        <v>0</v>
      </c>
      <c r="Q71">
        <f t="shared" si="32"/>
        <v>2.1142669074333396E-2</v>
      </c>
      <c r="R71">
        <f t="shared" si="32"/>
        <v>3.4079474490242401E-2</v>
      </c>
      <c r="S71">
        <f t="shared" si="32"/>
        <v>0</v>
      </c>
      <c r="T71">
        <f t="shared" si="30"/>
        <v>1.0271929077551023E-5</v>
      </c>
      <c r="U71">
        <f t="shared" si="30"/>
        <v>0.58047478729831026</v>
      </c>
      <c r="V71">
        <f t="shared" si="30"/>
        <v>0.40727903501317897</v>
      </c>
      <c r="W71">
        <f t="shared" si="37"/>
        <v>0.10899361117570007</v>
      </c>
      <c r="X71">
        <f t="shared" si="31"/>
        <v>2.089296130854039E-7</v>
      </c>
      <c r="AA71">
        <f t="shared" si="38"/>
        <v>1.1322775839308832</v>
      </c>
      <c r="AB71">
        <f t="shared" si="39"/>
        <v>2.5557450727256081</v>
      </c>
      <c r="AC71">
        <f t="shared" si="40"/>
        <v>0.92500235715550949</v>
      </c>
      <c r="AD71" s="4">
        <f t="shared" si="41"/>
        <v>-5.5222143564575797E-2</v>
      </c>
      <c r="AF71" s="6">
        <f t="shared" si="42"/>
        <v>2.610967216290184</v>
      </c>
      <c r="AG71" s="6">
        <f t="shared" si="43"/>
        <v>0.76096250197916504</v>
      </c>
      <c r="AH71" s="6">
        <f t="shared" si="44"/>
        <v>5.2565007994434909</v>
      </c>
      <c r="AI71" s="6">
        <f t="shared" si="45"/>
        <v>1.7261671632701958</v>
      </c>
      <c r="AJ71" s="6">
        <f t="shared" si="46"/>
        <v>9.0735990737028871</v>
      </c>
      <c r="AK71">
        <v>69</v>
      </c>
      <c r="AM71" s="32">
        <v>1</v>
      </c>
      <c r="AN71" s="32">
        <f t="shared" si="33"/>
        <v>2.5716020208698058</v>
      </c>
      <c r="AP71" s="32">
        <f t="shared" si="34"/>
        <v>0</v>
      </c>
      <c r="AQ71" s="32">
        <f t="shared" si="34"/>
        <v>0.19184010252847819</v>
      </c>
      <c r="AR71" s="32">
        <f t="shared" si="34"/>
        <v>0.30922348816694462</v>
      </c>
      <c r="AS71" s="32">
        <f t="shared" si="34"/>
        <v>0</v>
      </c>
      <c r="AT71" s="32">
        <f t="shared" si="34"/>
        <v>9.3203366163208717E-5</v>
      </c>
      <c r="AU71" s="32">
        <f t="shared" si="34"/>
        <v>5.2669954923378279</v>
      </c>
      <c r="AV71" s="32">
        <f t="shared" si="34"/>
        <v>3.6954866748341866</v>
      </c>
      <c r="AW71" s="32">
        <f t="shared" si="35"/>
        <v>1.7261671632701958</v>
      </c>
      <c r="AX71" s="32">
        <f t="shared" si="36"/>
        <v>2.2272307539656184</v>
      </c>
      <c r="BA71" s="32">
        <f t="shared" si="47"/>
        <v>12</v>
      </c>
      <c r="BB71" s="32">
        <f t="shared" si="48"/>
        <v>12.000000000000002</v>
      </c>
      <c r="BC71" s="32">
        <f t="shared" si="49"/>
        <v>27.143204041739612</v>
      </c>
      <c r="BD71" s="32">
        <f t="shared" si="50"/>
        <v>27.143204041739612</v>
      </c>
      <c r="BE71" s="32">
        <f t="shared" si="51"/>
        <v>13.571602020869806</v>
      </c>
      <c r="BF71" s="32">
        <f t="shared" si="52"/>
        <v>13.571602020869806</v>
      </c>
      <c r="BG71" s="32">
        <f>0</f>
        <v>0</v>
      </c>
      <c r="BH71" s="32">
        <f t="shared" si="53"/>
        <v>0</v>
      </c>
      <c r="BI71" s="32">
        <f t="shared" si="54"/>
        <v>-3.5527136788005009E-15</v>
      </c>
    </row>
    <row r="72" spans="1:61" x14ac:dyDescent="0.25">
      <c r="A72">
        <v>0</v>
      </c>
      <c r="B72">
        <v>0</v>
      </c>
      <c r="C72">
        <v>8.3271161216666662E-4</v>
      </c>
      <c r="D72">
        <v>1.3549740375675677E-3</v>
      </c>
      <c r="E72">
        <v>0</v>
      </c>
      <c r="F72">
        <v>1.0000000000000001E-5</v>
      </c>
      <c r="G72">
        <v>0.56128893927335777</v>
      </c>
      <c r="H72">
        <v>0.40440549895879924</v>
      </c>
      <c r="I72">
        <v>306.11012935999997</v>
      </c>
      <c r="J72">
        <v>2.089296130854039E-7</v>
      </c>
      <c r="K72">
        <v>3.1119999999999998E-2</v>
      </c>
      <c r="L72">
        <v>26.311250000000001</v>
      </c>
      <c r="M72">
        <v>23.128076459999999</v>
      </c>
      <c r="O72">
        <f t="shared" si="32"/>
        <v>0</v>
      </c>
      <c r="P72">
        <f t="shared" si="32"/>
        <v>0</v>
      </c>
      <c r="Q72">
        <f t="shared" si="32"/>
        <v>2.1909683405620207E-2</v>
      </c>
      <c r="R72">
        <f t="shared" si="32"/>
        <v>3.5651060645949667E-2</v>
      </c>
      <c r="S72">
        <f t="shared" si="32"/>
        <v>0</v>
      </c>
      <c r="T72">
        <f t="shared" si="30"/>
        <v>9.4400312081632656E-6</v>
      </c>
      <c r="U72">
        <f t="shared" si="30"/>
        <v>0.52985851035373532</v>
      </c>
      <c r="V72">
        <f t="shared" si="30"/>
        <v>0.38176005309239019</v>
      </c>
      <c r="W72">
        <f t="shared" si="37"/>
        <v>8.8932025000000123E-2</v>
      </c>
      <c r="X72">
        <f t="shared" si="31"/>
        <v>2.089296130854039E-7</v>
      </c>
      <c r="AA72">
        <f t="shared" si="38"/>
        <v>1.062391112195215</v>
      </c>
      <c r="AB72">
        <f t="shared" si="39"/>
        <v>2.3634372749239665</v>
      </c>
      <c r="AC72">
        <f t="shared" si="40"/>
        <v>0.8786415942879201</v>
      </c>
      <c r="AD72" s="4">
        <f t="shared" si="41"/>
        <v>-5.756074405156987E-2</v>
      </c>
      <c r="AF72" s="6">
        <f t="shared" si="42"/>
        <v>2.4209980189755362</v>
      </c>
      <c r="AG72" s="6">
        <f t="shared" si="43"/>
        <v>0.66371483039969603</v>
      </c>
      <c r="AH72" s="6">
        <f t="shared" si="44"/>
        <v>6.0266846796103053</v>
      </c>
      <c r="AI72" s="6">
        <f t="shared" si="45"/>
        <v>1.6210309881112022</v>
      </c>
      <c r="AJ72" s="6">
        <f t="shared" si="46"/>
        <v>9.7694426212233374</v>
      </c>
      <c r="AK72">
        <v>70</v>
      </c>
      <c r="AM72" s="32">
        <v>1</v>
      </c>
      <c r="AN72" s="32">
        <f t="shared" si="33"/>
        <v>2.4469316043496363</v>
      </c>
      <c r="AP72" s="32">
        <f t="shared" si="34"/>
        <v>0</v>
      </c>
      <c r="AQ72" s="32">
        <f t="shared" si="34"/>
        <v>0.21404539488037574</v>
      </c>
      <c r="AR72" s="32">
        <f t="shared" si="34"/>
        <v>0.34829099136635866</v>
      </c>
      <c r="AS72" s="32">
        <f t="shared" si="34"/>
        <v>0</v>
      </c>
      <c r="AT72" s="32">
        <f t="shared" si="34"/>
        <v>9.2223843230708648E-5</v>
      </c>
      <c r="AU72" s="32">
        <f t="shared" si="34"/>
        <v>5.1764223142676888</v>
      </c>
      <c r="AV72" s="32">
        <f t="shared" si="34"/>
        <v>3.7295829337612809</v>
      </c>
      <c r="AW72" s="32">
        <f t="shared" si="35"/>
        <v>1.6210309881112022</v>
      </c>
      <c r="AX72" s="32">
        <f t="shared" si="36"/>
        <v>2.1833673743579367</v>
      </c>
      <c r="BA72" s="32">
        <f t="shared" si="47"/>
        <v>12</v>
      </c>
      <c r="BB72" s="32">
        <f t="shared" si="48"/>
        <v>12</v>
      </c>
      <c r="BC72" s="32">
        <f t="shared" si="49"/>
        <v>26.893863208699273</v>
      </c>
      <c r="BD72" s="32">
        <f t="shared" si="50"/>
        <v>26.893863208699273</v>
      </c>
      <c r="BE72" s="32">
        <f t="shared" si="51"/>
        <v>13.446931604349636</v>
      </c>
      <c r="BF72" s="32">
        <f t="shared" si="52"/>
        <v>13.446931604349638</v>
      </c>
      <c r="BG72" s="32">
        <f>0</f>
        <v>0</v>
      </c>
      <c r="BH72" s="32">
        <f t="shared" si="53"/>
        <v>0</v>
      </c>
      <c r="BI72" s="32">
        <f t="shared" si="54"/>
        <v>-1.7763568394002505E-15</v>
      </c>
    </row>
    <row r="73" spans="1:61" x14ac:dyDescent="0.25">
      <c r="A73">
        <v>0</v>
      </c>
      <c r="B73">
        <v>0</v>
      </c>
      <c r="C73">
        <v>8.746334166166665E-4</v>
      </c>
      <c r="D73">
        <v>1.3784720745945943E-3</v>
      </c>
      <c r="E73">
        <v>0</v>
      </c>
      <c r="F73">
        <v>1.0000000000000001E-5</v>
      </c>
      <c r="G73">
        <v>0.55870985722988664</v>
      </c>
      <c r="H73">
        <v>0.40776026817488242</v>
      </c>
      <c r="I73">
        <v>306.39527026999997</v>
      </c>
      <c r="J73">
        <v>1.9952623149688761E-7</v>
      </c>
      <c r="K73">
        <v>3.1304999999999999E-2</v>
      </c>
      <c r="L73">
        <v>26.11140649</v>
      </c>
      <c r="M73">
        <v>25.024161370000002</v>
      </c>
      <c r="O73">
        <f t="shared" si="32"/>
        <v>0</v>
      </c>
      <c r="P73">
        <f t="shared" si="32"/>
        <v>0</v>
      </c>
      <c r="Q73">
        <f t="shared" si="32"/>
        <v>2.2837908671015299E-2</v>
      </c>
      <c r="R73">
        <f t="shared" si="32"/>
        <v>3.5993844674853052E-2</v>
      </c>
      <c r="S73">
        <f t="shared" si="32"/>
        <v>0</v>
      </c>
      <c r="T73">
        <f t="shared" si="30"/>
        <v>1.0213943416326533E-5</v>
      </c>
      <c r="U73">
        <f t="shared" si="30"/>
        <v>0.57066308678899369</v>
      </c>
      <c r="V73">
        <f t="shared" si="30"/>
        <v>0.41648403065643813</v>
      </c>
      <c r="W73">
        <f t="shared" si="37"/>
        <v>8.3425943735550095E-2</v>
      </c>
      <c r="X73">
        <f t="shared" si="31"/>
        <v>1.9952623149688761E-7</v>
      </c>
      <c r="AA73">
        <f t="shared" si="38"/>
        <v>1.1408044688120216</v>
      </c>
      <c r="AB73">
        <f t="shared" si="39"/>
        <v>2.5311557244301186</v>
      </c>
      <c r="AC73">
        <f t="shared" si="40"/>
        <v>0.9506315680046129</v>
      </c>
      <c r="AD73" s="4">
        <f t="shared" si="41"/>
        <v>-5.8831753345868348E-2</v>
      </c>
      <c r="AF73" s="6">
        <f t="shared" si="42"/>
        <v>2.589987477775987</v>
      </c>
      <c r="AG73" s="6">
        <f t="shared" si="43"/>
        <v>0.68872434176676123</v>
      </c>
      <c r="AH73" s="6">
        <f t="shared" si="44"/>
        <v>5.8078388658936255</v>
      </c>
      <c r="AI73" s="6">
        <f t="shared" si="45"/>
        <v>1.5736449031038091</v>
      </c>
      <c r="AJ73" s="6">
        <f t="shared" si="46"/>
        <v>9.1394760293617114</v>
      </c>
      <c r="AK73">
        <v>71</v>
      </c>
      <c r="AM73" s="32">
        <v>1</v>
      </c>
      <c r="AN73" s="32">
        <f t="shared" si="33"/>
        <v>2.4092091378441243</v>
      </c>
      <c r="AP73" s="32">
        <f t="shared" si="34"/>
        <v>0</v>
      </c>
      <c r="AQ73" s="32">
        <f t="shared" si="34"/>
        <v>0.20872651885949631</v>
      </c>
      <c r="AR73" s="32">
        <f t="shared" si="34"/>
        <v>0.32896488061038814</v>
      </c>
      <c r="AS73" s="32">
        <f t="shared" si="34"/>
        <v>0</v>
      </c>
      <c r="AT73" s="32">
        <f t="shared" si="34"/>
        <v>9.3350091018773213E-5</v>
      </c>
      <c r="AU73" s="32">
        <f t="shared" si="34"/>
        <v>5.2155616025495695</v>
      </c>
      <c r="AV73" s="32">
        <f t="shared" si="34"/>
        <v>3.8064458147964646</v>
      </c>
      <c r="AW73" s="32">
        <f t="shared" si="35"/>
        <v>1.5736449031038091</v>
      </c>
      <c r="AX73" s="32">
        <f t="shared" si="36"/>
        <v>2.1113363025736938</v>
      </c>
      <c r="BA73" s="32">
        <f t="shared" si="47"/>
        <v>12</v>
      </c>
      <c r="BB73" s="32">
        <f t="shared" si="48"/>
        <v>12</v>
      </c>
      <c r="BC73" s="32">
        <f t="shared" si="49"/>
        <v>26.818418275688249</v>
      </c>
      <c r="BD73" s="32">
        <f t="shared" si="50"/>
        <v>26.818418275688249</v>
      </c>
      <c r="BE73" s="32">
        <f t="shared" si="51"/>
        <v>13.409209137844124</v>
      </c>
      <c r="BF73" s="32">
        <f t="shared" si="52"/>
        <v>13.409209137844124</v>
      </c>
      <c r="BG73" s="32">
        <f>0</f>
        <v>0</v>
      </c>
      <c r="BH73" s="32">
        <f t="shared" si="53"/>
        <v>0</v>
      </c>
      <c r="BI73" s="32">
        <f t="shared" si="54"/>
        <v>0</v>
      </c>
    </row>
    <row r="74" spans="1:61" x14ac:dyDescent="0.25">
      <c r="A74">
        <v>0</v>
      </c>
      <c r="B74">
        <v>0</v>
      </c>
      <c r="C74">
        <v>4.6026627413333336E-4</v>
      </c>
      <c r="D74">
        <v>1.0385050163378377E-3</v>
      </c>
      <c r="E74">
        <v>0</v>
      </c>
      <c r="F74">
        <v>1.0000000000000001E-5</v>
      </c>
      <c r="G74">
        <v>0.57416201144268475</v>
      </c>
      <c r="H74">
        <v>0.39620837164496714</v>
      </c>
      <c r="I74">
        <v>306.36098117</v>
      </c>
      <c r="J74">
        <v>1.9054607179632443E-7</v>
      </c>
      <c r="K74">
        <v>3.1359999999999999E-2</v>
      </c>
      <c r="L74">
        <v>25.659759040000001</v>
      </c>
      <c r="M74">
        <v>30.10289736</v>
      </c>
      <c r="O74">
        <f t="shared" si="32"/>
        <v>0</v>
      </c>
      <c r="P74">
        <f t="shared" si="32"/>
        <v>0</v>
      </c>
      <c r="Q74">
        <f t="shared" si="32"/>
        <v>1.1810321688499919E-2</v>
      </c>
      <c r="R74">
        <f t="shared" si="32"/>
        <v>2.664778848106018E-2</v>
      </c>
      <c r="S74">
        <f t="shared" si="32"/>
        <v>0</v>
      </c>
      <c r="T74">
        <f t="shared" si="30"/>
        <v>1.2286896881632656E-5</v>
      </c>
      <c r="U74">
        <f t="shared" si="30"/>
        <v>0.70546694279470556</v>
      </c>
      <c r="V74">
        <f t="shared" si="30"/>
        <v>0.48681714060412984</v>
      </c>
      <c r="W74">
        <f t="shared" si="37"/>
        <v>8.0571643385600106E-2</v>
      </c>
      <c r="X74">
        <f t="shared" si="31"/>
        <v>1.9054607179632443E-7</v>
      </c>
      <c r="AA74">
        <f t="shared" si="38"/>
        <v>1.2958480922190159</v>
      </c>
      <c r="AB74">
        <f t="shared" si="39"/>
        <v>2.9905622524433864</v>
      </c>
      <c r="AC74">
        <f t="shared" si="40"/>
        <v>1.0505505015473799</v>
      </c>
      <c r="AD74" s="4">
        <f t="shared" si="41"/>
        <v>-3.8458110169560099E-2</v>
      </c>
      <c r="AF74" s="6">
        <f t="shared" si="42"/>
        <v>3.0290203626129464</v>
      </c>
      <c r="AG74" s="6">
        <f t="shared" si="43"/>
        <v>0.92791935951818649</v>
      </c>
      <c r="AH74" s="6">
        <f t="shared" si="44"/>
        <v>4.3107194164770553</v>
      </c>
      <c r="AI74" s="6">
        <f t="shared" si="45"/>
        <v>1.8220363825466279</v>
      </c>
      <c r="AJ74" s="6">
        <f t="shared" si="46"/>
        <v>7.8542876117713645</v>
      </c>
      <c r="AK74">
        <v>72</v>
      </c>
      <c r="AM74" s="32">
        <v>1</v>
      </c>
      <c r="AN74" s="32">
        <f t="shared" si="33"/>
        <v>2.717434937483663</v>
      </c>
      <c r="AP74" s="32">
        <f t="shared" si="34"/>
        <v>0</v>
      </c>
      <c r="AQ74" s="32">
        <f t="shared" si="34"/>
        <v>9.2761663329019584E-2</v>
      </c>
      <c r="AR74" s="32">
        <f t="shared" si="34"/>
        <v>0.20929939494789462</v>
      </c>
      <c r="AS74" s="32">
        <f t="shared" si="34"/>
        <v>0</v>
      </c>
      <c r="AT74" s="32">
        <f t="shared" si="34"/>
        <v>9.6504821964519584E-5</v>
      </c>
      <c r="AU74" s="32">
        <f t="shared" si="34"/>
        <v>5.5409402693066738</v>
      </c>
      <c r="AV74" s="32">
        <f t="shared" si="34"/>
        <v>3.8236018366449755</v>
      </c>
      <c r="AW74" s="32">
        <f t="shared" si="35"/>
        <v>1.8220363825466279</v>
      </c>
      <c r="AX74" s="32">
        <f t="shared" si="36"/>
        <v>2.124097440823542</v>
      </c>
      <c r="BA74" s="32">
        <f t="shared" si="47"/>
        <v>12</v>
      </c>
      <c r="BB74" s="32">
        <f t="shared" si="48"/>
        <v>12</v>
      </c>
      <c r="BC74" s="32">
        <f t="shared" si="49"/>
        <v>27.434869874967326</v>
      </c>
      <c r="BD74" s="32">
        <f t="shared" si="50"/>
        <v>27.434869874967326</v>
      </c>
      <c r="BE74" s="32">
        <f t="shared" si="51"/>
        <v>13.717434937483663</v>
      </c>
      <c r="BF74" s="32">
        <f t="shared" si="52"/>
        <v>13.717434937483663</v>
      </c>
      <c r="BG74" s="32">
        <f>0</f>
        <v>0</v>
      </c>
      <c r="BH74" s="32">
        <f t="shared" si="53"/>
        <v>0</v>
      </c>
      <c r="BI74" s="32">
        <f t="shared" si="54"/>
        <v>0</v>
      </c>
    </row>
    <row r="75" spans="1:61" x14ac:dyDescent="0.25">
      <c r="A75">
        <v>0</v>
      </c>
      <c r="B75">
        <v>0</v>
      </c>
      <c r="C75">
        <v>3.5715355043333338E-4</v>
      </c>
      <c r="D75">
        <v>6.7088446536486487E-4</v>
      </c>
      <c r="E75">
        <v>0</v>
      </c>
      <c r="F75">
        <v>1.0000000000000001E-5</v>
      </c>
      <c r="G75">
        <v>0.57313041145719301</v>
      </c>
      <c r="H75">
        <v>0.39579637694578085</v>
      </c>
      <c r="I75">
        <v>306.20758258000001</v>
      </c>
      <c r="J75">
        <v>1.8197008586099811E-7</v>
      </c>
      <c r="K75">
        <v>3.1539999999999999E-2</v>
      </c>
      <c r="L75">
        <v>26.207999999999998</v>
      </c>
      <c r="M75">
        <v>27.96303722</v>
      </c>
      <c r="O75">
        <f t="shared" si="32"/>
        <v>0</v>
      </c>
      <c r="P75">
        <f t="shared" si="32"/>
        <v>0</v>
      </c>
      <c r="Q75">
        <f t="shared" si="32"/>
        <v>9.3602802497568006E-3</v>
      </c>
      <c r="R75">
        <f t="shared" si="32"/>
        <v>1.7582540068282377E-2</v>
      </c>
      <c r="S75">
        <f t="shared" si="32"/>
        <v>0</v>
      </c>
      <c r="T75">
        <f t="shared" si="30"/>
        <v>1.1413484579591838E-5</v>
      </c>
      <c r="U75">
        <f t="shared" si="30"/>
        <v>0.6541415113261797</v>
      </c>
      <c r="V75">
        <f t="shared" si="30"/>
        <v>0.45174158449289881</v>
      </c>
      <c r="W75">
        <f t="shared" si="37"/>
        <v>7.7575680000000105E-2</v>
      </c>
      <c r="X75">
        <f t="shared" si="31"/>
        <v>1.8197008586099811E-7</v>
      </c>
      <c r="AA75">
        <f t="shared" si="38"/>
        <v>1.1773512765234391</v>
      </c>
      <c r="AB75">
        <f t="shared" si="39"/>
        <v>2.7325824133645602</v>
      </c>
      <c r="AC75">
        <f t="shared" si="40"/>
        <v>0.95736880962187598</v>
      </c>
      <c r="AD75" s="4">
        <f t="shared" si="41"/>
        <v>-2.6942820318039178E-2</v>
      </c>
      <c r="AF75" s="6">
        <f t="shared" si="42"/>
        <v>2.7595252336825995</v>
      </c>
      <c r="AG75" s="6">
        <f t="shared" si="43"/>
        <v>0.84478761443884753</v>
      </c>
      <c r="AH75" s="6">
        <f t="shared" si="44"/>
        <v>4.7349179031903903</v>
      </c>
      <c r="AI75" s="6">
        <f t="shared" si="45"/>
        <v>1.8251889848528822</v>
      </c>
      <c r="AJ75" s="6">
        <f t="shared" si="46"/>
        <v>8.6421200010858055</v>
      </c>
      <c r="AK75">
        <v>73</v>
      </c>
      <c r="AM75" s="32">
        <v>1</v>
      </c>
      <c r="AN75" s="32">
        <f t="shared" si="33"/>
        <v>2.7492630926075687</v>
      </c>
      <c r="AP75" s="32">
        <f t="shared" si="34"/>
        <v>0</v>
      </c>
      <c r="AQ75" s="32">
        <f t="shared" si="34"/>
        <v>8.0892665162191679E-2</v>
      </c>
      <c r="AR75" s="32">
        <f t="shared" si="34"/>
        <v>0.15195042119399571</v>
      </c>
      <c r="AS75" s="32">
        <f t="shared" si="34"/>
        <v>0</v>
      </c>
      <c r="AT75" s="32">
        <f t="shared" si="34"/>
        <v>9.863670336737504E-5</v>
      </c>
      <c r="AU75" s="32">
        <f t="shared" si="34"/>
        <v>5.6531694385724744</v>
      </c>
      <c r="AV75" s="32">
        <f t="shared" si="34"/>
        <v>3.9040049826682743</v>
      </c>
      <c r="AW75" s="32">
        <f t="shared" si="35"/>
        <v>1.8251889848528822</v>
      </c>
      <c r="AX75" s="32">
        <f t="shared" si="36"/>
        <v>2.0580320712090696</v>
      </c>
      <c r="BA75" s="32">
        <f t="shared" si="47"/>
        <v>12</v>
      </c>
      <c r="BB75" s="32">
        <f t="shared" si="48"/>
        <v>12.000000000000002</v>
      </c>
      <c r="BC75" s="32">
        <f t="shared" si="49"/>
        <v>27.498526185215137</v>
      </c>
      <c r="BD75" s="32">
        <f t="shared" si="50"/>
        <v>27.498526185215137</v>
      </c>
      <c r="BE75" s="32">
        <f t="shared" si="51"/>
        <v>13.749263092607569</v>
      </c>
      <c r="BF75" s="32">
        <f t="shared" si="52"/>
        <v>13.749263092607569</v>
      </c>
      <c r="BG75" s="32">
        <f>0</f>
        <v>0</v>
      </c>
      <c r="BH75" s="32">
        <f t="shared" si="53"/>
        <v>0</v>
      </c>
      <c r="BI75" s="32">
        <f t="shared" si="54"/>
        <v>-3.5527136788005009E-15</v>
      </c>
    </row>
    <row r="76" spans="1:61" x14ac:dyDescent="0.25">
      <c r="A76">
        <v>0</v>
      </c>
      <c r="B76">
        <v>0</v>
      </c>
      <c r="C76">
        <v>4.7982885436666662E-4</v>
      </c>
      <c r="D76">
        <v>6.5455230336486478E-4</v>
      </c>
      <c r="E76">
        <v>0</v>
      </c>
      <c r="F76">
        <v>1.0000000000000001E-5</v>
      </c>
      <c r="G76">
        <v>0.56370429816789813</v>
      </c>
      <c r="H76">
        <v>0.40313961927279585</v>
      </c>
      <c r="I76">
        <v>305.8542966</v>
      </c>
      <c r="J76">
        <v>1.8620871366628614E-7</v>
      </c>
      <c r="K76">
        <v>3.1620000000000002E-2</v>
      </c>
      <c r="L76">
        <v>26.11250755</v>
      </c>
      <c r="M76">
        <v>26.026231289999998</v>
      </c>
      <c r="O76">
        <f t="shared" si="32"/>
        <v>0</v>
      </c>
      <c r="P76">
        <f t="shared" si="32"/>
        <v>0</v>
      </c>
      <c r="Q76">
        <f t="shared" si="32"/>
        <v>1.2529534582357433E-2</v>
      </c>
      <c r="R76">
        <f t="shared" si="32"/>
        <v>1.7092001963484923E-2</v>
      </c>
      <c r="S76">
        <f t="shared" si="32"/>
        <v>0</v>
      </c>
      <c r="T76">
        <f t="shared" si="30"/>
        <v>1.0622951546938775E-5</v>
      </c>
      <c r="U76">
        <f t="shared" si="30"/>
        <v>0.59882034462387101</v>
      </c>
      <c r="V76">
        <f t="shared" si="30"/>
        <v>0.42825326421862558</v>
      </c>
      <c r="W76">
        <f t="shared" si="37"/>
        <v>7.520402174400001E-2</v>
      </c>
      <c r="X76">
        <f t="shared" si="31"/>
        <v>1.8620871366628614E-7</v>
      </c>
      <c r="AA76">
        <f t="shared" si="38"/>
        <v>1.1034086838976662</v>
      </c>
      <c r="AB76">
        <f t="shared" si="39"/>
        <v>2.518351237963075</v>
      </c>
      <c r="AC76">
        <f t="shared" si="40"/>
        <v>0.91574960152893592</v>
      </c>
      <c r="AD76" s="4">
        <f t="shared" si="41"/>
        <v>-2.9621536545842354E-2</v>
      </c>
      <c r="AF76" s="6">
        <f t="shared" si="42"/>
        <v>2.5479727745089176</v>
      </c>
      <c r="AG76" s="6">
        <f t="shared" si="43"/>
        <v>0.71647357145104573</v>
      </c>
      <c r="AH76" s="6">
        <f t="shared" si="44"/>
        <v>5.5828995784156525</v>
      </c>
      <c r="AI76" s="6">
        <f t="shared" si="45"/>
        <v>1.6759261876812934</v>
      </c>
      <c r="AJ76" s="6">
        <f t="shared" si="46"/>
        <v>9.3565276066616452</v>
      </c>
      <c r="AK76">
        <v>74</v>
      </c>
      <c r="AM76" s="32">
        <v>1</v>
      </c>
      <c r="AN76" s="32">
        <f t="shared" si="33"/>
        <v>2.5960149905387695</v>
      </c>
      <c r="AP76" s="32">
        <f t="shared" si="34"/>
        <v>0</v>
      </c>
      <c r="AQ76" s="32">
        <f t="shared" si="34"/>
        <v>0.11723293621844912</v>
      </c>
      <c r="AR76" s="32">
        <f t="shared" si="34"/>
        <v>0.15992178822446174</v>
      </c>
      <c r="AS76" s="32">
        <f t="shared" si="34"/>
        <v>0</v>
      </c>
      <c r="AT76" s="32">
        <f t="shared" si="34"/>
        <v>9.9393939413161683E-5</v>
      </c>
      <c r="AU76" s="32">
        <f t="shared" si="34"/>
        <v>5.6028790859038891</v>
      </c>
      <c r="AV76" s="32">
        <f t="shared" si="34"/>
        <v>4.0069634893045336</v>
      </c>
      <c r="AW76" s="32">
        <f t="shared" si="35"/>
        <v>1.6759261876812934</v>
      </c>
      <c r="AX76" s="32">
        <f t="shared" si="36"/>
        <v>1.9530809121242043</v>
      </c>
      <c r="BA76" s="32">
        <f t="shared" si="47"/>
        <v>12</v>
      </c>
      <c r="BB76" s="32">
        <f t="shared" si="48"/>
        <v>11.999999999999998</v>
      </c>
      <c r="BC76" s="32">
        <f t="shared" si="49"/>
        <v>27.192029981077539</v>
      </c>
      <c r="BD76" s="32">
        <f t="shared" si="50"/>
        <v>27.192029981077539</v>
      </c>
      <c r="BE76" s="32">
        <f t="shared" si="51"/>
        <v>13.596014990538769</v>
      </c>
      <c r="BF76" s="32">
        <f t="shared" si="52"/>
        <v>13.596014990538769</v>
      </c>
      <c r="BG76" s="32">
        <f>0</f>
        <v>0</v>
      </c>
      <c r="BH76" s="32">
        <f t="shared" si="53"/>
        <v>0</v>
      </c>
      <c r="BI76" s="32">
        <f t="shared" si="54"/>
        <v>0</v>
      </c>
    </row>
    <row r="77" spans="1:61" x14ac:dyDescent="0.25">
      <c r="A77">
        <v>0</v>
      </c>
      <c r="B77">
        <v>0</v>
      </c>
      <c r="C77">
        <v>4.3487208836666662E-4</v>
      </c>
      <c r="D77">
        <v>8.1365816012162167E-4</v>
      </c>
      <c r="E77">
        <v>0</v>
      </c>
      <c r="F77">
        <v>1.0000000000000001E-5</v>
      </c>
      <c r="G77">
        <v>0.56736481182893794</v>
      </c>
      <c r="H77">
        <v>0.3983138826051203</v>
      </c>
      <c r="I77">
        <v>306.3497921</v>
      </c>
      <c r="J77">
        <v>1.9054607179632443E-7</v>
      </c>
      <c r="K77">
        <v>3.09E-2</v>
      </c>
      <c r="L77">
        <v>25.831332809999999</v>
      </c>
      <c r="M77">
        <v>27.295837120000002</v>
      </c>
      <c r="O77">
        <f t="shared" si="32"/>
        <v>0</v>
      </c>
      <c r="P77">
        <f t="shared" si="32"/>
        <v>0</v>
      </c>
      <c r="Q77">
        <f t="shared" si="32"/>
        <v>1.1233325644379094E-2</v>
      </c>
      <c r="R77">
        <f t="shared" si="32"/>
        <v>2.1017874727673878E-2</v>
      </c>
      <c r="S77">
        <f t="shared" si="32"/>
        <v>0</v>
      </c>
      <c r="T77">
        <f t="shared" si="30"/>
        <v>1.1141158008163268E-5</v>
      </c>
      <c r="U77">
        <f t="shared" si="30"/>
        <v>0.63211010168580162</v>
      </c>
      <c r="V77">
        <f t="shared" si="30"/>
        <v>0.44376779029486385</v>
      </c>
      <c r="W77">
        <f t="shared" si="37"/>
        <v>9.2992798116000058E-2</v>
      </c>
      <c r="X77">
        <f t="shared" si="31"/>
        <v>1.9054607179632443E-7</v>
      </c>
      <c r="AA77">
        <f t="shared" si="38"/>
        <v>1.1613981674524452</v>
      </c>
      <c r="AB77">
        <f t="shared" si="39"/>
        <v>2.6672520396307293</v>
      </c>
      <c r="AC77">
        <f t="shared" si="40"/>
        <v>0.95203798133383366</v>
      </c>
      <c r="AD77" s="4">
        <f t="shared" si="41"/>
        <v>-3.2251200372052972E-2</v>
      </c>
      <c r="AF77" s="6">
        <f t="shared" si="42"/>
        <v>2.6995032400027821</v>
      </c>
      <c r="AG77" s="6">
        <f t="shared" si="43"/>
        <v>0.79542727733511476</v>
      </c>
      <c r="AH77" s="6">
        <f t="shared" si="44"/>
        <v>5.0287438135149518</v>
      </c>
      <c r="AI77" s="6">
        <f t="shared" si="45"/>
        <v>1.754290081775947</v>
      </c>
      <c r="AJ77" s="6">
        <f t="shared" si="46"/>
        <v>8.8218753958414329</v>
      </c>
      <c r="AK77">
        <v>75</v>
      </c>
      <c r="AM77" s="32">
        <v>1</v>
      </c>
      <c r="AN77" s="32">
        <f t="shared" si="33"/>
        <v>2.6616306887633332</v>
      </c>
      <c r="AP77" s="32">
        <f t="shared" si="34"/>
        <v>0</v>
      </c>
      <c r="AQ77" s="32">
        <f t="shared" si="34"/>
        <v>9.9098999115622546E-2</v>
      </c>
      <c r="AR77" s="32">
        <f t="shared" si="34"/>
        <v>0.18541707193294366</v>
      </c>
      <c r="AS77" s="32">
        <f t="shared" si="34"/>
        <v>0</v>
      </c>
      <c r="AT77" s="32">
        <f t="shared" si="34"/>
        <v>9.828590771339727E-5</v>
      </c>
      <c r="AU77" s="32">
        <f t="shared" si="34"/>
        <v>5.5763965535247992</v>
      </c>
      <c r="AV77" s="32">
        <f t="shared" si="34"/>
        <v>3.9148641506691799</v>
      </c>
      <c r="AW77" s="32">
        <f t="shared" si="35"/>
        <v>1.754290081775947</v>
      </c>
      <c r="AX77" s="32">
        <f t="shared" si="36"/>
        <v>2.0388061528245132</v>
      </c>
      <c r="BA77" s="32">
        <f t="shared" si="47"/>
        <v>12</v>
      </c>
      <c r="BB77" s="32">
        <f t="shared" si="48"/>
        <v>12.000000000000002</v>
      </c>
      <c r="BC77" s="32">
        <f t="shared" si="49"/>
        <v>27.323261377526666</v>
      </c>
      <c r="BD77" s="32">
        <f t="shared" si="50"/>
        <v>27.32326137752667</v>
      </c>
      <c r="BE77" s="32">
        <f t="shared" si="51"/>
        <v>13.661630688763333</v>
      </c>
      <c r="BF77" s="32">
        <f t="shared" si="52"/>
        <v>13.661630688763333</v>
      </c>
      <c r="BG77" s="32">
        <f>0</f>
        <v>0</v>
      </c>
      <c r="BH77" s="32">
        <f t="shared" si="53"/>
        <v>0</v>
      </c>
      <c r="BI77" s="32">
        <f t="shared" si="54"/>
        <v>-7.1054273576010019E-15</v>
      </c>
    </row>
    <row r="78" spans="1:61" x14ac:dyDescent="0.25">
      <c r="A78">
        <v>0</v>
      </c>
      <c r="B78">
        <v>0</v>
      </c>
      <c r="C78">
        <v>4.9573183905000007E-4</v>
      </c>
      <c r="D78">
        <v>7.6142985802702702E-4</v>
      </c>
      <c r="E78">
        <v>0</v>
      </c>
      <c r="F78">
        <v>1.0000000000000001E-5</v>
      </c>
      <c r="G78">
        <v>0.56467611130286388</v>
      </c>
      <c r="H78">
        <v>0.40367342830626834</v>
      </c>
      <c r="I78">
        <v>305.92003541999998</v>
      </c>
      <c r="J78">
        <v>1.9498445997580421E-7</v>
      </c>
      <c r="K78">
        <v>3.0859999999999999E-2</v>
      </c>
      <c r="L78">
        <v>26.161482790000001</v>
      </c>
      <c r="M78">
        <v>25.796625989999999</v>
      </c>
      <c r="O78">
        <f t="shared" si="32"/>
        <v>0</v>
      </c>
      <c r="P78">
        <f t="shared" si="32"/>
        <v>0</v>
      </c>
      <c r="Q78">
        <f t="shared" si="32"/>
        <v>1.2969079975761627E-2</v>
      </c>
      <c r="R78">
        <f t="shared" si="32"/>
        <v>1.9920134126566211E-2</v>
      </c>
      <c r="S78">
        <f t="shared" si="32"/>
        <v>0</v>
      </c>
      <c r="T78">
        <f t="shared" si="30"/>
        <v>1.0529235097959184E-5</v>
      </c>
      <c r="U78">
        <f t="shared" si="30"/>
        <v>0.59456075301092204</v>
      </c>
      <c r="V78">
        <f t="shared" si="30"/>
        <v>0.42503724294358708</v>
      </c>
      <c r="W78">
        <f t="shared" si="37"/>
        <v>9.5227797355600122E-2</v>
      </c>
      <c r="X78">
        <f t="shared" si="31"/>
        <v>1.9498445997580421E-7</v>
      </c>
      <c r="AA78">
        <f t="shared" si="38"/>
        <v>1.105296558285731</v>
      </c>
      <c r="AB78">
        <f t="shared" si="39"/>
        <v>2.5167719810740001</v>
      </c>
      <c r="AC78">
        <f t="shared" si="40"/>
        <v>0.91585291409182989</v>
      </c>
      <c r="AD78" s="4">
        <f t="shared" si="41"/>
        <v>-3.2889214102327841E-2</v>
      </c>
      <c r="AF78" s="6">
        <f t="shared" si="42"/>
        <v>2.5496611951763279</v>
      </c>
      <c r="AG78" s="6">
        <f t="shared" si="43"/>
        <v>0.71795536699266815</v>
      </c>
      <c r="AH78" s="6">
        <f t="shared" si="44"/>
        <v>5.5713769739684231</v>
      </c>
      <c r="AI78" s="6">
        <f t="shared" si="45"/>
        <v>1.6764403618854762</v>
      </c>
      <c r="AJ78" s="6">
        <f t="shared" si="46"/>
        <v>9.3400812304400329</v>
      </c>
      <c r="AK78">
        <v>76</v>
      </c>
      <c r="AM78" s="32">
        <v>1</v>
      </c>
      <c r="AN78" s="32">
        <f t="shared" si="33"/>
        <v>2.5834616984093373</v>
      </c>
      <c r="AP78" s="32">
        <f t="shared" si="34"/>
        <v>0</v>
      </c>
      <c r="AQ78" s="32">
        <f t="shared" si="34"/>
        <v>0.12113226045768685</v>
      </c>
      <c r="AR78" s="32">
        <f t="shared" si="34"/>
        <v>0.18605567086338903</v>
      </c>
      <c r="AS78" s="32">
        <f t="shared" si="34"/>
        <v>0</v>
      </c>
      <c r="AT78" s="32">
        <f t="shared" si="34"/>
        <v>9.8343911109338993E-5</v>
      </c>
      <c r="AU78" s="32">
        <f t="shared" si="34"/>
        <v>5.5532457295536055</v>
      </c>
      <c r="AV78" s="32">
        <f t="shared" si="34"/>
        <v>3.969882375055378</v>
      </c>
      <c r="AW78" s="32">
        <f t="shared" si="35"/>
        <v>1.6764403618854762</v>
      </c>
      <c r="AX78" s="32">
        <f t="shared" si="36"/>
        <v>1.9836282932065521</v>
      </c>
      <c r="BA78" s="32">
        <f t="shared" si="47"/>
        <v>12</v>
      </c>
      <c r="BB78" s="32">
        <f t="shared" si="48"/>
        <v>12</v>
      </c>
      <c r="BC78" s="32">
        <f t="shared" si="49"/>
        <v>27.166923396818675</v>
      </c>
      <c r="BD78" s="32">
        <f t="shared" si="50"/>
        <v>27.166923396818675</v>
      </c>
      <c r="BE78" s="32">
        <f t="shared" si="51"/>
        <v>13.583461698409337</v>
      </c>
      <c r="BF78" s="32">
        <f t="shared" si="52"/>
        <v>13.583461698409337</v>
      </c>
      <c r="BG78" s="32">
        <f>0</f>
        <v>0</v>
      </c>
      <c r="BH78" s="32">
        <f t="shared" si="53"/>
        <v>0</v>
      </c>
      <c r="BI78" s="32">
        <f t="shared" si="54"/>
        <v>0</v>
      </c>
    </row>
    <row r="79" spans="1:61" x14ac:dyDescent="0.25">
      <c r="A79">
        <v>0</v>
      </c>
      <c r="B79">
        <v>0</v>
      </c>
      <c r="C79">
        <v>5.7648561989999988E-4</v>
      </c>
      <c r="D79">
        <v>8.9445390841891889E-4</v>
      </c>
      <c r="E79">
        <v>0</v>
      </c>
      <c r="F79">
        <v>1.0000000000000001E-5</v>
      </c>
      <c r="G79">
        <v>0.55964054766159754</v>
      </c>
      <c r="H79">
        <v>0.4092742702596176</v>
      </c>
      <c r="I79">
        <v>306.43316873999999</v>
      </c>
      <c r="J79">
        <v>1.9952623149688761E-7</v>
      </c>
      <c r="K79">
        <v>3.0964999999999999E-2</v>
      </c>
      <c r="L79">
        <v>25.687855970000001</v>
      </c>
      <c r="M79">
        <v>27.311341079999998</v>
      </c>
      <c r="O79">
        <f t="shared" si="32"/>
        <v>0</v>
      </c>
      <c r="P79">
        <f t="shared" si="32"/>
        <v>0</v>
      </c>
      <c r="Q79">
        <f t="shared" si="32"/>
        <v>1.4808679572767363E-2</v>
      </c>
      <c r="R79">
        <f t="shared" si="32"/>
        <v>2.2976603171268761E-2</v>
      </c>
      <c r="S79">
        <f t="shared" si="32"/>
        <v>0</v>
      </c>
      <c r="T79">
        <f t="shared" si="30"/>
        <v>1.1147486155102041E-5</v>
      </c>
      <c r="U79">
        <f t="shared" si="30"/>
        <v>0.62385852568913824</v>
      </c>
      <c r="V79">
        <f t="shared" si="30"/>
        <v>0.45623792613585784</v>
      </c>
      <c r="W79">
        <f t="shared" si="37"/>
        <v>9.0806570853950094E-2</v>
      </c>
      <c r="X79">
        <f t="shared" si="31"/>
        <v>1.9952623149688761E-7</v>
      </c>
      <c r="AA79">
        <f t="shared" si="38"/>
        <v>1.1786436204843371</v>
      </c>
      <c r="AB79">
        <f t="shared" si="39"/>
        <v>2.6547654523035091</v>
      </c>
      <c r="AC79">
        <f t="shared" si="40"/>
        <v>0.98804641775978796</v>
      </c>
      <c r="AD79" s="4">
        <f t="shared" si="41"/>
        <v>-3.7785282744036128E-2</v>
      </c>
      <c r="AF79" s="6">
        <f t="shared" si="42"/>
        <v>2.6925507350475453</v>
      </c>
      <c r="AG79" s="6">
        <f t="shared" si="43"/>
        <v>0.71645789952796934</v>
      </c>
      <c r="AH79" s="6">
        <f t="shared" si="44"/>
        <v>5.5830216997193522</v>
      </c>
      <c r="AI79" s="6">
        <f t="shared" si="45"/>
        <v>1.5830314000109105</v>
      </c>
      <c r="AJ79" s="6">
        <f t="shared" si="46"/>
        <v>8.8380986575980192</v>
      </c>
      <c r="AK79">
        <v>77</v>
      </c>
      <c r="AM79" s="32">
        <v>1</v>
      </c>
      <c r="AN79" s="32">
        <f t="shared" si="33"/>
        <v>2.4815459184800446</v>
      </c>
      <c r="AP79" s="32">
        <f t="shared" si="34"/>
        <v>0</v>
      </c>
      <c r="AQ79" s="32">
        <f t="shared" si="34"/>
        <v>0.13088057105287443</v>
      </c>
      <c r="AR79" s="32">
        <f t="shared" si="34"/>
        <v>0.20306948564415284</v>
      </c>
      <c r="AS79" s="32">
        <f t="shared" si="34"/>
        <v>0</v>
      </c>
      <c r="AT79" s="32">
        <f t="shared" si="34"/>
        <v>9.8522582422999846E-5</v>
      </c>
      <c r="AU79" s="32">
        <f t="shared" si="34"/>
        <v>5.5137231984242518</v>
      </c>
      <c r="AV79" s="32">
        <f t="shared" si="34"/>
        <v>4.0322758025266294</v>
      </c>
      <c r="AW79" s="32">
        <f t="shared" si="35"/>
        <v>1.5830314000109105</v>
      </c>
      <c r="AX79" s="32">
        <f t="shared" si="36"/>
        <v>1.9169814567079377</v>
      </c>
      <c r="BA79" s="32">
        <f t="shared" si="47"/>
        <v>12</v>
      </c>
      <c r="BB79" s="32">
        <f t="shared" si="48"/>
        <v>11.999999999999998</v>
      </c>
      <c r="BC79" s="32">
        <f t="shared" si="49"/>
        <v>26.963091836960089</v>
      </c>
      <c r="BD79" s="32">
        <f t="shared" si="50"/>
        <v>26.963091836960089</v>
      </c>
      <c r="BE79" s="32">
        <f t="shared" si="51"/>
        <v>13.481545918480045</v>
      </c>
      <c r="BF79" s="32">
        <f t="shared" si="52"/>
        <v>13.481545918480045</v>
      </c>
      <c r="BG79" s="32">
        <f>0</f>
        <v>0</v>
      </c>
      <c r="BH79" s="32">
        <f t="shared" si="53"/>
        <v>0</v>
      </c>
      <c r="BI79" s="32">
        <f t="shared" si="54"/>
        <v>0</v>
      </c>
    </row>
    <row r="80" spans="1:61" x14ac:dyDescent="0.25">
      <c r="A80">
        <v>0</v>
      </c>
      <c r="B80">
        <v>0</v>
      </c>
      <c r="C80">
        <v>5.750574027000001E-4</v>
      </c>
      <c r="D80">
        <v>8.26626244527027E-4</v>
      </c>
      <c r="E80">
        <v>0</v>
      </c>
      <c r="F80">
        <v>1.0000000000000001E-5</v>
      </c>
      <c r="G80">
        <v>0.56750053686143442</v>
      </c>
      <c r="H80">
        <v>0.40050437537910555</v>
      </c>
      <c r="I80">
        <v>306.26172326</v>
      </c>
      <c r="J80">
        <v>1.9498445997580421E-7</v>
      </c>
      <c r="K80">
        <v>3.0419999999999999E-2</v>
      </c>
      <c r="L80">
        <v>25.834078550000001</v>
      </c>
      <c r="M80">
        <v>27.209414249999998</v>
      </c>
      <c r="O80">
        <f t="shared" si="32"/>
        <v>0</v>
      </c>
      <c r="P80">
        <f t="shared" si="32"/>
        <v>0</v>
      </c>
      <c r="Q80">
        <f t="shared" si="32"/>
        <v>1.4856078112110786E-2</v>
      </c>
      <c r="R80">
        <f t="shared" si="32"/>
        <v>2.1355127332602725E-2</v>
      </c>
      <c r="S80">
        <f t="shared" si="32"/>
        <v>0</v>
      </c>
      <c r="T80">
        <f t="shared" si="30"/>
        <v>1.1105883367346939E-5</v>
      </c>
      <c r="U80">
        <f t="shared" si="30"/>
        <v>0.63025947732898624</v>
      </c>
      <c r="V80">
        <f t="shared" si="30"/>
        <v>0.44479548810724828</v>
      </c>
      <c r="W80">
        <f t="shared" si="37"/>
        <v>0.10540304048400011</v>
      </c>
      <c r="X80">
        <f t="shared" si="31"/>
        <v>1.9498445997580421E-7</v>
      </c>
      <c r="AA80">
        <f t="shared" si="38"/>
        <v>1.1688325036582643</v>
      </c>
      <c r="AB80">
        <f t="shared" si="39"/>
        <v>2.6724039920820255</v>
      </c>
      <c r="AC80">
        <f t="shared" si="40"/>
        <v>0.96201338710392359</v>
      </c>
      <c r="AD80" s="4">
        <f t="shared" si="41"/>
        <v>-3.6211205444713512E-2</v>
      </c>
      <c r="AF80" s="6">
        <f t="shared" si="42"/>
        <v>2.708615197526739</v>
      </c>
      <c r="AG80" s="6">
        <f t="shared" si="43"/>
        <v>0.78458842331889178</v>
      </c>
      <c r="AH80" s="6">
        <f t="shared" si="44"/>
        <v>5.0982144027560059</v>
      </c>
      <c r="AI80" s="6">
        <f t="shared" si="45"/>
        <v>1.7243959203460835</v>
      </c>
      <c r="AJ80" s="6">
        <f t="shared" si="46"/>
        <v>8.7913401171621004</v>
      </c>
      <c r="AK80">
        <v>78</v>
      </c>
      <c r="AM80" s="32">
        <v>1</v>
      </c>
      <c r="AN80" s="32">
        <f t="shared" si="33"/>
        <v>2.6305746443319684</v>
      </c>
      <c r="AP80" s="32">
        <f t="shared" si="34"/>
        <v>0</v>
      </c>
      <c r="AQ80" s="32">
        <f t="shared" si="34"/>
        <v>0.13060483549069335</v>
      </c>
      <c r="AR80" s="32">
        <f t="shared" si="34"/>
        <v>0.18774018762621522</v>
      </c>
      <c r="AS80" s="32">
        <f t="shared" si="34"/>
        <v>0</v>
      </c>
      <c r="AT80" s="32">
        <f t="shared" si="34"/>
        <v>9.7635597983880467E-5</v>
      </c>
      <c r="AU80" s="32">
        <f t="shared" si="34"/>
        <v>5.5408254272639343</v>
      </c>
      <c r="AV80" s="32">
        <f t="shared" si="34"/>
        <v>3.9103484185299497</v>
      </c>
      <c r="AW80" s="32">
        <f t="shared" si="35"/>
        <v>1.7243959203460835</v>
      </c>
      <c r="AX80" s="32">
        <f t="shared" si="36"/>
        <v>2.042740943462992</v>
      </c>
      <c r="BA80" s="32">
        <f t="shared" si="47"/>
        <v>12</v>
      </c>
      <c r="BB80" s="32">
        <f t="shared" si="48"/>
        <v>12</v>
      </c>
      <c r="BC80" s="32">
        <f t="shared" si="49"/>
        <v>27.261149288663937</v>
      </c>
      <c r="BD80" s="32">
        <f t="shared" si="50"/>
        <v>27.261149288663937</v>
      </c>
      <c r="BE80" s="32">
        <f t="shared" si="51"/>
        <v>13.630574644331968</v>
      </c>
      <c r="BF80" s="32">
        <f t="shared" si="52"/>
        <v>13.630574644331968</v>
      </c>
      <c r="BG80" s="32">
        <f>0</f>
        <v>0</v>
      </c>
      <c r="BH80" s="32">
        <f t="shared" si="53"/>
        <v>0</v>
      </c>
      <c r="BI80" s="32">
        <f t="shared" si="54"/>
        <v>0</v>
      </c>
    </row>
    <row r="81" spans="1:61" x14ac:dyDescent="0.25">
      <c r="A81">
        <v>0</v>
      </c>
      <c r="B81">
        <v>0</v>
      </c>
      <c r="C81">
        <v>5.5486695274999988E-4</v>
      </c>
      <c r="D81">
        <v>7.5842762575675674E-4</v>
      </c>
      <c r="E81">
        <v>0</v>
      </c>
      <c r="F81">
        <v>1.0000000000000001E-5</v>
      </c>
      <c r="G81">
        <v>0.56657368731930691</v>
      </c>
      <c r="H81">
        <v>0.40150676277508024</v>
      </c>
      <c r="I81">
        <v>306.21480134000001</v>
      </c>
      <c r="J81">
        <v>1.8620871366628614E-7</v>
      </c>
      <c r="K81">
        <v>3.1144999999999999E-2</v>
      </c>
      <c r="L81">
        <v>25.97396934</v>
      </c>
      <c r="M81">
        <v>25.778009300000001</v>
      </c>
      <c r="O81">
        <f t="shared" si="32"/>
        <v>0</v>
      </c>
      <c r="P81">
        <f t="shared" si="32"/>
        <v>0</v>
      </c>
      <c r="Q81">
        <f t="shared" si="32"/>
        <v>1.4412097218507726E-2</v>
      </c>
      <c r="R81">
        <f t="shared" si="32"/>
        <v>1.9699375898014994E-2</v>
      </c>
      <c r="S81">
        <f t="shared" si="32"/>
        <v>0</v>
      </c>
      <c r="T81">
        <f t="shared" si="30"/>
        <v>1.0521636448979595E-5</v>
      </c>
      <c r="U81">
        <f t="shared" si="30"/>
        <v>0.59612823595315856</v>
      </c>
      <c r="V81">
        <f t="shared" si="30"/>
        <v>0.42245081897260867</v>
      </c>
      <c r="W81">
        <f t="shared" si="37"/>
        <v>8.7142667135700097E-2</v>
      </c>
      <c r="X81">
        <f t="shared" si="31"/>
        <v>1.8620871366628614E-7</v>
      </c>
      <c r="AA81">
        <f t="shared" si="38"/>
        <v>1.1065013770568277</v>
      </c>
      <c r="AB81">
        <f t="shared" si="39"/>
        <v>2.5262671582311302</v>
      </c>
      <c r="AC81">
        <f t="shared" si="40"/>
        <v>0.91312458417826281</v>
      </c>
      <c r="AD81" s="4">
        <f t="shared" si="41"/>
        <v>-3.4111473116522718E-2</v>
      </c>
      <c r="AF81" s="6">
        <f t="shared" si="42"/>
        <v>2.5603786313476529</v>
      </c>
      <c r="AG81" s="6">
        <f t="shared" si="43"/>
        <v>0.73412946299112725</v>
      </c>
      <c r="AH81" s="6">
        <f t="shared" si="44"/>
        <v>5.4486302507223368</v>
      </c>
      <c r="AI81" s="6">
        <f t="shared" si="45"/>
        <v>1.7072331644482874</v>
      </c>
      <c r="AJ81" s="6">
        <f t="shared" si="46"/>
        <v>9.3020822648493606</v>
      </c>
      <c r="AK81">
        <v>79</v>
      </c>
      <c r="AM81" s="32">
        <v>1</v>
      </c>
      <c r="AN81" s="32">
        <f t="shared" si="33"/>
        <v>2.6156594934274295</v>
      </c>
      <c r="AP81" s="32">
        <f t="shared" si="34"/>
        <v>0</v>
      </c>
      <c r="AQ81" s="32">
        <f t="shared" si="34"/>
        <v>0.13406251393556551</v>
      </c>
      <c r="AR81" s="32">
        <f t="shared" si="34"/>
        <v>0.18324521516952622</v>
      </c>
      <c r="AS81" s="32">
        <f t="shared" si="34"/>
        <v>0</v>
      </c>
      <c r="AT81" s="32">
        <f t="shared" si="34"/>
        <v>9.7873127809245693E-5</v>
      </c>
      <c r="AU81" s="32">
        <f t="shared" si="34"/>
        <v>5.545233891235811</v>
      </c>
      <c r="AV81" s="32">
        <f t="shared" si="34"/>
        <v>3.9296722709361909</v>
      </c>
      <c r="AW81" s="32">
        <f t="shared" si="35"/>
        <v>1.7072331644482874</v>
      </c>
      <c r="AX81" s="32">
        <f t="shared" si="36"/>
        <v>2.0245408935533793</v>
      </c>
      <c r="BA81" s="32">
        <f t="shared" si="47"/>
        <v>12</v>
      </c>
      <c r="BB81" s="32">
        <f t="shared" si="48"/>
        <v>12</v>
      </c>
      <c r="BC81" s="32">
        <f t="shared" si="49"/>
        <v>27.231318986854859</v>
      </c>
      <c r="BD81" s="32">
        <f t="shared" si="50"/>
        <v>27.231318986854856</v>
      </c>
      <c r="BE81" s="32">
        <f t="shared" si="51"/>
        <v>13.61565949342743</v>
      </c>
      <c r="BF81" s="32">
        <f t="shared" si="52"/>
        <v>13.615659493427426</v>
      </c>
      <c r="BG81" s="32">
        <f>0</f>
        <v>0</v>
      </c>
      <c r="BH81" s="32">
        <f t="shared" si="53"/>
        <v>0</v>
      </c>
      <c r="BI81" s="32">
        <f t="shared" si="54"/>
        <v>7.1054273576010019E-15</v>
      </c>
    </row>
    <row r="82" spans="1:61" x14ac:dyDescent="0.25">
      <c r="A82">
        <v>0</v>
      </c>
      <c r="B82">
        <v>0</v>
      </c>
      <c r="C82">
        <v>5.3758499003333322E-4</v>
      </c>
      <c r="D82">
        <v>6.7343098931081083E-4</v>
      </c>
      <c r="E82">
        <v>0</v>
      </c>
      <c r="F82">
        <v>1.0000000000000001E-5</v>
      </c>
      <c r="G82">
        <v>0.56626818337770868</v>
      </c>
      <c r="H82">
        <v>0.40227241966806354</v>
      </c>
      <c r="I82">
        <v>306.06501213000001</v>
      </c>
      <c r="J82">
        <v>1.8197008586099811E-7</v>
      </c>
      <c r="K82">
        <v>3.065E-2</v>
      </c>
      <c r="L82">
        <v>26.02190396</v>
      </c>
      <c r="M82">
        <v>25.532101520000001</v>
      </c>
      <c r="O82">
        <f t="shared" si="32"/>
        <v>0</v>
      </c>
      <c r="P82">
        <f t="shared" si="32"/>
        <v>0</v>
      </c>
      <c r="Q82">
        <f t="shared" si="32"/>
        <v>1.3988984980984954E-2</v>
      </c>
      <c r="R82">
        <f t="shared" si="32"/>
        <v>1.7523956527533704E-2</v>
      </c>
      <c r="S82">
        <f t="shared" si="32"/>
        <v>0</v>
      </c>
      <c r="T82">
        <f t="shared" si="30"/>
        <v>1.0421265926530614E-5</v>
      </c>
      <c r="U82">
        <f t="shared" si="30"/>
        <v>0.59012313247125037</v>
      </c>
      <c r="V82">
        <f t="shared" si="30"/>
        <v>0.41921878602698137</v>
      </c>
      <c r="W82">
        <f t="shared" si="37"/>
        <v>0.10018433024600007</v>
      </c>
      <c r="X82">
        <f t="shared" si="31"/>
        <v>1.8197008586099811E-7</v>
      </c>
      <c r="AA82">
        <f t="shared" si="38"/>
        <v>1.0898917580428029</v>
      </c>
      <c r="AB82">
        <f t="shared" si="39"/>
        <v>2.4901001099974778</v>
      </c>
      <c r="AC82">
        <f t="shared" si="40"/>
        <v>0.90146345507100012</v>
      </c>
      <c r="AD82" s="4">
        <f t="shared" si="41"/>
        <v>-3.151294150851866E-2</v>
      </c>
      <c r="AF82" s="6">
        <f t="shared" si="42"/>
        <v>2.5216130515059962</v>
      </c>
      <c r="AG82" s="6">
        <f t="shared" si="43"/>
        <v>0.718686141363996</v>
      </c>
      <c r="AH82" s="6">
        <f t="shared" si="44"/>
        <v>5.5657118869836442</v>
      </c>
      <c r="AI82" s="6">
        <f t="shared" si="45"/>
        <v>1.6982677707587042</v>
      </c>
      <c r="AJ82" s="6">
        <f t="shared" si="46"/>
        <v>9.4520691189929344</v>
      </c>
      <c r="AK82">
        <v>80</v>
      </c>
      <c r="AM82" s="32">
        <v>1</v>
      </c>
      <c r="AN82" s="32">
        <f t="shared" si="33"/>
        <v>2.6154981978533876</v>
      </c>
      <c r="AP82" s="32">
        <f t="shared" si="34"/>
        <v>0</v>
      </c>
      <c r="AQ82" s="32">
        <f t="shared" si="34"/>
        <v>0.13222485294482383</v>
      </c>
      <c r="AR82" s="32">
        <f t="shared" si="34"/>
        <v>0.16563764833647598</v>
      </c>
      <c r="AS82" s="32">
        <f t="shared" si="34"/>
        <v>0</v>
      </c>
      <c r="AT82" s="32">
        <f t="shared" si="34"/>
        <v>9.8502525844973305E-5</v>
      </c>
      <c r="AU82" s="32">
        <f t="shared" si="34"/>
        <v>5.5778846368348818</v>
      </c>
      <c r="AV82" s="32">
        <f t="shared" si="34"/>
        <v>3.9624849415073373</v>
      </c>
      <c r="AW82" s="32">
        <f t="shared" si="35"/>
        <v>1.6982677707587042</v>
      </c>
      <c r="AX82" s="32">
        <f t="shared" si="36"/>
        <v>1.996130272040004</v>
      </c>
      <c r="BA82" s="32">
        <f t="shared" si="47"/>
        <v>12</v>
      </c>
      <c r="BB82" s="32">
        <f t="shared" si="48"/>
        <v>12</v>
      </c>
      <c r="BC82" s="32">
        <f t="shared" si="49"/>
        <v>27.230996395706775</v>
      </c>
      <c r="BD82" s="32">
        <f t="shared" si="50"/>
        <v>27.230996395706779</v>
      </c>
      <c r="BE82" s="32">
        <f t="shared" si="51"/>
        <v>13.615498197853388</v>
      </c>
      <c r="BF82" s="32">
        <f t="shared" si="52"/>
        <v>13.615498197853388</v>
      </c>
      <c r="BG82" s="32">
        <f>0</f>
        <v>0</v>
      </c>
      <c r="BH82" s="32">
        <f t="shared" si="53"/>
        <v>0</v>
      </c>
      <c r="BI82" s="32">
        <f t="shared" si="54"/>
        <v>-3.5527136788005009E-15</v>
      </c>
    </row>
    <row r="83" spans="1:61" x14ac:dyDescent="0.25">
      <c r="A83">
        <v>0</v>
      </c>
      <c r="B83">
        <v>0</v>
      </c>
      <c r="C83">
        <v>4.8116492398333333E-4</v>
      </c>
      <c r="D83">
        <v>6.7033131940540547E-4</v>
      </c>
      <c r="E83">
        <v>0</v>
      </c>
      <c r="F83">
        <v>1.0000000000000001E-5</v>
      </c>
      <c r="G83">
        <v>0.56540807147824013</v>
      </c>
      <c r="H83">
        <v>0.40073706510446949</v>
      </c>
      <c r="I83">
        <v>306.24187168000003</v>
      </c>
      <c r="J83">
        <v>1.8620871366628614E-7</v>
      </c>
      <c r="K83">
        <v>3.1370000000000002E-2</v>
      </c>
      <c r="L83">
        <v>25.773256010000001</v>
      </c>
      <c r="M83">
        <v>26.426214460000001</v>
      </c>
      <c r="O83">
        <f t="shared" si="32"/>
        <v>0</v>
      </c>
      <c r="P83">
        <f t="shared" si="32"/>
        <v>0</v>
      </c>
      <c r="Q83">
        <f t="shared" si="32"/>
        <v>1.2401186768854639E-2</v>
      </c>
      <c r="R83">
        <f t="shared" si="32"/>
        <v>1.7276620706556597E-2</v>
      </c>
      <c r="S83">
        <f t="shared" si="32"/>
        <v>0</v>
      </c>
      <c r="T83">
        <f t="shared" si="30"/>
        <v>1.078620998367347E-5</v>
      </c>
      <c r="U83">
        <f t="shared" si="30"/>
        <v>0.6098610185428156</v>
      </c>
      <c r="V83">
        <f t="shared" si="30"/>
        <v>0.43224341324578341</v>
      </c>
      <c r="W83">
        <f t="shared" si="37"/>
        <v>8.0670291311300019E-2</v>
      </c>
      <c r="X83">
        <f t="shared" si="31"/>
        <v>1.8620871366628614E-7</v>
      </c>
      <c r="AA83">
        <f t="shared" si="38"/>
        <v>1.1187366674459782</v>
      </c>
      <c r="AB83">
        <f t="shared" si="39"/>
        <v>2.5630523104305767</v>
      </c>
      <c r="AC83">
        <f t="shared" si="40"/>
        <v>0.92384244144238936</v>
      </c>
      <c r="AD83" s="4">
        <f t="shared" si="41"/>
        <v>-2.9677807475411239E-2</v>
      </c>
      <c r="AF83" s="6">
        <f t="shared" si="42"/>
        <v>2.5927301179059881</v>
      </c>
      <c r="AG83" s="6">
        <f t="shared" si="43"/>
        <v>0.74504523502120934</v>
      </c>
      <c r="AH83" s="6">
        <f t="shared" si="44"/>
        <v>5.3688015330856134</v>
      </c>
      <c r="AI83" s="6">
        <f t="shared" si="45"/>
        <v>1.7127503228548184</v>
      </c>
      <c r="AJ83" s="6">
        <f t="shared" si="46"/>
        <v>9.195416559135829</v>
      </c>
      <c r="AK83">
        <v>81</v>
      </c>
      <c r="AM83" s="32">
        <v>1</v>
      </c>
      <c r="AN83" s="32">
        <f t="shared" si="33"/>
        <v>2.6333670526362738</v>
      </c>
      <c r="AP83" s="32">
        <f t="shared" si="34"/>
        <v>0</v>
      </c>
      <c r="AQ83" s="32">
        <f t="shared" si="34"/>
        <v>0.1140340781672621</v>
      </c>
      <c r="AR83" s="32">
        <f t="shared" si="34"/>
        <v>0.15886572413097949</v>
      </c>
      <c r="AS83" s="32">
        <f t="shared" si="34"/>
        <v>0</v>
      </c>
      <c r="AT83" s="32">
        <f t="shared" si="34"/>
        <v>9.9183693894187229E-5</v>
      </c>
      <c r="AU83" s="32">
        <f t="shared" si="34"/>
        <v>5.6079261086800498</v>
      </c>
      <c r="AV83" s="32">
        <f t="shared" si="34"/>
        <v>3.9746582397376677</v>
      </c>
      <c r="AW83" s="32">
        <f t="shared" si="35"/>
        <v>1.7127503228548184</v>
      </c>
      <c r="AX83" s="32">
        <f t="shared" si="36"/>
        <v>1.9856501251530601</v>
      </c>
      <c r="BA83" s="32">
        <f t="shared" si="47"/>
        <v>12</v>
      </c>
      <c r="BB83" s="32">
        <f t="shared" si="48"/>
        <v>11.999999999999998</v>
      </c>
      <c r="BC83" s="32">
        <f t="shared" si="49"/>
        <v>27.266734105272548</v>
      </c>
      <c r="BD83" s="32">
        <f t="shared" si="50"/>
        <v>27.266734105272551</v>
      </c>
      <c r="BE83" s="32">
        <f t="shared" si="51"/>
        <v>13.633367052636274</v>
      </c>
      <c r="BF83" s="32">
        <f t="shared" si="52"/>
        <v>13.633367052636274</v>
      </c>
      <c r="BG83" s="32">
        <f>0</f>
        <v>0</v>
      </c>
      <c r="BH83" s="32">
        <f t="shared" si="53"/>
        <v>0</v>
      </c>
      <c r="BI83" s="32">
        <f t="shared" si="54"/>
        <v>-3.5527136788005009E-15</v>
      </c>
    </row>
    <row r="84" spans="1:61" x14ac:dyDescent="0.25">
      <c r="A84">
        <v>0</v>
      </c>
      <c r="B84">
        <v>0</v>
      </c>
      <c r="C84">
        <v>6.2008662061666662E-4</v>
      </c>
      <c r="D84">
        <v>8.4092732190540543E-4</v>
      </c>
      <c r="E84">
        <v>0</v>
      </c>
      <c r="F84">
        <v>1.0000000000000001E-5</v>
      </c>
      <c r="G84">
        <v>0.56134788994134621</v>
      </c>
      <c r="H84">
        <v>0.40661590678000242</v>
      </c>
      <c r="I84">
        <v>306.16268191</v>
      </c>
      <c r="J84">
        <v>1.9054607179632443E-7</v>
      </c>
      <c r="K84">
        <v>3.1050000000000001E-2</v>
      </c>
      <c r="L84">
        <v>26.099571090000001</v>
      </c>
      <c r="M84">
        <v>26.742067200000001</v>
      </c>
      <c r="O84">
        <f t="shared" si="32"/>
        <v>0</v>
      </c>
      <c r="P84">
        <f t="shared" si="32"/>
        <v>0</v>
      </c>
      <c r="Q84">
        <f t="shared" si="32"/>
        <v>1.618399483674255E-2</v>
      </c>
      <c r="R84">
        <f t="shared" si="32"/>
        <v>2.1947842419593445E-2</v>
      </c>
      <c r="S84">
        <f t="shared" si="32"/>
        <v>0</v>
      </c>
      <c r="T84">
        <f t="shared" si="30"/>
        <v>1.0915129469387756E-5</v>
      </c>
      <c r="U84">
        <f t="shared" si="30"/>
        <v>0.61271848960774222</v>
      </c>
      <c r="V84">
        <f t="shared" si="30"/>
        <v>0.44382652668162287</v>
      </c>
      <c r="W84">
        <f t="shared" si="37"/>
        <v>9.0043520260500054E-2</v>
      </c>
      <c r="X84">
        <f t="shared" si="31"/>
        <v>1.9054607179632443E-7</v>
      </c>
      <c r="AA84">
        <f t="shared" si="38"/>
        <v>1.1547565332216305</v>
      </c>
      <c r="AB84">
        <f t="shared" si="39"/>
        <v>2.6091869852981024</v>
      </c>
      <c r="AC84">
        <f t="shared" si="40"/>
        <v>0.96391672787591776</v>
      </c>
      <c r="AD84" s="4">
        <f t="shared" si="41"/>
        <v>-3.8131837256335996E-2</v>
      </c>
      <c r="AF84" s="6">
        <f t="shared" si="42"/>
        <v>2.6473188225544386</v>
      </c>
      <c r="AG84" s="6">
        <f t="shared" si="43"/>
        <v>0.71948536680260311</v>
      </c>
      <c r="AH84" s="6">
        <f t="shared" si="44"/>
        <v>5.5595293310495277</v>
      </c>
      <c r="AI84" s="6">
        <f t="shared" si="45"/>
        <v>1.6172718560471409</v>
      </c>
      <c r="AJ84" s="6">
        <f t="shared" si="46"/>
        <v>8.9912703199749888</v>
      </c>
      <c r="AK84">
        <v>82</v>
      </c>
      <c r="AM84" s="32">
        <v>1</v>
      </c>
      <c r="AN84" s="32">
        <f t="shared" si="33"/>
        <v>2.518651434419569</v>
      </c>
      <c r="AP84" s="32">
        <f t="shared" si="34"/>
        <v>0</v>
      </c>
      <c r="AQ84" s="32">
        <f t="shared" si="34"/>
        <v>0.14551467243423175</v>
      </c>
      <c r="AR84" s="32">
        <f t="shared" si="34"/>
        <v>0.1973389841347786</v>
      </c>
      <c r="AS84" s="32">
        <f t="shared" si="34"/>
        <v>0</v>
      </c>
      <c r="AT84" s="32">
        <f t="shared" si="34"/>
        <v>9.8140879636790469E-5</v>
      </c>
      <c r="AU84" s="32">
        <f t="shared" si="34"/>
        <v>5.5091175701099964</v>
      </c>
      <c r="AV84" s="32">
        <f t="shared" si="34"/>
        <v>3.9905642765700633</v>
      </c>
      <c r="AW84" s="32">
        <f t="shared" si="35"/>
        <v>1.6172718560471409</v>
      </c>
      <c r="AX84" s="32">
        <f t="shared" si="36"/>
        <v>1.9601255126161512</v>
      </c>
      <c r="BA84" s="32">
        <f t="shared" si="47"/>
        <v>12</v>
      </c>
      <c r="BB84" s="32">
        <f t="shared" si="48"/>
        <v>12</v>
      </c>
      <c r="BC84" s="32">
        <f t="shared" si="49"/>
        <v>27.037302868839138</v>
      </c>
      <c r="BD84" s="32">
        <f t="shared" si="50"/>
        <v>27.037302868839138</v>
      </c>
      <c r="BE84" s="32">
        <f t="shared" si="51"/>
        <v>13.518651434419569</v>
      </c>
      <c r="BF84" s="32">
        <f t="shared" si="52"/>
        <v>13.518651434419569</v>
      </c>
      <c r="BG84" s="32">
        <f>0</f>
        <v>0</v>
      </c>
      <c r="BH84" s="32">
        <f t="shared" si="53"/>
        <v>0</v>
      </c>
      <c r="BI84" s="32">
        <f t="shared" si="54"/>
        <v>0</v>
      </c>
    </row>
    <row r="85" spans="1:61" x14ac:dyDescent="0.25">
      <c r="A85">
        <v>0</v>
      </c>
      <c r="B85">
        <v>0</v>
      </c>
      <c r="C85">
        <v>7.0348665496666675E-4</v>
      </c>
      <c r="D85">
        <v>8.6398867689189193E-4</v>
      </c>
      <c r="E85">
        <v>0</v>
      </c>
      <c r="F85">
        <v>1.0000000000000001E-5</v>
      </c>
      <c r="G85">
        <v>0.55804604694133164</v>
      </c>
      <c r="H85">
        <v>0.4049673220683731</v>
      </c>
      <c r="I85">
        <v>306.34834834999998</v>
      </c>
      <c r="J85">
        <v>1.8620871366628614E-7</v>
      </c>
      <c r="K85">
        <v>3.0915000000000002E-2</v>
      </c>
      <c r="L85">
        <v>26.01139483</v>
      </c>
      <c r="M85">
        <v>26.975681420000001</v>
      </c>
      <c r="O85">
        <f t="shared" si="32"/>
        <v>0</v>
      </c>
      <c r="P85">
        <f t="shared" si="32"/>
        <v>0</v>
      </c>
      <c r="Q85">
        <f t="shared" si="32"/>
        <v>1.8298669139973949E-2</v>
      </c>
      <c r="R85">
        <f t="shared" si="32"/>
        <v>2.2473550603284299E-2</v>
      </c>
      <c r="S85">
        <f t="shared" si="32"/>
        <v>0</v>
      </c>
      <c r="T85">
        <f t="shared" ref="T85:V112" si="55">$M85*F85/24.5</f>
        <v>1.1010482212244899E-5</v>
      </c>
      <c r="U85">
        <f t="shared" si="55"/>
        <v>0.61443560734611136</v>
      </c>
      <c r="V85">
        <f t="shared" si="55"/>
        <v>0.4458885496174273</v>
      </c>
      <c r="W85">
        <f t="shared" si="37"/>
        <v>9.3250850465550039E-2</v>
      </c>
      <c r="X85">
        <f t="shared" si="31"/>
        <v>1.8620871366628614E-7</v>
      </c>
      <c r="AA85">
        <f t="shared" si="38"/>
        <v>1.1643421470533395</v>
      </c>
      <c r="AB85">
        <f t="shared" si="39"/>
        <v>2.6250282107852132</v>
      </c>
      <c r="AC85">
        <f t="shared" si="40"/>
        <v>0.97332153872137106</v>
      </c>
      <c r="AD85" s="4">
        <f t="shared" si="41"/>
        <v>-4.0772219743258245E-2</v>
      </c>
      <c r="AF85" s="6">
        <f t="shared" si="42"/>
        <v>2.6658004305284715</v>
      </c>
      <c r="AG85" s="6">
        <f t="shared" si="43"/>
        <v>0.71915735308572937</v>
      </c>
      <c r="AH85" s="6">
        <f t="shared" si="44"/>
        <v>5.5620650791332</v>
      </c>
      <c r="AI85" s="6">
        <f t="shared" si="45"/>
        <v>1.6051049192824283</v>
      </c>
      <c r="AJ85" s="6">
        <f t="shared" si="46"/>
        <v>8.9276980198857085</v>
      </c>
      <c r="AK85">
        <v>83</v>
      </c>
      <c r="AM85" s="32">
        <v>1</v>
      </c>
      <c r="AN85" s="32">
        <f t="shared" si="33"/>
        <v>2.5048355318021791</v>
      </c>
      <c r="AP85" s="32">
        <f t="shared" si="34"/>
        <v>0</v>
      </c>
      <c r="AQ85" s="32">
        <f t="shared" si="34"/>
        <v>0.16336499224748915</v>
      </c>
      <c r="AR85" s="32">
        <f t="shared" si="34"/>
        <v>0.20063707322074251</v>
      </c>
      <c r="AS85" s="32">
        <f t="shared" si="34"/>
        <v>0</v>
      </c>
      <c r="AT85" s="32">
        <f t="shared" si="34"/>
        <v>9.82982602442456E-5</v>
      </c>
      <c r="AU85" s="32">
        <f t="shared" si="34"/>
        <v>5.4854955550511511</v>
      </c>
      <c r="AV85" s="32">
        <f t="shared" si="34"/>
        <v>3.9807583215092164</v>
      </c>
      <c r="AW85" s="32">
        <f t="shared" si="35"/>
        <v>1.6051049192824283</v>
      </c>
      <c r="AX85" s="32">
        <f t="shared" si="36"/>
        <v>1.9691069847506599</v>
      </c>
      <c r="BA85" s="32">
        <f t="shared" si="47"/>
        <v>12</v>
      </c>
      <c r="BB85" s="32">
        <f t="shared" si="48"/>
        <v>12.000000000000002</v>
      </c>
      <c r="BC85" s="32">
        <f t="shared" si="49"/>
        <v>27.009671063604358</v>
      </c>
      <c r="BD85" s="32">
        <f t="shared" si="50"/>
        <v>27.009671063604362</v>
      </c>
      <c r="BE85" s="32">
        <f t="shared" si="51"/>
        <v>13.504835531802179</v>
      </c>
      <c r="BF85" s="32">
        <f t="shared" si="52"/>
        <v>13.504835531802181</v>
      </c>
      <c r="BG85" s="32">
        <f>0</f>
        <v>0</v>
      </c>
      <c r="BH85" s="32">
        <f t="shared" si="53"/>
        <v>0</v>
      </c>
      <c r="BI85" s="32">
        <f t="shared" si="54"/>
        <v>-5.3290705182007514E-15</v>
      </c>
    </row>
    <row r="86" spans="1:61" x14ac:dyDescent="0.25">
      <c r="A86">
        <v>0</v>
      </c>
      <c r="B86">
        <v>0</v>
      </c>
      <c r="C86">
        <v>8.8070784158333329E-4</v>
      </c>
      <c r="D86">
        <v>1.087259464945946E-3</v>
      </c>
      <c r="E86">
        <v>0</v>
      </c>
      <c r="F86">
        <v>1.0000000000000001E-5</v>
      </c>
      <c r="G86">
        <v>0.56230708427176712</v>
      </c>
      <c r="H86">
        <v>0.4050264648235391</v>
      </c>
      <c r="I86">
        <v>306.35376241</v>
      </c>
      <c r="J86">
        <v>1.9498445997580421E-7</v>
      </c>
      <c r="K86">
        <v>3.0405000000000001E-2</v>
      </c>
      <c r="L86">
        <v>25.749652999999999</v>
      </c>
      <c r="M86">
        <v>26.051601900000001</v>
      </c>
      <c r="O86">
        <f t="shared" si="32"/>
        <v>0</v>
      </c>
      <c r="P86">
        <f t="shared" si="32"/>
        <v>0</v>
      </c>
      <c r="Q86">
        <f t="shared" si="32"/>
        <v>2.2677921315149802E-2</v>
      </c>
      <c r="R86">
        <f t="shared" si="32"/>
        <v>2.7996553943323774E-2</v>
      </c>
      <c r="S86">
        <f t="shared" si="32"/>
        <v>0</v>
      </c>
      <c r="T86">
        <f t="shared" si="55"/>
        <v>1.0633306897959185E-5</v>
      </c>
      <c r="U86">
        <f t="shared" si="55"/>
        <v>0.59791837979582974</v>
      </c>
      <c r="V86">
        <f t="shared" si="55"/>
        <v>0.43067707022641616</v>
      </c>
      <c r="W86">
        <f t="shared" si="37"/>
        <v>0.10544482903500003</v>
      </c>
      <c r="X86">
        <f t="shared" si="31"/>
        <v>1.9498445997580421E-7</v>
      </c>
      <c r="AA86">
        <f t="shared" si="38"/>
        <v>1.1579409544825168</v>
      </c>
      <c r="AB86">
        <f t="shared" si="39"/>
        <v>2.5997113194591832</v>
      </c>
      <c r="AC86">
        <f t="shared" si="40"/>
        <v>0.96270309096977946</v>
      </c>
      <c r="AD86" s="4">
        <f t="shared" si="41"/>
        <v>-5.0674475258473572E-2</v>
      </c>
      <c r="AF86" s="6">
        <f t="shared" si="42"/>
        <v>2.650385794717657</v>
      </c>
      <c r="AG86" s="6">
        <f t="shared" si="43"/>
        <v>0.72497961277809808</v>
      </c>
      <c r="AH86" s="6">
        <f t="shared" si="44"/>
        <v>5.5173965301894921</v>
      </c>
      <c r="AI86" s="6">
        <f t="shared" si="45"/>
        <v>1.6240754230387069</v>
      </c>
      <c r="AJ86" s="6">
        <f t="shared" si="46"/>
        <v>8.960668103839792</v>
      </c>
      <c r="AK86">
        <v>84</v>
      </c>
      <c r="AM86" s="32">
        <v>1</v>
      </c>
      <c r="AN86" s="32">
        <f t="shared" si="33"/>
        <v>2.4986891498370021</v>
      </c>
      <c r="AP86" s="32">
        <f t="shared" si="34"/>
        <v>0</v>
      </c>
      <c r="AQ86" s="32">
        <f t="shared" si="34"/>
        <v>0.20320932619005139</v>
      </c>
      <c r="AR86" s="32">
        <f t="shared" si="34"/>
        <v>0.2508678279373715</v>
      </c>
      <c r="AS86" s="32">
        <f t="shared" si="34"/>
        <v>0</v>
      </c>
      <c r="AT86" s="32">
        <f t="shared" si="34"/>
        <v>9.5281533958882519E-5</v>
      </c>
      <c r="AU86" s="32">
        <f t="shared" si="34"/>
        <v>5.3577481545360586</v>
      </c>
      <c r="AV86" s="32">
        <f t="shared" si="34"/>
        <v>3.8591542862330175</v>
      </c>
      <c r="AW86" s="32">
        <f t="shared" si="35"/>
        <v>1.6240754230387069</v>
      </c>
      <c r="AX86" s="32">
        <f t="shared" si="36"/>
        <v>2.0781525771661298</v>
      </c>
      <c r="BA86" s="32">
        <f t="shared" si="47"/>
        <v>12</v>
      </c>
      <c r="BB86" s="32">
        <f t="shared" si="48"/>
        <v>12.000000000000002</v>
      </c>
      <c r="BC86" s="32">
        <f t="shared" si="49"/>
        <v>26.997378299674004</v>
      </c>
      <c r="BD86" s="32">
        <f t="shared" si="50"/>
        <v>26.997378299674001</v>
      </c>
      <c r="BE86" s="32">
        <f t="shared" si="51"/>
        <v>13.498689149837002</v>
      </c>
      <c r="BF86" s="32">
        <f t="shared" si="52"/>
        <v>13.498689149837002</v>
      </c>
      <c r="BG86" s="32">
        <f>0</f>
        <v>0</v>
      </c>
      <c r="BH86" s="32">
        <f t="shared" si="53"/>
        <v>0</v>
      </c>
      <c r="BI86" s="32">
        <f t="shared" si="54"/>
        <v>3.5527136788005009E-15</v>
      </c>
    </row>
    <row r="87" spans="1:61" x14ac:dyDescent="0.25">
      <c r="A87">
        <v>0</v>
      </c>
      <c r="B87">
        <v>0</v>
      </c>
      <c r="C87">
        <v>5.4109208485000003E-4</v>
      </c>
      <c r="D87">
        <v>6.202373051081082E-4</v>
      </c>
      <c r="E87">
        <v>0</v>
      </c>
      <c r="F87">
        <v>1.0000000000000001E-5</v>
      </c>
      <c r="G87">
        <v>0.5615259873478804</v>
      </c>
      <c r="H87">
        <v>0.40779342175038885</v>
      </c>
      <c r="I87">
        <v>306.25630919000002</v>
      </c>
      <c r="J87">
        <v>1.7782794100389206E-7</v>
      </c>
      <c r="K87">
        <v>3.1309999999999998E-2</v>
      </c>
      <c r="L87">
        <v>26.090251720000001</v>
      </c>
      <c r="M87">
        <v>28.020082760000001</v>
      </c>
      <c r="O87">
        <f t="shared" si="32"/>
        <v>0</v>
      </c>
      <c r="P87">
        <f t="shared" si="32"/>
        <v>0</v>
      </c>
      <c r="Q87">
        <f t="shared" si="32"/>
        <v>1.4117228697436099E-2</v>
      </c>
      <c r="R87">
        <f t="shared" si="32"/>
        <v>1.6182147416404984E-2</v>
      </c>
      <c r="S87">
        <f t="shared" si="32"/>
        <v>0</v>
      </c>
      <c r="T87">
        <f t="shared" si="55"/>
        <v>1.1436768473469389E-5</v>
      </c>
      <c r="U87">
        <f t="shared" si="55"/>
        <v>0.64220427091340082</v>
      </c>
      <c r="V87">
        <f t="shared" si="55"/>
        <v>0.46638389495630533</v>
      </c>
      <c r="W87">
        <f t="shared" si="37"/>
        <v>8.3227902986800148E-2</v>
      </c>
      <c r="X87">
        <f t="shared" si="31"/>
        <v>1.7782794100389206E-7</v>
      </c>
      <c r="AA87">
        <f t="shared" si="38"/>
        <v>1.1853690655137934</v>
      </c>
      <c r="AB87">
        <f t="shared" si="39"/>
        <v>2.6921023803648834</v>
      </c>
      <c r="AC87">
        <f t="shared" si="40"/>
        <v>0.99336654214029285</v>
      </c>
      <c r="AD87" s="4">
        <f t="shared" si="41"/>
        <v>-3.0299376113841085E-2</v>
      </c>
      <c r="AF87" s="6">
        <f t="shared" si="42"/>
        <v>2.7224017564787246</v>
      </c>
      <c r="AG87" s="6">
        <f t="shared" si="43"/>
        <v>0.73566867219813892</v>
      </c>
      <c r="AH87" s="6">
        <f t="shared" si="44"/>
        <v>5.4372303064750769</v>
      </c>
      <c r="AI87" s="6">
        <f t="shared" si="45"/>
        <v>1.6117930367641757</v>
      </c>
      <c r="AJ87" s="6">
        <f t="shared" si="46"/>
        <v>8.7636899472596745</v>
      </c>
      <c r="AK87">
        <v>85</v>
      </c>
      <c r="AM87" s="32">
        <v>1</v>
      </c>
      <c r="AN87" s="32">
        <f t="shared" si="33"/>
        <v>2.5409354895915151</v>
      </c>
      <c r="AP87" s="32">
        <f t="shared" si="34"/>
        <v>0</v>
      </c>
      <c r="AQ87" s="32">
        <f t="shared" si="34"/>
        <v>0.12371901521888654</v>
      </c>
      <c r="AR87" s="32">
        <f t="shared" si="34"/>
        <v>0.14181532263822247</v>
      </c>
      <c r="AS87" s="32">
        <f t="shared" si="34"/>
        <v>0</v>
      </c>
      <c r="AT87" s="32">
        <f t="shared" si="34"/>
        <v>1.0022829290008006E-4</v>
      </c>
      <c r="AU87" s="32">
        <f t="shared" si="34"/>
        <v>5.6280791130909993</v>
      </c>
      <c r="AV87" s="32">
        <f t="shared" si="34"/>
        <v>4.087243851792385</v>
      </c>
      <c r="AW87" s="32">
        <f t="shared" si="35"/>
        <v>1.6117930367641757</v>
      </c>
      <c r="AX87" s="32">
        <f t="shared" si="36"/>
        <v>1.8773273746212849</v>
      </c>
      <c r="BA87" s="32">
        <f t="shared" si="47"/>
        <v>12</v>
      </c>
      <c r="BB87" s="32">
        <f t="shared" si="48"/>
        <v>12</v>
      </c>
      <c r="BC87" s="32">
        <f t="shared" si="49"/>
        <v>27.08187097918303</v>
      </c>
      <c r="BD87" s="32">
        <f t="shared" si="50"/>
        <v>27.08187097918303</v>
      </c>
      <c r="BE87" s="32">
        <f t="shared" si="51"/>
        <v>13.540935489591515</v>
      </c>
      <c r="BF87" s="32">
        <f t="shared" si="52"/>
        <v>13.540935489591515</v>
      </c>
      <c r="BG87" s="32">
        <f>0</f>
        <v>0</v>
      </c>
      <c r="BH87" s="32">
        <f t="shared" si="53"/>
        <v>0</v>
      </c>
      <c r="BI87" s="32">
        <f t="shared" si="54"/>
        <v>0</v>
      </c>
    </row>
    <row r="88" spans="1:61" x14ac:dyDescent="0.25">
      <c r="A88">
        <v>0</v>
      </c>
      <c r="B88">
        <v>0</v>
      </c>
      <c r="C88">
        <v>7.9550255869999991E-4</v>
      </c>
      <c r="D88">
        <v>8.6561836458108111E-4</v>
      </c>
      <c r="E88">
        <v>0</v>
      </c>
      <c r="F88">
        <v>1.0000000000000001E-5</v>
      </c>
      <c r="G88">
        <v>0.55342535573590879</v>
      </c>
      <c r="H88">
        <v>0.40841174637938965</v>
      </c>
      <c r="I88">
        <v>306.20599446</v>
      </c>
      <c r="J88">
        <v>1.7378008287493735E-7</v>
      </c>
      <c r="K88">
        <v>3.1519999999999999E-2</v>
      </c>
      <c r="L88">
        <v>26.019310340000001</v>
      </c>
      <c r="M88">
        <v>28.223894349999998</v>
      </c>
      <c r="O88">
        <f t="shared" si="32"/>
        <v>0</v>
      </c>
      <c r="P88">
        <f t="shared" si="32"/>
        <v>0</v>
      </c>
      <c r="Q88">
        <f t="shared" si="32"/>
        <v>2.0698427951079366E-2</v>
      </c>
      <c r="R88">
        <f t="shared" si="32"/>
        <v>2.2522792864038414E-2</v>
      </c>
      <c r="S88">
        <f t="shared" si="32"/>
        <v>0</v>
      </c>
      <c r="T88">
        <f t="shared" si="55"/>
        <v>1.151995687755102E-5</v>
      </c>
      <c r="U88">
        <f t="shared" si="55"/>
        <v>0.63754362330210024</v>
      </c>
      <c r="V88">
        <f t="shared" si="55"/>
        <v>0.47048857065758726</v>
      </c>
      <c r="W88">
        <f t="shared" si="37"/>
        <v>7.7537544813200091E-2</v>
      </c>
      <c r="X88">
        <f t="shared" si="31"/>
        <v>1.7378008287493735E-7</v>
      </c>
      <c r="AA88">
        <f t="shared" si="38"/>
        <v>1.2169974284539615</v>
      </c>
      <c r="AB88">
        <f t="shared" si="39"/>
        <v>2.7249067812955863</v>
      </c>
      <c r="AC88">
        <f t="shared" si="40"/>
        <v>1.02741958294541</v>
      </c>
      <c r="AD88" s="4">
        <f t="shared" si="41"/>
        <v>-4.3221220815117783E-2</v>
      </c>
      <c r="AF88" s="6">
        <f t="shared" si="42"/>
        <v>2.768128002110704</v>
      </c>
      <c r="AG88" s="6">
        <f t="shared" si="43"/>
        <v>0.71328883621988393</v>
      </c>
      <c r="AH88" s="6">
        <f t="shared" si="44"/>
        <v>5.6078264468545935</v>
      </c>
      <c r="AI88" s="6">
        <f t="shared" si="45"/>
        <v>1.5336030907441112</v>
      </c>
      <c r="AJ88" s="6">
        <f t="shared" si="46"/>
        <v>8.6001799712527713</v>
      </c>
      <c r="AK88">
        <v>86</v>
      </c>
      <c r="AM88" s="32">
        <v>1</v>
      </c>
      <c r="AN88" s="32">
        <f t="shared" si="33"/>
        <v>2.4368025915523255</v>
      </c>
      <c r="AP88" s="32">
        <f t="shared" si="34"/>
        <v>0</v>
      </c>
      <c r="AQ88" s="32">
        <f t="shared" si="34"/>
        <v>0.17801020550129129</v>
      </c>
      <c r="AR88" s="32">
        <f t="shared" si="34"/>
        <v>0.193700072085978</v>
      </c>
      <c r="AS88" s="32">
        <f t="shared" si="34"/>
        <v>0</v>
      </c>
      <c r="AT88" s="32">
        <f t="shared" si="34"/>
        <v>9.9073702408009894E-5</v>
      </c>
      <c r="AU88" s="32">
        <f t="shared" si="34"/>
        <v>5.4829898999226439</v>
      </c>
      <c r="AV88" s="32">
        <f t="shared" si="34"/>
        <v>4.0462863820727266</v>
      </c>
      <c r="AW88" s="32">
        <f t="shared" si="35"/>
        <v>1.5336030907441112</v>
      </c>
      <c r="AX88" s="32">
        <f t="shared" si="36"/>
        <v>1.9053133683313805</v>
      </c>
      <c r="BA88" s="32">
        <f t="shared" si="47"/>
        <v>12</v>
      </c>
      <c r="BB88" s="32">
        <f t="shared" si="48"/>
        <v>12</v>
      </c>
      <c r="BC88" s="32">
        <f t="shared" si="49"/>
        <v>26.873605183104651</v>
      </c>
      <c r="BD88" s="32">
        <f t="shared" si="50"/>
        <v>26.873605183104647</v>
      </c>
      <c r="BE88" s="32">
        <f t="shared" si="51"/>
        <v>13.436802591552325</v>
      </c>
      <c r="BF88" s="32">
        <f t="shared" si="52"/>
        <v>13.436802591552325</v>
      </c>
      <c r="BG88" s="32">
        <f>0</f>
        <v>0</v>
      </c>
      <c r="BH88" s="32">
        <f t="shared" si="53"/>
        <v>0</v>
      </c>
      <c r="BI88" s="32">
        <f t="shared" si="54"/>
        <v>3.5527136788005009E-15</v>
      </c>
    </row>
    <row r="89" spans="1:61" x14ac:dyDescent="0.25">
      <c r="A89">
        <v>0</v>
      </c>
      <c r="B89">
        <v>0</v>
      </c>
      <c r="C89">
        <v>1.0278458669333332E-3</v>
      </c>
      <c r="D89">
        <v>1.1234320050540539E-3</v>
      </c>
      <c r="E89">
        <v>0</v>
      </c>
      <c r="F89">
        <v>1.0000000000000001E-5</v>
      </c>
      <c r="G89">
        <v>0.55463835109858084</v>
      </c>
      <c r="H89">
        <v>0.41435530501029311</v>
      </c>
      <c r="I89">
        <v>306.17690285999998</v>
      </c>
      <c r="J89">
        <v>1.7782794100389206E-7</v>
      </c>
      <c r="K89">
        <v>3.1440000000000003E-2</v>
      </c>
      <c r="L89">
        <v>25.957585640000001</v>
      </c>
      <c r="M89">
        <v>27.46593781</v>
      </c>
      <c r="O89">
        <f t="shared" si="32"/>
        <v>0</v>
      </c>
      <c r="P89">
        <f t="shared" si="32"/>
        <v>0</v>
      </c>
      <c r="Q89">
        <f t="shared" si="32"/>
        <v>2.6680397115642043E-2</v>
      </c>
      <c r="R89">
        <f t="shared" si="32"/>
        <v>2.9161582481907519E-2</v>
      </c>
      <c r="S89">
        <f t="shared" si="32"/>
        <v>0</v>
      </c>
      <c r="T89">
        <f t="shared" si="55"/>
        <v>1.121058686122449E-5</v>
      </c>
      <c r="U89">
        <f t="shared" si="55"/>
        <v>0.62178214115569652</v>
      </c>
      <c r="V89">
        <f t="shared" si="55"/>
        <v>0.46451661382270576</v>
      </c>
      <c r="W89">
        <f t="shared" si="37"/>
        <v>7.9430212058400007E-2</v>
      </c>
      <c r="X89">
        <f t="shared" si="31"/>
        <v>1.7782794100389206E-7</v>
      </c>
      <c r="AA89">
        <f t="shared" si="38"/>
        <v>1.2271442966554089</v>
      </c>
      <c r="AB89">
        <f t="shared" si="39"/>
        <v>2.7130000895529722</v>
      </c>
      <c r="AC89">
        <f t="shared" si="40"/>
        <v>1.0407171868405107</v>
      </c>
      <c r="AD89" s="4">
        <f t="shared" si="41"/>
        <v>-5.5841979597549565E-2</v>
      </c>
      <c r="AF89" s="6">
        <f t="shared" si="42"/>
        <v>2.768842069150522</v>
      </c>
      <c r="AG89" s="6">
        <f t="shared" si="43"/>
        <v>0.68740769546950053</v>
      </c>
      <c r="AH89" s="6">
        <f t="shared" si="44"/>
        <v>5.8189630787708797</v>
      </c>
      <c r="AI89" s="6">
        <f t="shared" si="45"/>
        <v>1.4740733792961067</v>
      </c>
      <c r="AJ89" s="6">
        <f t="shared" si="46"/>
        <v>8.5775785695230677</v>
      </c>
      <c r="AK89">
        <v>87</v>
      </c>
      <c r="AM89" s="32">
        <v>1</v>
      </c>
      <c r="AN89" s="32">
        <f t="shared" si="33"/>
        <v>2.3490535766658205</v>
      </c>
      <c r="AP89" s="32">
        <f t="shared" si="34"/>
        <v>0</v>
      </c>
      <c r="AQ89" s="32">
        <f t="shared" si="34"/>
        <v>0.22885320252549626</v>
      </c>
      <c r="AR89" s="32">
        <f t="shared" si="34"/>
        <v>0.25013576495018924</v>
      </c>
      <c r="AS89" s="32">
        <f t="shared" si="34"/>
        <v>0</v>
      </c>
      <c r="AT89" s="32">
        <f t="shared" si="34"/>
        <v>9.6159689612616061E-5</v>
      </c>
      <c r="AU89" s="32">
        <f t="shared" si="34"/>
        <v>5.3333851688892695</v>
      </c>
      <c r="AV89" s="32">
        <f t="shared" si="34"/>
        <v>3.9844277519130635</v>
      </c>
      <c r="AW89" s="32">
        <f t="shared" si="35"/>
        <v>1.4740733792961067</v>
      </c>
      <c r="AX89" s="32">
        <f t="shared" si="36"/>
        <v>1.9530623467717922</v>
      </c>
      <c r="BA89" s="32">
        <f t="shared" si="47"/>
        <v>12</v>
      </c>
      <c r="BB89" s="32">
        <f t="shared" si="48"/>
        <v>12</v>
      </c>
      <c r="BC89" s="32">
        <f t="shared" si="49"/>
        <v>26.698107153331641</v>
      </c>
      <c r="BD89" s="32">
        <f t="shared" si="50"/>
        <v>26.698107153331637</v>
      </c>
      <c r="BE89" s="32">
        <f t="shared" si="51"/>
        <v>13.34905357666582</v>
      </c>
      <c r="BF89" s="32">
        <f t="shared" si="52"/>
        <v>13.349053576665819</v>
      </c>
      <c r="BG89" s="32">
        <f>0</f>
        <v>0</v>
      </c>
      <c r="BH89" s="32">
        <f t="shared" si="53"/>
        <v>0</v>
      </c>
      <c r="BI89" s="32">
        <f t="shared" si="54"/>
        <v>5.3290705182007514E-15</v>
      </c>
    </row>
    <row r="90" spans="1:61" x14ac:dyDescent="0.25">
      <c r="A90">
        <v>0</v>
      </c>
      <c r="B90">
        <v>0</v>
      </c>
      <c r="C90">
        <v>9.9343134719999979E-4</v>
      </c>
      <c r="D90">
        <v>1.0324417432837837E-3</v>
      </c>
      <c r="E90">
        <v>0</v>
      </c>
      <c r="F90">
        <v>1.0000000000000001E-5</v>
      </c>
      <c r="G90">
        <v>0.56026042125357411</v>
      </c>
      <c r="H90">
        <v>0.40883842547661237</v>
      </c>
      <c r="I90">
        <v>306.17690285999998</v>
      </c>
      <c r="J90">
        <v>1.7378008287493735E-7</v>
      </c>
      <c r="K90">
        <v>3.1614999999999997E-2</v>
      </c>
      <c r="L90">
        <v>26.057037609999998</v>
      </c>
      <c r="M90">
        <v>27.588073850000001</v>
      </c>
      <c r="O90">
        <f t="shared" si="32"/>
        <v>0</v>
      </c>
      <c r="P90">
        <f t="shared" si="32"/>
        <v>0</v>
      </c>
      <c r="Q90">
        <f t="shared" si="32"/>
        <v>2.5885877976943361E-2</v>
      </c>
      <c r="R90">
        <f t="shared" si="32"/>
        <v>2.6902373334879517E-2</v>
      </c>
      <c r="S90">
        <f t="shared" si="32"/>
        <v>0</v>
      </c>
      <c r="T90">
        <f t="shared" si="55"/>
        <v>1.1260438306122449E-5</v>
      </c>
      <c r="U90">
        <f t="shared" si="55"/>
        <v>0.63087779088880458</v>
      </c>
      <c r="V90">
        <f t="shared" si="55"/>
        <v>0.46036998672516344</v>
      </c>
      <c r="W90">
        <f t="shared" si="37"/>
        <v>7.5174553504850139E-2</v>
      </c>
      <c r="X90">
        <f t="shared" si="31"/>
        <v>1.7378008287493735E-7</v>
      </c>
      <c r="AA90">
        <f t="shared" si="38"/>
        <v>1.2237266535724933</v>
      </c>
      <c r="AB90">
        <f t="shared" si="39"/>
        <v>2.7357031850370581</v>
      </c>
      <c r="AC90">
        <f t="shared" si="40"/>
        <v>1.0263164760739727</v>
      </c>
      <c r="AD90" s="4">
        <f t="shared" si="41"/>
        <v>-5.2788251311822881E-2</v>
      </c>
      <c r="AF90" s="6">
        <f t="shared" si="42"/>
        <v>2.7884914363488811</v>
      </c>
      <c r="AG90" s="6">
        <f t="shared" si="43"/>
        <v>0.73585848420093569</v>
      </c>
      <c r="AH90" s="6">
        <f t="shared" si="44"/>
        <v>5.435827792817495</v>
      </c>
      <c r="AI90" s="6">
        <f t="shared" si="45"/>
        <v>1.5682241499965646</v>
      </c>
      <c r="AJ90" s="6">
        <f t="shared" si="46"/>
        <v>8.5245964199189181</v>
      </c>
      <c r="AK90">
        <v>88</v>
      </c>
      <c r="AM90" s="32">
        <v>1</v>
      </c>
      <c r="AN90" s="32">
        <f t="shared" si="33"/>
        <v>2.4536062076336815</v>
      </c>
      <c r="AP90" s="32">
        <f t="shared" si="34"/>
        <v>0</v>
      </c>
      <c r="AQ90" s="32">
        <f t="shared" si="34"/>
        <v>0.22066666272870936</v>
      </c>
      <c r="AR90" s="32">
        <f t="shared" si="34"/>
        <v>0.22933187541783609</v>
      </c>
      <c r="AS90" s="32">
        <f t="shared" si="34"/>
        <v>0</v>
      </c>
      <c r="AT90" s="32">
        <f t="shared" si="34"/>
        <v>9.5990692071089273E-5</v>
      </c>
      <c r="AU90" s="32">
        <f t="shared" si="34"/>
        <v>5.3779785576170598</v>
      </c>
      <c r="AV90" s="32">
        <f t="shared" si="34"/>
        <v>3.9244683406754479</v>
      </c>
      <c r="AW90" s="32">
        <f t="shared" si="35"/>
        <v>1.5682241499965646</v>
      </c>
      <c r="AX90" s="32">
        <f t="shared" si="36"/>
        <v>2.0182226881431102</v>
      </c>
      <c r="BA90" s="32">
        <f t="shared" si="47"/>
        <v>12</v>
      </c>
      <c r="BB90" s="32">
        <f t="shared" si="48"/>
        <v>12</v>
      </c>
      <c r="BC90" s="32">
        <f t="shared" si="49"/>
        <v>26.907212415267363</v>
      </c>
      <c r="BD90" s="32">
        <f t="shared" si="50"/>
        <v>26.907212415267367</v>
      </c>
      <c r="BE90" s="32">
        <f t="shared" si="51"/>
        <v>13.453606207633682</v>
      </c>
      <c r="BF90" s="32">
        <f t="shared" si="52"/>
        <v>13.45360620763368</v>
      </c>
      <c r="BG90" s="32">
        <f>0</f>
        <v>0</v>
      </c>
      <c r="BH90" s="32">
        <f t="shared" si="53"/>
        <v>0</v>
      </c>
      <c r="BI90" s="32">
        <f t="shared" si="54"/>
        <v>-1.7763568394002505E-15</v>
      </c>
    </row>
    <row r="91" spans="1:61" x14ac:dyDescent="0.25">
      <c r="A91">
        <v>0</v>
      </c>
      <c r="B91">
        <v>0</v>
      </c>
      <c r="C91">
        <v>1.1837522623999999E-3</v>
      </c>
      <c r="D91">
        <v>1.1625312488513513E-3</v>
      </c>
      <c r="E91">
        <v>3.2713710659090904E-5</v>
      </c>
      <c r="F91">
        <v>1.0000000000000001E-5</v>
      </c>
      <c r="G91">
        <v>0.55772136201062206</v>
      </c>
      <c r="H91">
        <v>0.40986648442243201</v>
      </c>
      <c r="I91">
        <v>306.21841072000001</v>
      </c>
      <c r="J91">
        <v>1.7378008287493735E-7</v>
      </c>
      <c r="K91">
        <v>3.1385000000000003E-2</v>
      </c>
      <c r="L91">
        <v>26.076657059999999</v>
      </c>
      <c r="M91">
        <v>28.98926604</v>
      </c>
      <c r="O91">
        <f t="shared" si="32"/>
        <v>0</v>
      </c>
      <c r="P91">
        <f t="shared" si="32"/>
        <v>0</v>
      </c>
      <c r="Q91">
        <f t="shared" si="32"/>
        <v>3.0868301790603927E-2</v>
      </c>
      <c r="R91">
        <f t="shared" si="32"/>
        <v>3.0314928697830205E-2</v>
      </c>
      <c r="S91">
        <f t="shared" si="32"/>
        <v>8.5306421401718001E-4</v>
      </c>
      <c r="T91">
        <f t="shared" si="55"/>
        <v>1.1832353485714286E-5</v>
      </c>
      <c r="U91">
        <f t="shared" si="55"/>
        <v>0.65991563018437027</v>
      </c>
      <c r="V91">
        <f t="shared" si="55"/>
        <v>0.4849685125633223</v>
      </c>
      <c r="W91">
        <f t="shared" si="37"/>
        <v>8.1228786741899983E-2</v>
      </c>
      <c r="X91">
        <f t="shared" si="31"/>
        <v>1.7378008287493735E-7</v>
      </c>
      <c r="AA91">
        <f t="shared" si="38"/>
        <v>1.3009777892784598</v>
      </c>
      <c r="AB91">
        <f t="shared" si="39"/>
        <v>2.8898371838035355</v>
      </c>
      <c r="AC91">
        <f t="shared" si="40"/>
        <v>1.0940096145315472</v>
      </c>
      <c r="AD91" s="4">
        <f t="shared" si="41"/>
        <v>-6.2036294702451311E-2</v>
      </c>
      <c r="AF91" s="6">
        <f t="shared" si="42"/>
        <v>2.9518734785059868</v>
      </c>
      <c r="AG91" s="6">
        <f t="shared" si="43"/>
        <v>0.76385424944289237</v>
      </c>
      <c r="AH91" s="6">
        <f t="shared" si="44"/>
        <v>5.2366010962396956</v>
      </c>
      <c r="AI91" s="6">
        <f t="shared" si="45"/>
        <v>1.5359603417459791</v>
      </c>
      <c r="AJ91" s="6">
        <f t="shared" si="46"/>
        <v>8.0432116093676918</v>
      </c>
      <c r="AK91">
        <v>89</v>
      </c>
      <c r="AM91" s="32">
        <v>1</v>
      </c>
      <c r="AN91" s="32">
        <f t="shared" si="33"/>
        <v>2.4072318575979512</v>
      </c>
      <c r="AP91" s="32">
        <f t="shared" si="34"/>
        <v>0</v>
      </c>
      <c r="AQ91" s="32">
        <f t="shared" si="34"/>
        <v>0.24828028332365101</v>
      </c>
      <c r="AR91" s="32">
        <f t="shared" si="34"/>
        <v>0.24382938643954172</v>
      </c>
      <c r="AS91" s="32">
        <f t="shared" si="34"/>
        <v>6.8613759897191073E-3</v>
      </c>
      <c r="AT91" s="32">
        <f t="shared" si="34"/>
        <v>9.5170122922439424E-5</v>
      </c>
      <c r="AU91" s="32">
        <f t="shared" si="34"/>
        <v>5.3078410579021229</v>
      </c>
      <c r="AV91" s="32">
        <f t="shared" si="34"/>
        <v>3.9007043704270949</v>
      </c>
      <c r="AW91" s="32">
        <f t="shared" si="35"/>
        <v>1.5359603417459791</v>
      </c>
      <c r="AX91" s="32">
        <f t="shared" si="36"/>
        <v>2.034931387498891</v>
      </c>
      <c r="BA91" s="32">
        <f t="shared" si="47"/>
        <v>12</v>
      </c>
      <c r="BB91" s="32">
        <f t="shared" si="48"/>
        <v>12</v>
      </c>
      <c r="BC91" s="32">
        <f t="shared" si="49"/>
        <v>26.814463715195902</v>
      </c>
      <c r="BD91" s="32">
        <f t="shared" si="50"/>
        <v>26.814463715195902</v>
      </c>
      <c r="BE91" s="32">
        <f t="shared" si="51"/>
        <v>13.407231857597951</v>
      </c>
      <c r="BF91" s="32">
        <f t="shared" si="52"/>
        <v>13.407231857597951</v>
      </c>
      <c r="BG91" s="32">
        <f>0</f>
        <v>0</v>
      </c>
      <c r="BH91" s="32">
        <f t="shared" si="53"/>
        <v>0</v>
      </c>
      <c r="BI91" s="32">
        <f t="shared" si="54"/>
        <v>0</v>
      </c>
    </row>
    <row r="92" spans="1:61" x14ac:dyDescent="0.25">
      <c r="A92">
        <v>0</v>
      </c>
      <c r="B92">
        <v>0</v>
      </c>
      <c r="C92">
        <v>6.426404098833331E-4</v>
      </c>
      <c r="D92">
        <v>6.3307209021621627E-4</v>
      </c>
      <c r="E92">
        <v>0</v>
      </c>
      <c r="F92">
        <v>1.0000000000000001E-5</v>
      </c>
      <c r="G92">
        <v>0.55903125737390802</v>
      </c>
      <c r="H92">
        <v>0.40905744214357265</v>
      </c>
      <c r="I92">
        <v>306.17509817000001</v>
      </c>
      <c r="J92">
        <v>1.7378008287493735E-7</v>
      </c>
      <c r="K92">
        <v>3.1519999999999999E-2</v>
      </c>
      <c r="L92">
        <v>25.930256409999998</v>
      </c>
      <c r="M92">
        <v>27.660438200000002</v>
      </c>
      <c r="O92">
        <f t="shared" si="32"/>
        <v>0</v>
      </c>
      <c r="P92">
        <f t="shared" si="32"/>
        <v>0</v>
      </c>
      <c r="Q92">
        <f t="shared" si="32"/>
        <v>1.6663830607702323E-2</v>
      </c>
      <c r="R92">
        <f t="shared" si="32"/>
        <v>1.641572162532114E-2</v>
      </c>
      <c r="S92">
        <f t="shared" si="32"/>
        <v>0</v>
      </c>
      <c r="T92">
        <f t="shared" si="55"/>
        <v>1.1289974775510206E-5</v>
      </c>
      <c r="U92">
        <f t="shared" si="55"/>
        <v>0.63114487944731745</v>
      </c>
      <c r="V92">
        <f t="shared" si="55"/>
        <v>0.46182482035356598</v>
      </c>
      <c r="W92">
        <f t="shared" si="37"/>
        <v>7.7272164101800087E-2</v>
      </c>
      <c r="X92">
        <f t="shared" si="31"/>
        <v>1.7378008287493735E-7</v>
      </c>
      <c r="AA92">
        <f t="shared" si="38"/>
        <v>1.1755445258922514</v>
      </c>
      <c r="AB92">
        <f t="shared" si="39"/>
        <v>2.6566721976885335</v>
      </c>
      <c r="AC92">
        <f t="shared" si="40"/>
        <v>0.98980874517317885</v>
      </c>
      <c r="AD92" s="4">
        <f t="shared" si="41"/>
        <v>-3.307955223302346E-2</v>
      </c>
      <c r="AF92" s="6">
        <f t="shared" si="42"/>
        <v>2.6897517499215571</v>
      </c>
      <c r="AG92" s="6">
        <f t="shared" si="43"/>
        <v>0.71013425957519938</v>
      </c>
      <c r="AH92" s="6">
        <f t="shared" si="44"/>
        <v>5.6327376775101516</v>
      </c>
      <c r="AI92" s="6">
        <f t="shared" si="45"/>
        <v>1.5744861979754408</v>
      </c>
      <c r="AJ92" s="6">
        <f t="shared" si="46"/>
        <v>8.8686677300559733</v>
      </c>
      <c r="AK92">
        <v>90</v>
      </c>
      <c r="AM92" s="32">
        <v>1</v>
      </c>
      <c r="AN92" s="32">
        <f t="shared" si="33"/>
        <v>2.5017434711708901</v>
      </c>
      <c r="AP92" s="32">
        <f t="shared" si="34"/>
        <v>0</v>
      </c>
      <c r="AQ92" s="32">
        <f t="shared" si="34"/>
        <v>0.14778597676964861</v>
      </c>
      <c r="AR92" s="32">
        <f t="shared" si="34"/>
        <v>0.1455855806440676</v>
      </c>
      <c r="AS92" s="32">
        <f t="shared" si="34"/>
        <v>0</v>
      </c>
      <c r="AT92" s="32">
        <f t="shared" si="34"/>
        <v>1.0012703496471329E-4</v>
      </c>
      <c r="AU92" s="32">
        <f t="shared" si="34"/>
        <v>5.5974142253444921</v>
      </c>
      <c r="AV92" s="32">
        <f t="shared" si="34"/>
        <v>4.0957708812085674</v>
      </c>
      <c r="AW92" s="32">
        <f t="shared" si="35"/>
        <v>1.5744861979754408</v>
      </c>
      <c r="AX92" s="32">
        <f t="shared" si="36"/>
        <v>1.8678577553891569</v>
      </c>
      <c r="BA92" s="32">
        <f t="shared" si="47"/>
        <v>12</v>
      </c>
      <c r="BB92" s="32">
        <f t="shared" si="48"/>
        <v>12</v>
      </c>
      <c r="BC92" s="32">
        <f t="shared" si="49"/>
        <v>27.00348694234178</v>
      </c>
      <c r="BD92" s="32">
        <f t="shared" si="50"/>
        <v>27.003486942341777</v>
      </c>
      <c r="BE92" s="32">
        <f t="shared" si="51"/>
        <v>13.50174347117089</v>
      </c>
      <c r="BF92" s="32">
        <f t="shared" si="52"/>
        <v>13.50174347117089</v>
      </c>
      <c r="BG92" s="32">
        <f>0</f>
        <v>0</v>
      </c>
      <c r="BH92" s="32">
        <f t="shared" si="53"/>
        <v>0</v>
      </c>
      <c r="BI92" s="32">
        <f t="shared" si="54"/>
        <v>3.5527136788005009E-15</v>
      </c>
    </row>
    <row r="93" spans="1:61" x14ac:dyDescent="0.25">
      <c r="A93">
        <v>0</v>
      </c>
      <c r="B93">
        <v>0</v>
      </c>
      <c r="C93">
        <v>1.2255921891499999E-3</v>
      </c>
      <c r="D93">
        <v>1.2010813825675674E-3</v>
      </c>
      <c r="E93">
        <v>3.4808442022727275E-5</v>
      </c>
      <c r="F93">
        <v>1.0000000000000001E-5</v>
      </c>
      <c r="G93">
        <v>0.55840264032695097</v>
      </c>
      <c r="H93">
        <v>0.41036709632806234</v>
      </c>
      <c r="I93">
        <v>306.32669206999998</v>
      </c>
      <c r="J93">
        <v>1.7378008287493735E-7</v>
      </c>
      <c r="K93">
        <v>3.1419999999999997E-2</v>
      </c>
      <c r="L93">
        <v>25.798404999999999</v>
      </c>
      <c r="M93">
        <v>31.636247449999999</v>
      </c>
      <c r="O93">
        <f t="shared" si="32"/>
        <v>0</v>
      </c>
      <c r="P93">
        <f t="shared" si="32"/>
        <v>0</v>
      </c>
      <c r="Q93">
        <f t="shared" si="32"/>
        <v>3.1618323660528302E-2</v>
      </c>
      <c r="R93">
        <f t="shared" si="32"/>
        <v>3.0985983945438042E-2</v>
      </c>
      <c r="S93">
        <f t="shared" si="32"/>
        <v>8.9800228472133739E-4</v>
      </c>
      <c r="T93">
        <f t="shared" si="55"/>
        <v>1.2912754061224489E-5</v>
      </c>
      <c r="U93">
        <f t="shared" si="55"/>
        <v>0.72105159616803138</v>
      </c>
      <c r="V93">
        <f t="shared" si="55"/>
        <v>0.52989693897030876</v>
      </c>
      <c r="W93">
        <f t="shared" si="37"/>
        <v>7.9459087400000156E-2</v>
      </c>
      <c r="X93">
        <f t="shared" si="31"/>
        <v>1.7378008287493735E-7</v>
      </c>
      <c r="AA93">
        <f t="shared" si="38"/>
        <v>1.4107351434345963</v>
      </c>
      <c r="AB93">
        <f t="shared" si="39"/>
        <v>3.1403031168820723</v>
      </c>
      <c r="AC93">
        <f t="shared" si="40"/>
        <v>1.186798497721993</v>
      </c>
      <c r="AD93" s="4">
        <f t="shared" si="41"/>
        <v>-6.3502309890687683E-2</v>
      </c>
      <c r="AF93" s="6">
        <f t="shared" si="42"/>
        <v>3.2038054267727598</v>
      </c>
      <c r="AG93" s="6">
        <f t="shared" si="43"/>
        <v>0.83020843132877387</v>
      </c>
      <c r="AH93" s="6">
        <f t="shared" si="44"/>
        <v>4.818067185366786</v>
      </c>
      <c r="AI93" s="6">
        <f t="shared" si="45"/>
        <v>1.5390501853343208</v>
      </c>
      <c r="AJ93" s="6">
        <f t="shared" si="46"/>
        <v>7.4152471945919611</v>
      </c>
      <c r="AK93">
        <v>91</v>
      </c>
      <c r="AM93" s="32">
        <v>1</v>
      </c>
      <c r="AN93" s="32">
        <f t="shared" si="33"/>
        <v>2.417554786781924</v>
      </c>
      <c r="AP93" s="32">
        <f t="shared" si="34"/>
        <v>0</v>
      </c>
      <c r="AQ93" s="32">
        <f t="shared" si="34"/>
        <v>0.23445768582143311</v>
      </c>
      <c r="AR93" s="32">
        <f t="shared" si="34"/>
        <v>0.229768730523081</v>
      </c>
      <c r="AS93" s="32">
        <f t="shared" si="34"/>
        <v>6.6589089225170687E-3</v>
      </c>
      <c r="AT93" s="32">
        <f t="shared" si="34"/>
        <v>9.5751263326950846E-5</v>
      </c>
      <c r="AU93" s="32">
        <f t="shared" si="34"/>
        <v>5.3467758256410507</v>
      </c>
      <c r="AV93" s="32">
        <f t="shared" si="34"/>
        <v>3.9293167901224497</v>
      </c>
      <c r="AW93" s="32">
        <f t="shared" si="35"/>
        <v>1.5390501853343208</v>
      </c>
      <c r="AX93" s="32">
        <f t="shared" si="36"/>
        <v>2.0099355106013519</v>
      </c>
      <c r="BA93" s="32">
        <f t="shared" si="47"/>
        <v>12</v>
      </c>
      <c r="BB93" s="32">
        <f t="shared" si="48"/>
        <v>12</v>
      </c>
      <c r="BC93" s="32">
        <f t="shared" si="49"/>
        <v>26.835109573563848</v>
      </c>
      <c r="BD93" s="32">
        <f t="shared" si="50"/>
        <v>26.835109573563855</v>
      </c>
      <c r="BE93" s="32">
        <f t="shared" si="51"/>
        <v>13.417554786781924</v>
      </c>
      <c r="BF93" s="32">
        <f t="shared" si="52"/>
        <v>13.417554786781924</v>
      </c>
      <c r="BG93" s="32">
        <f>0</f>
        <v>0</v>
      </c>
      <c r="BH93" s="32">
        <f t="shared" si="53"/>
        <v>0</v>
      </c>
      <c r="BI93" s="32">
        <f t="shared" si="54"/>
        <v>-7.1054273576010019E-15</v>
      </c>
    </row>
    <row r="94" spans="1:61" x14ac:dyDescent="0.25">
      <c r="A94">
        <v>0</v>
      </c>
      <c r="B94">
        <v>0</v>
      </c>
      <c r="C94">
        <v>9.6976320525000005E-4</v>
      </c>
      <c r="D94">
        <v>8.5699738243243248E-4</v>
      </c>
      <c r="E94">
        <v>3.318332652272727E-5</v>
      </c>
      <c r="F94">
        <v>1.0000000000000001E-5</v>
      </c>
      <c r="G94">
        <v>0.56040328053046762</v>
      </c>
      <c r="H94">
        <v>0.40754273327937507</v>
      </c>
      <c r="I94">
        <v>306.27796546000002</v>
      </c>
      <c r="J94">
        <v>1.6982436524617427E-7</v>
      </c>
      <c r="K94">
        <v>3.1530000000000002E-2</v>
      </c>
      <c r="L94">
        <v>26.020106949999999</v>
      </c>
      <c r="M94">
        <v>30.53053405</v>
      </c>
      <c r="O94">
        <f t="shared" si="32"/>
        <v>0</v>
      </c>
      <c r="P94">
        <f t="shared" si="32"/>
        <v>0</v>
      </c>
      <c r="Q94">
        <f t="shared" si="32"/>
        <v>2.5233342316779803E-2</v>
      </c>
      <c r="R94">
        <f t="shared" si="32"/>
        <v>2.2299163546761942E-2</v>
      </c>
      <c r="S94">
        <f t="shared" si="32"/>
        <v>8.6343370507813513E-4</v>
      </c>
      <c r="T94">
        <f t="shared" si="55"/>
        <v>1.2461442469387755E-5</v>
      </c>
      <c r="U94">
        <f t="shared" si="55"/>
        <v>0.69834332399865895</v>
      </c>
      <c r="V94">
        <f t="shared" si="55"/>
        <v>0.50785703245779712</v>
      </c>
      <c r="W94">
        <f t="shared" si="37"/>
        <v>7.7279717641500004E-2</v>
      </c>
      <c r="X94">
        <f t="shared" si="31"/>
        <v>1.6982436524617427E-7</v>
      </c>
      <c r="AA94">
        <f t="shared" si="38"/>
        <v>1.3270182665506141</v>
      </c>
      <c r="AB94">
        <f t="shared" si="39"/>
        <v>2.9866380994992707</v>
      </c>
      <c r="AC94">
        <f t="shared" si="40"/>
        <v>1.112505944052834</v>
      </c>
      <c r="AD94" s="4">
        <f t="shared" si="41"/>
        <v>-4.8395939568619879E-2</v>
      </c>
      <c r="AF94" s="6">
        <f t="shared" si="42"/>
        <v>3.0350340390678907</v>
      </c>
      <c r="AG94" s="6">
        <f t="shared" si="43"/>
        <v>0.81002215096222274</v>
      </c>
      <c r="AH94" s="6">
        <f t="shared" si="44"/>
        <v>4.9381365623747602</v>
      </c>
      <c r="AI94" s="6">
        <f t="shared" si="45"/>
        <v>1.5887732156040806</v>
      </c>
      <c r="AJ94" s="6">
        <f t="shared" si="46"/>
        <v>7.8455791052962285</v>
      </c>
      <c r="AK94">
        <v>92</v>
      </c>
      <c r="AM94" s="32">
        <v>1</v>
      </c>
      <c r="AN94" s="32">
        <f t="shared" si="33"/>
        <v>2.4945730359910119</v>
      </c>
      <c r="AP94" s="32">
        <f t="shared" si="34"/>
        <v>0</v>
      </c>
      <c r="AQ94" s="32">
        <f t="shared" si="34"/>
        <v>0.19797018323731475</v>
      </c>
      <c r="AR94" s="32">
        <f t="shared" si="34"/>
        <v>0.17494985158805881</v>
      </c>
      <c r="AS94" s="32">
        <f t="shared" si="34"/>
        <v>6.7741374353695229E-3</v>
      </c>
      <c r="AT94" s="32">
        <f t="shared" si="34"/>
        <v>9.7767232659679609E-5</v>
      </c>
      <c r="AU94" s="32">
        <f t="shared" si="34"/>
        <v>5.4789077910869928</v>
      </c>
      <c r="AV94" s="32">
        <f t="shared" si="34"/>
        <v>3.9844325223286416</v>
      </c>
      <c r="AW94" s="32">
        <f t="shared" si="35"/>
        <v>1.5887732156040806</v>
      </c>
      <c r="AX94" s="32">
        <f t="shared" si="36"/>
        <v>1.9684673878648238</v>
      </c>
      <c r="BA94" s="32">
        <f t="shared" si="47"/>
        <v>12</v>
      </c>
      <c r="BB94" s="32">
        <f t="shared" si="48"/>
        <v>11.999999999999998</v>
      </c>
      <c r="BC94" s="32">
        <f t="shared" si="49"/>
        <v>26.989146071982024</v>
      </c>
      <c r="BD94" s="32">
        <f t="shared" si="50"/>
        <v>26.98914607198202</v>
      </c>
      <c r="BE94" s="32">
        <f t="shared" si="51"/>
        <v>13.494573035991012</v>
      </c>
      <c r="BF94" s="32">
        <f t="shared" si="52"/>
        <v>13.494573035991012</v>
      </c>
      <c r="BG94" s="32">
        <f>0</f>
        <v>0</v>
      </c>
      <c r="BH94" s="32">
        <f t="shared" si="53"/>
        <v>0</v>
      </c>
      <c r="BI94" s="32">
        <f t="shared" si="54"/>
        <v>7.1054273576010019E-15</v>
      </c>
    </row>
    <row r="95" spans="1:61" x14ac:dyDescent="0.25">
      <c r="A95">
        <v>0</v>
      </c>
      <c r="B95">
        <v>0</v>
      </c>
      <c r="C95">
        <v>1.2158498683166666E-3</v>
      </c>
      <c r="D95">
        <v>1.3080863556756757E-3</v>
      </c>
      <c r="E95">
        <v>3.0615387772727276E-5</v>
      </c>
      <c r="F95">
        <v>1.0000000000000001E-5</v>
      </c>
      <c r="G95">
        <v>0.55240540484610767</v>
      </c>
      <c r="H95">
        <v>0.40991374444552237</v>
      </c>
      <c r="I95">
        <v>306.37231462</v>
      </c>
      <c r="J95">
        <v>1.7378008287493735E-7</v>
      </c>
      <c r="K95">
        <v>3.1484999999999999E-2</v>
      </c>
      <c r="L95">
        <v>25.75782748</v>
      </c>
      <c r="M95">
        <v>29.969956830000001</v>
      </c>
      <c r="O95">
        <f t="shared" si="32"/>
        <v>0</v>
      </c>
      <c r="P95">
        <f t="shared" si="32"/>
        <v>0</v>
      </c>
      <c r="Q95">
        <f t="shared" si="32"/>
        <v>3.1317651149681415E-2</v>
      </c>
      <c r="R95">
        <f t="shared" si="32"/>
        <v>3.3693462678435974E-2</v>
      </c>
      <c r="S95">
        <f t="shared" si="32"/>
        <v>7.8858587648321062E-4</v>
      </c>
      <c r="T95">
        <f t="shared" si="55"/>
        <v>1.2232635440816328E-5</v>
      </c>
      <c r="U95">
        <f t="shared" si="55"/>
        <v>0.67573739330189875</v>
      </c>
      <c r="V95">
        <f t="shared" si="55"/>
        <v>0.50143253979820235</v>
      </c>
      <c r="W95">
        <f t="shared" si="37"/>
        <v>7.7659849852200091E-2</v>
      </c>
      <c r="X95">
        <f t="shared" si="31"/>
        <v>1.7378008287493735E-7</v>
      </c>
      <c r="AA95">
        <f t="shared" si="38"/>
        <v>1.3440399669407048</v>
      </c>
      <c r="AB95">
        <f t="shared" si="39"/>
        <v>2.9709144064550834</v>
      </c>
      <c r="AC95">
        <f t="shared" si="40"/>
        <v>1.134464479005606</v>
      </c>
      <c r="AD95" s="4">
        <f t="shared" si="41"/>
        <v>-6.5799699704600603E-2</v>
      </c>
      <c r="AF95" s="6">
        <f t="shared" si="42"/>
        <v>3.0367141061596841</v>
      </c>
      <c r="AG95" s="6">
        <f t="shared" si="43"/>
        <v>0.7677851481484721</v>
      </c>
      <c r="AH95" s="6">
        <f t="shared" si="44"/>
        <v>5.2097907984363507</v>
      </c>
      <c r="AI95" s="6">
        <f t="shared" si="45"/>
        <v>1.4995937876919783</v>
      </c>
      <c r="AJ95" s="6">
        <f t="shared" si="46"/>
        <v>7.8125699165099824</v>
      </c>
      <c r="AK95">
        <v>93</v>
      </c>
      <c r="AM95" s="32">
        <v>1</v>
      </c>
      <c r="AN95" s="32">
        <f t="shared" si="33"/>
        <v>2.3618644231043024</v>
      </c>
      <c r="AP95" s="32">
        <f t="shared" si="34"/>
        <v>0</v>
      </c>
      <c r="AQ95" s="32">
        <f t="shared" si="34"/>
        <v>0.24467133922775527</v>
      </c>
      <c r="AR95" s="32">
        <f t="shared" si="34"/>
        <v>0.26323253290460075</v>
      </c>
      <c r="AS95" s="32">
        <f t="shared" si="34"/>
        <v>6.1608822951973877E-3</v>
      </c>
      <c r="AT95" s="32">
        <f t="shared" si="34"/>
        <v>9.5568319644555471E-5</v>
      </c>
      <c r="AU95" s="32">
        <f t="shared" si="34"/>
        <v>5.279245630371288</v>
      </c>
      <c r="AV95" s="32">
        <f t="shared" si="34"/>
        <v>3.9174767755866302</v>
      </c>
      <c r="AW95" s="32">
        <f t="shared" si="35"/>
        <v>1.4995937876919783</v>
      </c>
      <c r="AX95" s="32">
        <f t="shared" si="36"/>
        <v>2.0136585421195319</v>
      </c>
      <c r="BA95" s="32">
        <f t="shared" si="47"/>
        <v>12</v>
      </c>
      <c r="BB95" s="32">
        <f t="shared" si="48"/>
        <v>12</v>
      </c>
      <c r="BC95" s="32">
        <f t="shared" si="49"/>
        <v>26.723728846208605</v>
      </c>
      <c r="BD95" s="32">
        <f t="shared" si="50"/>
        <v>26.723728846208605</v>
      </c>
      <c r="BE95" s="32">
        <f t="shared" si="51"/>
        <v>13.361864423104302</v>
      </c>
      <c r="BF95" s="32">
        <f t="shared" si="52"/>
        <v>13.361864423104302</v>
      </c>
      <c r="BG95" s="32">
        <f>0</f>
        <v>0</v>
      </c>
      <c r="BH95" s="32">
        <f t="shared" si="53"/>
        <v>0</v>
      </c>
      <c r="BI95" s="32">
        <f t="shared" si="54"/>
        <v>0</v>
      </c>
    </row>
    <row r="96" spans="1:61" x14ac:dyDescent="0.25">
      <c r="A96">
        <v>0</v>
      </c>
      <c r="B96">
        <v>0</v>
      </c>
      <c r="C96">
        <v>1.3373731164333332E-3</v>
      </c>
      <c r="D96">
        <v>1.1639155551351353E-3</v>
      </c>
      <c r="E96">
        <v>4.1580792000000005E-5</v>
      </c>
      <c r="F96">
        <v>1.0000000000000001E-5</v>
      </c>
      <c r="G96">
        <v>0.55702643376626793</v>
      </c>
      <c r="H96">
        <v>0.40438294255912138</v>
      </c>
      <c r="I96">
        <v>306.23104353999997</v>
      </c>
      <c r="J96">
        <v>1.6982436524617427E-7</v>
      </c>
      <c r="K96">
        <v>3.1910000000000001E-2</v>
      </c>
      <c r="L96">
        <v>26.105196849999999</v>
      </c>
      <c r="M96">
        <v>28.147036109999998</v>
      </c>
      <c r="O96">
        <f t="shared" si="32"/>
        <v>0</v>
      </c>
      <c r="P96">
        <f t="shared" si="32"/>
        <v>0</v>
      </c>
      <c r="Q96">
        <f t="shared" si="32"/>
        <v>3.491238846639013E-2</v>
      </c>
      <c r="R96">
        <f t="shared" si="32"/>
        <v>3.0384244683579732E-2</v>
      </c>
      <c r="S96">
        <f t="shared" si="32"/>
        <v>1.0854747603389052E-3</v>
      </c>
      <c r="T96">
        <f t="shared" si="55"/>
        <v>1.148858616734694E-5</v>
      </c>
      <c r="U96">
        <f t="shared" si="55"/>
        <v>0.63994461818137405</v>
      </c>
      <c r="V96">
        <f t="shared" si="55"/>
        <v>0.46457882801957734</v>
      </c>
      <c r="W96">
        <f t="shared" si="37"/>
        <v>6.761245984150005E-2</v>
      </c>
      <c r="X96">
        <f t="shared" si="31"/>
        <v>1.6982436524617427E-7</v>
      </c>
      <c r="AA96">
        <f t="shared" si="38"/>
        <v>1.2698428562258264</v>
      </c>
      <c r="AB96">
        <f t="shared" si="39"/>
        <v>2.8240581620372724</v>
      </c>
      <c r="AC96">
        <f t="shared" si="40"/>
        <v>1.0619218718597723</v>
      </c>
      <c r="AD96" s="4">
        <f t="shared" si="41"/>
        <v>-6.6382107910308769E-2</v>
      </c>
      <c r="AF96" s="6">
        <f t="shared" si="42"/>
        <v>2.8904402699475811</v>
      </c>
      <c r="AG96" s="6">
        <f t="shared" si="43"/>
        <v>0.76659652622803653</v>
      </c>
      <c r="AH96" s="6">
        <f t="shared" si="44"/>
        <v>5.2178686742576437</v>
      </c>
      <c r="AI96" s="6">
        <f t="shared" si="45"/>
        <v>1.5735902748074713</v>
      </c>
      <c r="AJ96" s="6">
        <f t="shared" si="46"/>
        <v>8.2107874010343807</v>
      </c>
      <c r="AK96">
        <v>94</v>
      </c>
      <c r="AM96" s="32">
        <v>1</v>
      </c>
      <c r="AN96" s="32">
        <f t="shared" si="33"/>
        <v>2.4399855507714783</v>
      </c>
      <c r="AP96" s="32">
        <f t="shared" si="34"/>
        <v>0</v>
      </c>
      <c r="AQ96" s="32">
        <f t="shared" si="34"/>
        <v>0.28665819935985409</v>
      </c>
      <c r="AR96" s="32">
        <f t="shared" si="34"/>
        <v>0.24947857343788232</v>
      </c>
      <c r="AS96" s="32">
        <f t="shared" si="34"/>
        <v>8.9126024863314963E-3</v>
      </c>
      <c r="AT96" s="32">
        <f t="shared" si="34"/>
        <v>9.4330338558550118E-5</v>
      </c>
      <c r="AU96" s="32">
        <f t="shared" si="34"/>
        <v>5.2544492083233836</v>
      </c>
      <c r="AV96" s="32">
        <f t="shared" si="34"/>
        <v>3.8145579878904639</v>
      </c>
      <c r="AW96" s="32">
        <f t="shared" si="35"/>
        <v>1.5735902748074713</v>
      </c>
      <c r="AX96" s="32">
        <f t="shared" si="36"/>
        <v>2.1186396500915392</v>
      </c>
      <c r="BA96" s="32">
        <f t="shared" si="47"/>
        <v>12</v>
      </c>
      <c r="BB96" s="32">
        <f t="shared" si="48"/>
        <v>12</v>
      </c>
      <c r="BC96" s="32">
        <f t="shared" si="49"/>
        <v>26.879971101542957</v>
      </c>
      <c r="BD96" s="32">
        <f t="shared" si="50"/>
        <v>26.879971101542957</v>
      </c>
      <c r="BE96" s="32">
        <f t="shared" si="51"/>
        <v>13.439985550771478</v>
      </c>
      <c r="BF96" s="32">
        <f t="shared" si="52"/>
        <v>13.439985550771478</v>
      </c>
      <c r="BG96" s="32">
        <f>0</f>
        <v>0</v>
      </c>
      <c r="BH96" s="32">
        <f t="shared" si="53"/>
        <v>0</v>
      </c>
      <c r="BI96" s="32">
        <f t="shared" si="54"/>
        <v>0</v>
      </c>
    </row>
    <row r="97" spans="1:61" x14ac:dyDescent="0.25">
      <c r="A97">
        <v>0</v>
      </c>
      <c r="B97">
        <v>0</v>
      </c>
      <c r="C97">
        <v>9.2380055341666667E-4</v>
      </c>
      <c r="D97">
        <v>7.3668265898648648E-4</v>
      </c>
      <c r="E97">
        <v>2.9223527113636364E-5</v>
      </c>
      <c r="F97">
        <v>1.0000000000000001E-5</v>
      </c>
      <c r="G97">
        <v>0.56626415482828352</v>
      </c>
      <c r="H97">
        <v>0.39808494102077374</v>
      </c>
      <c r="I97">
        <v>306.18592631000001</v>
      </c>
      <c r="J97">
        <v>1.6982436524617427E-7</v>
      </c>
      <c r="K97">
        <v>3.1875000000000001E-2</v>
      </c>
      <c r="L97">
        <v>26.001488370000001</v>
      </c>
      <c r="M97">
        <v>28.167025599999999</v>
      </c>
      <c r="O97">
        <f t="shared" si="32"/>
        <v>0</v>
      </c>
      <c r="P97">
        <f t="shared" si="32"/>
        <v>0</v>
      </c>
      <c r="Q97">
        <f t="shared" si="32"/>
        <v>2.4020189345863023E-2</v>
      </c>
      <c r="R97">
        <f t="shared" si="32"/>
        <v>1.9154845590017806E-2</v>
      </c>
      <c r="S97">
        <f t="shared" si="32"/>
        <v>7.598552003755956E-4</v>
      </c>
      <c r="T97">
        <f t="shared" si="55"/>
        <v>1.1496745142857142E-5</v>
      </c>
      <c r="U97">
        <f t="shared" si="55"/>
        <v>0.65101946715961734</v>
      </c>
      <c r="V97">
        <f t="shared" si="55"/>
        <v>0.45766811121251527</v>
      </c>
      <c r="W97">
        <f t="shared" si="37"/>
        <v>6.8253906971250056E-2</v>
      </c>
      <c r="X97">
        <f t="shared" si="31"/>
        <v>1.6982436524617427E-7</v>
      </c>
      <c r="AA97">
        <f t="shared" si="38"/>
        <v>1.2172319146354145</v>
      </c>
      <c r="AB97">
        <f t="shared" si="39"/>
        <v>2.7772546445190622</v>
      </c>
      <c r="AC97">
        <f t="shared" si="40"/>
        <v>1.0032060026975433</v>
      </c>
      <c r="AD97" s="4">
        <f t="shared" si="41"/>
        <v>-4.3934890136256427E-2</v>
      </c>
      <c r="AF97" s="6">
        <f t="shared" si="42"/>
        <v>2.8211895346553186</v>
      </c>
      <c r="AG97" s="6">
        <f t="shared" si="43"/>
        <v>0.81477752926023195</v>
      </c>
      <c r="AH97" s="6">
        <f t="shared" si="44"/>
        <v>4.9093155571334357</v>
      </c>
      <c r="AI97" s="6">
        <f t="shared" si="45"/>
        <v>1.7202388280283163</v>
      </c>
      <c r="AJ97" s="6">
        <f t="shared" si="46"/>
        <v>8.4451952404244022</v>
      </c>
      <c r="AK97">
        <v>95</v>
      </c>
      <c r="AM97" s="32">
        <v>1</v>
      </c>
      <c r="AN97" s="32">
        <f t="shared" si="33"/>
        <v>2.6329870432314326</v>
      </c>
      <c r="AP97" s="32">
        <f t="shared" si="34"/>
        <v>0</v>
      </c>
      <c r="AQ97" s="32">
        <f t="shared" si="34"/>
        <v>0.20285518873777533</v>
      </c>
      <c r="AR97" s="32">
        <f t="shared" si="34"/>
        <v>0.16176641080788273</v>
      </c>
      <c r="AS97" s="32">
        <f t="shared" si="34"/>
        <v>6.4171255216237105E-3</v>
      </c>
      <c r="AT97" s="32">
        <f t="shared" si="34"/>
        <v>9.7092257360829504E-5</v>
      </c>
      <c r="AU97" s="32">
        <f t="shared" si="34"/>
        <v>5.4979865054800303</v>
      </c>
      <c r="AV97" s="32">
        <f t="shared" si="34"/>
        <v>3.8650965545059601</v>
      </c>
      <c r="AW97" s="32">
        <f t="shared" si="35"/>
        <v>1.7202388280283163</v>
      </c>
      <c r="AX97" s="32">
        <f t="shared" si="36"/>
        <v>2.091277553095598</v>
      </c>
      <c r="BA97" s="32">
        <f t="shared" si="47"/>
        <v>12</v>
      </c>
      <c r="BB97" s="32">
        <f t="shared" si="48"/>
        <v>12</v>
      </c>
      <c r="BC97" s="32">
        <f t="shared" si="49"/>
        <v>27.265974086462865</v>
      </c>
      <c r="BD97" s="32">
        <f t="shared" si="50"/>
        <v>27.265974086462865</v>
      </c>
      <c r="BE97" s="32">
        <f t="shared" si="51"/>
        <v>13.632987043231433</v>
      </c>
      <c r="BF97" s="32">
        <f t="shared" si="52"/>
        <v>13.632987043231433</v>
      </c>
      <c r="BG97" s="32">
        <f>0</f>
        <v>0</v>
      </c>
      <c r="BH97" s="32">
        <f t="shared" si="53"/>
        <v>0</v>
      </c>
      <c r="BI97" s="32">
        <f t="shared" si="54"/>
        <v>0</v>
      </c>
    </row>
    <row r="98" spans="1:61" x14ac:dyDescent="0.25">
      <c r="A98">
        <v>0</v>
      </c>
      <c r="B98">
        <v>0</v>
      </c>
      <c r="C98">
        <v>1.0458547404333333E-3</v>
      </c>
      <c r="D98">
        <v>9.0301400645945954E-4</v>
      </c>
      <c r="E98">
        <v>3.1010455272727276E-5</v>
      </c>
      <c r="F98">
        <v>1.0000000000000001E-5</v>
      </c>
      <c r="G98">
        <v>0.55724610563235466</v>
      </c>
      <c r="H98">
        <v>0.40269530758790617</v>
      </c>
      <c r="I98">
        <v>306.2545045</v>
      </c>
      <c r="J98">
        <v>1.6595869074375559E-7</v>
      </c>
      <c r="K98">
        <v>3.1975000000000003E-2</v>
      </c>
      <c r="L98">
        <v>25.671483869999999</v>
      </c>
      <c r="M98">
        <v>26.269548390000001</v>
      </c>
      <c r="O98">
        <f t="shared" si="32"/>
        <v>0</v>
      </c>
      <c r="P98">
        <f t="shared" si="32"/>
        <v>0</v>
      </c>
      <c r="Q98">
        <f t="shared" si="32"/>
        <v>2.684864309939735E-2</v>
      </c>
      <c r="R98">
        <f t="shared" si="32"/>
        <v>2.3181709501208091E-2</v>
      </c>
      <c r="S98">
        <f t="shared" si="32"/>
        <v>7.9608440233517469E-4</v>
      </c>
      <c r="T98">
        <f t="shared" si="55"/>
        <v>1.0722264648979592E-5</v>
      </c>
      <c r="U98">
        <f t="shared" si="55"/>
        <v>0.59749402192033441</v>
      </c>
      <c r="V98">
        <f t="shared" si="55"/>
        <v>0.43178056608597692</v>
      </c>
      <c r="W98">
        <f t="shared" si="37"/>
        <v>6.4820496771749989E-2</v>
      </c>
      <c r="X98">
        <f t="shared" si="31"/>
        <v>1.6595869074375559E-7</v>
      </c>
      <c r="AA98">
        <f t="shared" si="38"/>
        <v>1.1557013403180711</v>
      </c>
      <c r="AB98">
        <f t="shared" si="39"/>
        <v>2.5920245998312144</v>
      </c>
      <c r="AC98">
        <f t="shared" si="40"/>
        <v>0.96521400617783504</v>
      </c>
      <c r="AD98" s="4">
        <f t="shared" si="41"/>
        <v>-5.0826437002940615E-2</v>
      </c>
      <c r="AF98" s="6">
        <f t="shared" si="42"/>
        <v>2.6428510368341551</v>
      </c>
      <c r="AG98" s="6">
        <f t="shared" si="43"/>
        <v>0.71242302447848505</v>
      </c>
      <c r="AH98" s="6">
        <f t="shared" si="44"/>
        <v>5.6146416701342856</v>
      </c>
      <c r="AI98" s="6">
        <f t="shared" si="45"/>
        <v>1.6023824428162319</v>
      </c>
      <c r="AJ98" s="6">
        <f t="shared" si="46"/>
        <v>8.9968032349275848</v>
      </c>
      <c r="AK98">
        <v>96</v>
      </c>
      <c r="AM98" s="32">
        <v>1</v>
      </c>
      <c r="AN98" s="32">
        <f t="shared" si="33"/>
        <v>2.4909878216268559</v>
      </c>
      <c r="AP98" s="32">
        <f t="shared" si="34"/>
        <v>0</v>
      </c>
      <c r="AQ98" s="32">
        <f t="shared" si="34"/>
        <v>0.24155195909007426</v>
      </c>
      <c r="AR98" s="32">
        <f t="shared" si="34"/>
        <v>0.20856127903162047</v>
      </c>
      <c r="AS98" s="32">
        <f t="shared" si="34"/>
        <v>7.1622147262044925E-3</v>
      </c>
      <c r="AT98" s="32">
        <f t="shared" si="34"/>
        <v>9.6466105279689285E-5</v>
      </c>
      <c r="AU98" s="32">
        <f t="shared" si="34"/>
        <v>5.375536149262758</v>
      </c>
      <c r="AV98" s="32">
        <f t="shared" si="34"/>
        <v>3.884644793741181</v>
      </c>
      <c r="AW98" s="32">
        <f t="shared" si="35"/>
        <v>1.6023824428162319</v>
      </c>
      <c r="AX98" s="32">
        <f t="shared" si="36"/>
        <v>2.0596578956641309</v>
      </c>
      <c r="BA98" s="32">
        <f t="shared" si="47"/>
        <v>12</v>
      </c>
      <c r="BB98" s="32">
        <f t="shared" si="48"/>
        <v>12</v>
      </c>
      <c r="BC98" s="32">
        <f t="shared" si="49"/>
        <v>26.981975643253712</v>
      </c>
      <c r="BD98" s="32">
        <f t="shared" si="50"/>
        <v>26.981975643253712</v>
      </c>
      <c r="BE98" s="32">
        <f t="shared" si="51"/>
        <v>13.490987821626856</v>
      </c>
      <c r="BF98" s="32">
        <f t="shared" si="52"/>
        <v>13.490987821626856</v>
      </c>
      <c r="BG98" s="32">
        <f>0</f>
        <v>0</v>
      </c>
      <c r="BH98" s="32">
        <f t="shared" si="53"/>
        <v>0</v>
      </c>
      <c r="BI98" s="32">
        <f t="shared" si="54"/>
        <v>0</v>
      </c>
    </row>
    <row r="99" spans="1:61" x14ac:dyDescent="0.25">
      <c r="A99">
        <v>0</v>
      </c>
      <c r="B99">
        <v>0</v>
      </c>
      <c r="C99">
        <v>9.3704068396666649E-4</v>
      </c>
      <c r="D99">
        <v>9.3157891582432454E-4</v>
      </c>
      <c r="E99">
        <v>3.2966379136363637E-5</v>
      </c>
      <c r="F99">
        <v>1.0000000000000001E-5</v>
      </c>
      <c r="G99">
        <v>0.56821657435257067</v>
      </c>
      <c r="H99">
        <v>0.39460764192667663</v>
      </c>
      <c r="I99">
        <v>306.14622314999997</v>
      </c>
      <c r="J99">
        <v>1.7378008287493735E-7</v>
      </c>
      <c r="K99">
        <v>3.2169999999999997E-2</v>
      </c>
      <c r="L99">
        <v>26.067002160000001</v>
      </c>
      <c r="M99">
        <v>27.170035949999999</v>
      </c>
      <c r="O99">
        <f t="shared" si="32"/>
        <v>0</v>
      </c>
      <c r="P99">
        <f t="shared" si="32"/>
        <v>0</v>
      </c>
      <c r="Q99">
        <f t="shared" si="32"/>
        <v>2.4425841532966973E-2</v>
      </c>
      <c r="R99">
        <f t="shared" si="32"/>
        <v>2.4283469611003129E-2</v>
      </c>
      <c r="S99">
        <f t="shared" si="32"/>
        <v>8.5933467615496991E-4</v>
      </c>
      <c r="T99">
        <f t="shared" si="55"/>
        <v>1.1089810591836736E-5</v>
      </c>
      <c r="U99">
        <f t="shared" si="55"/>
        <v>0.63014141847123228</v>
      </c>
      <c r="V99">
        <f t="shared" si="55"/>
        <v>0.43761240070581758</v>
      </c>
      <c r="W99">
        <f t="shared" si="37"/>
        <v>6.0736115032800152E-2</v>
      </c>
      <c r="X99">
        <f t="shared" si="31"/>
        <v>1.7378008287493735E-7</v>
      </c>
      <c r="AA99">
        <f t="shared" si="38"/>
        <v>1.1928932497806131</v>
      </c>
      <c r="AB99">
        <f t="shared" si="39"/>
        <v>2.7212980688931143</v>
      </c>
      <c r="AC99">
        <f t="shared" si="40"/>
        <v>0.97436209305188526</v>
      </c>
      <c r="AD99" s="4">
        <f t="shared" si="41"/>
        <v>-4.9568645820125073E-2</v>
      </c>
      <c r="AF99" s="6">
        <f t="shared" si="42"/>
        <v>2.7708667147132395</v>
      </c>
      <c r="AG99" s="6">
        <f t="shared" si="43"/>
        <v>0.82214252860946901</v>
      </c>
      <c r="AH99" s="6">
        <f t="shared" si="44"/>
        <v>4.8653364359649425</v>
      </c>
      <c r="AI99" s="6">
        <f t="shared" si="45"/>
        <v>1.7637132768733896</v>
      </c>
      <c r="AJ99" s="6">
        <f t="shared" si="46"/>
        <v>8.5810584685672282</v>
      </c>
      <c r="AK99">
        <v>97</v>
      </c>
      <c r="AM99" s="32">
        <v>1</v>
      </c>
      <c r="AN99" s="32">
        <f t="shared" si="33"/>
        <v>2.6521979206539381</v>
      </c>
      <c r="AP99" s="32">
        <f t="shared" si="34"/>
        <v>0</v>
      </c>
      <c r="AQ99" s="32">
        <f t="shared" si="34"/>
        <v>0.20959957433834736</v>
      </c>
      <c r="AR99" s="32">
        <f t="shared" si="34"/>
        <v>0.20837787255169332</v>
      </c>
      <c r="AS99" s="32">
        <f t="shared" si="34"/>
        <v>7.374001100153081E-3</v>
      </c>
      <c r="AT99" s="32">
        <f t="shared" si="34"/>
        <v>9.5162313093887169E-5</v>
      </c>
      <c r="AU99" s="32">
        <f t="shared" si="34"/>
        <v>5.4072803553675337</v>
      </c>
      <c r="AV99" s="32">
        <f t="shared" si="34"/>
        <v>3.7551775970266914</v>
      </c>
      <c r="AW99" s="32">
        <f t="shared" si="35"/>
        <v>1.7637132768733896</v>
      </c>
      <c r="AX99" s="32">
        <f t="shared" si="36"/>
        <v>2.1890647248635835</v>
      </c>
      <c r="BA99" s="32">
        <f t="shared" si="47"/>
        <v>12</v>
      </c>
      <c r="BB99" s="32">
        <f t="shared" si="48"/>
        <v>12.000000000000002</v>
      </c>
      <c r="BC99" s="32">
        <f t="shared" si="49"/>
        <v>27.304395841307876</v>
      </c>
      <c r="BD99" s="32">
        <f t="shared" si="50"/>
        <v>27.304395841307876</v>
      </c>
      <c r="BE99" s="32">
        <f t="shared" si="51"/>
        <v>13.652197920653938</v>
      </c>
      <c r="BF99" s="32">
        <f t="shared" si="52"/>
        <v>13.65219792065394</v>
      </c>
      <c r="BG99" s="32">
        <f>0</f>
        <v>0</v>
      </c>
      <c r="BH99" s="32">
        <f t="shared" si="53"/>
        <v>0</v>
      </c>
      <c r="BI99" s="32">
        <f t="shared" si="54"/>
        <v>-5.3290705182007514E-15</v>
      </c>
    </row>
    <row r="100" spans="1:61" x14ac:dyDescent="0.25">
      <c r="A100">
        <v>0</v>
      </c>
      <c r="B100">
        <v>0</v>
      </c>
      <c r="C100">
        <v>7.094423431999999E-4</v>
      </c>
      <c r="D100">
        <v>5.7945475409459457E-4</v>
      </c>
      <c r="E100">
        <v>0</v>
      </c>
      <c r="F100">
        <v>1.0000000000000001E-5</v>
      </c>
      <c r="G100">
        <v>0.55115741300066956</v>
      </c>
      <c r="H100">
        <v>0.4063709589163354</v>
      </c>
      <c r="I100">
        <v>306.36459055</v>
      </c>
      <c r="J100">
        <v>1.7378008287493735E-7</v>
      </c>
      <c r="K100">
        <v>3.2059999999999998E-2</v>
      </c>
      <c r="L100">
        <v>26.826293710000002</v>
      </c>
      <c r="M100">
        <v>27.999888110000001</v>
      </c>
      <c r="O100">
        <f t="shared" si="32"/>
        <v>0</v>
      </c>
      <c r="P100">
        <f t="shared" si="32"/>
        <v>0</v>
      </c>
      <c r="Q100">
        <f t="shared" si="32"/>
        <v>1.903170866899382E-2</v>
      </c>
      <c r="R100">
        <f t="shared" si="32"/>
        <v>1.554462342499742E-2</v>
      </c>
      <c r="S100">
        <f t="shared" si="32"/>
        <v>0</v>
      </c>
      <c r="T100">
        <f t="shared" si="55"/>
        <v>1.1428525759183675E-5</v>
      </c>
      <c r="U100">
        <f t="shared" si="55"/>
        <v>0.6298916691843186</v>
      </c>
      <c r="V100">
        <f t="shared" si="55"/>
        <v>0.46442209717595095</v>
      </c>
      <c r="W100">
        <f t="shared" si="37"/>
        <v>6.5456156652400135E-2</v>
      </c>
      <c r="X100">
        <f t="shared" si="31"/>
        <v>1.7378008287493735E-7</v>
      </c>
      <c r="AA100">
        <f t="shared" si="38"/>
        <v>1.1790110539732495</v>
      </c>
      <c r="AB100">
        <f t="shared" si="39"/>
        <v>2.6544077769207615</v>
      </c>
      <c r="AC100">
        <f t="shared" si="40"/>
        <v>0.9979968585398844</v>
      </c>
      <c r="AD100" s="4">
        <f t="shared" si="41"/>
        <v>-3.457633209399124E-2</v>
      </c>
      <c r="AF100" s="6">
        <f t="shared" si="42"/>
        <v>2.6889841090147528</v>
      </c>
      <c r="AG100" s="6">
        <f t="shared" si="43"/>
        <v>0.69299039193498402</v>
      </c>
      <c r="AH100" s="6">
        <f t="shared" si="44"/>
        <v>5.772085798810437</v>
      </c>
      <c r="AI100" s="6">
        <f t="shared" si="45"/>
        <v>1.5374064516401906</v>
      </c>
      <c r="AJ100" s="6">
        <f t="shared" si="46"/>
        <v>8.8740419465118894</v>
      </c>
      <c r="AK100">
        <v>98</v>
      </c>
      <c r="AM100" s="32">
        <v>1</v>
      </c>
      <c r="AN100" s="32">
        <f t="shared" si="33"/>
        <v>2.4684853400905986</v>
      </c>
      <c r="AP100" s="32">
        <f t="shared" si="34"/>
        <v>0</v>
      </c>
      <c r="AQ100" s="32">
        <f t="shared" si="34"/>
        <v>0.16888818104244513</v>
      </c>
      <c r="AR100" s="32">
        <f t="shared" si="34"/>
        <v>0.13794364031615841</v>
      </c>
      <c r="AS100" s="32">
        <f t="shared" si="34"/>
        <v>0</v>
      </c>
      <c r="AT100" s="32">
        <f t="shared" si="34"/>
        <v>1.0141721697378756E-4</v>
      </c>
      <c r="AU100" s="32">
        <f t="shared" si="34"/>
        <v>5.5896850941000338</v>
      </c>
      <c r="AV100" s="32">
        <f t="shared" si="34"/>
        <v>4.1213011712264098</v>
      </c>
      <c r="AW100" s="32">
        <f t="shared" si="35"/>
        <v>1.5374064516401906</v>
      </c>
      <c r="AX100" s="32">
        <f t="shared" si="36"/>
        <v>1.8442382729987941</v>
      </c>
      <c r="BA100" s="32">
        <f t="shared" si="47"/>
        <v>12</v>
      </c>
      <c r="BB100" s="32">
        <f t="shared" si="48"/>
        <v>12</v>
      </c>
      <c r="BC100" s="32">
        <f t="shared" si="49"/>
        <v>26.936970680181197</v>
      </c>
      <c r="BD100" s="32">
        <f t="shared" si="50"/>
        <v>26.936970680181194</v>
      </c>
      <c r="BE100" s="32">
        <f t="shared" si="51"/>
        <v>13.468485340090599</v>
      </c>
      <c r="BF100" s="32">
        <f t="shared" si="52"/>
        <v>13.468485340090599</v>
      </c>
      <c r="BG100" s="32">
        <f>0</f>
        <v>0</v>
      </c>
      <c r="BH100" s="32">
        <f t="shared" si="53"/>
        <v>0</v>
      </c>
      <c r="BI100" s="32">
        <f t="shared" si="54"/>
        <v>3.5527136788005009E-15</v>
      </c>
    </row>
    <row r="101" spans="1:61" x14ac:dyDescent="0.25">
      <c r="A101">
        <v>0</v>
      </c>
      <c r="B101">
        <v>0</v>
      </c>
      <c r="C101">
        <v>1.0889608171833333E-3</v>
      </c>
      <c r="D101">
        <v>9.0602177364864853E-4</v>
      </c>
      <c r="E101">
        <v>3.2992587545454541E-5</v>
      </c>
      <c r="F101">
        <v>1.0000000000000001E-5</v>
      </c>
      <c r="G101">
        <v>0.54422096002705156</v>
      </c>
      <c r="H101">
        <v>0.40462695109239005</v>
      </c>
      <c r="I101">
        <v>306.10832467</v>
      </c>
      <c r="J101">
        <v>1.6595869074375559E-7</v>
      </c>
      <c r="K101">
        <v>3.2030000000000003E-2</v>
      </c>
      <c r="L101">
        <v>25.780205209999998</v>
      </c>
      <c r="M101">
        <v>27.87250753</v>
      </c>
      <c r="O101">
        <f t="shared" ref="O101:S112" si="56">$L101*A101</f>
        <v>0</v>
      </c>
      <c r="P101">
        <f t="shared" si="56"/>
        <v>0</v>
      </c>
      <c r="Q101">
        <f t="shared" si="56"/>
        <v>2.8073633332635625E-2</v>
      </c>
      <c r="R101">
        <f t="shared" si="56"/>
        <v>2.3357427249390328E-2</v>
      </c>
      <c r="S101">
        <f t="shared" si="56"/>
        <v>8.5055567733070825E-4</v>
      </c>
      <c r="T101">
        <f t="shared" si="55"/>
        <v>1.1376533685714286E-5</v>
      </c>
      <c r="U101">
        <f t="shared" si="55"/>
        <v>0.61913480842195201</v>
      </c>
      <c r="V101">
        <f t="shared" si="55"/>
        <v>0.46032521392504427</v>
      </c>
      <c r="W101">
        <f t="shared" si="37"/>
        <v>6.3677106868699998E-2</v>
      </c>
      <c r="X101">
        <f t="shared" si="31"/>
        <v>1.6595869074375559E-7</v>
      </c>
      <c r="AA101">
        <f t="shared" si="38"/>
        <v>1.2090817934697613</v>
      </c>
      <c r="AB101">
        <f t="shared" si="39"/>
        <v>2.6835239127413528</v>
      </c>
      <c r="AC101">
        <f t="shared" si="40"/>
        <v>1.0252136603688018</v>
      </c>
      <c r="AD101" s="4">
        <f t="shared" si="41"/>
        <v>-5.2281616259356664E-2</v>
      </c>
      <c r="AF101" s="6">
        <f t="shared" si="42"/>
        <v>2.7358055290007095</v>
      </c>
      <c r="AG101" s="6">
        <f t="shared" si="43"/>
        <v>0.68537820826310591</v>
      </c>
      <c r="AH101" s="6">
        <f t="shared" si="44"/>
        <v>5.8361937274557505</v>
      </c>
      <c r="AI101" s="6">
        <f t="shared" si="45"/>
        <v>1.4894924538633305</v>
      </c>
      <c r="AJ101" s="6">
        <f t="shared" si="46"/>
        <v>8.6929665163298431</v>
      </c>
      <c r="AK101">
        <v>99</v>
      </c>
      <c r="AM101" s="32">
        <v>1</v>
      </c>
      <c r="AN101" s="32">
        <f t="shared" si="33"/>
        <v>2.3806253832599413</v>
      </c>
      <c r="AP101" s="32">
        <f t="shared" ref="AP101:AV112" si="57">P101*$AJ101</f>
        <v>0</v>
      </c>
      <c r="AQ101" s="32">
        <f t="shared" si="57"/>
        <v>0.24404315455232287</v>
      </c>
      <c r="AR101" s="32">
        <f t="shared" si="57"/>
        <v>0.20304533298656038</v>
      </c>
      <c r="AS101" s="32">
        <f t="shared" si="57"/>
        <v>7.3938520233100971E-3</v>
      </c>
      <c r="AT101" s="32">
        <f t="shared" si="57"/>
        <v>9.8895826401812834E-5</v>
      </c>
      <c r="AU101" s="32">
        <f t="shared" si="57"/>
        <v>5.3821181587063212</v>
      </c>
      <c r="AV101" s="32">
        <f t="shared" si="57"/>
        <v>4.0015916712727817</v>
      </c>
      <c r="AW101" s="32">
        <f t="shared" si="35"/>
        <v>1.4894924538633305</v>
      </c>
      <c r="AX101" s="32">
        <f t="shared" si="36"/>
        <v>1.9439747934255238</v>
      </c>
      <c r="BA101" s="32">
        <f t="shared" si="47"/>
        <v>12</v>
      </c>
      <c r="BB101" s="32">
        <f t="shared" si="48"/>
        <v>12</v>
      </c>
      <c r="BC101" s="32">
        <f t="shared" si="49"/>
        <v>26.761250766519883</v>
      </c>
      <c r="BD101" s="32">
        <f t="shared" si="50"/>
        <v>26.761250766519886</v>
      </c>
      <c r="BE101" s="32">
        <f t="shared" si="51"/>
        <v>13.380625383259941</v>
      </c>
      <c r="BF101" s="32">
        <f t="shared" si="52"/>
        <v>13.380625383259941</v>
      </c>
      <c r="BG101" s="32">
        <f>0</f>
        <v>0</v>
      </c>
      <c r="BH101" s="32">
        <f t="shared" si="53"/>
        <v>0</v>
      </c>
      <c r="BI101" s="32">
        <f t="shared" si="54"/>
        <v>-3.5527136788005009E-15</v>
      </c>
    </row>
    <row r="102" spans="1:61" x14ac:dyDescent="0.25">
      <c r="A102">
        <v>0</v>
      </c>
      <c r="B102">
        <v>0</v>
      </c>
      <c r="C102">
        <v>1.4377695263333332E-3</v>
      </c>
      <c r="D102">
        <v>9.891990361216216E-4</v>
      </c>
      <c r="E102">
        <v>3.6755047340909089E-5</v>
      </c>
      <c r="F102">
        <v>1.0000000000000001E-5</v>
      </c>
      <c r="G102">
        <v>0.55304048114799109</v>
      </c>
      <c r="H102">
        <v>0.41044260610343236</v>
      </c>
      <c r="I102">
        <v>306.21480134000001</v>
      </c>
      <c r="J102">
        <v>1.6218100973589288E-7</v>
      </c>
      <c r="K102">
        <v>3.1150000000000001E-2</v>
      </c>
      <c r="L102">
        <v>25.553176650000001</v>
      </c>
      <c r="M102">
        <v>28.04216856</v>
      </c>
      <c r="O102">
        <f t="shared" si="56"/>
        <v>0</v>
      </c>
      <c r="P102">
        <f t="shared" si="56"/>
        <v>0</v>
      </c>
      <c r="Q102">
        <f t="shared" si="56"/>
        <v>3.6739578688382492E-2</v>
      </c>
      <c r="R102">
        <f t="shared" si="56"/>
        <v>2.527717771202553E-2</v>
      </c>
      <c r="S102">
        <f t="shared" si="56"/>
        <v>9.3920821748136275E-4</v>
      </c>
      <c r="T102">
        <f t="shared" si="55"/>
        <v>1.1445783085714288E-5</v>
      </c>
      <c r="U102">
        <f t="shared" si="55"/>
        <v>0.63299813848389674</v>
      </c>
      <c r="V102">
        <f t="shared" si="55"/>
        <v>0.46978370385951568</v>
      </c>
      <c r="W102">
        <f t="shared" si="37"/>
        <v>8.5603141777500058E-2</v>
      </c>
      <c r="X102">
        <f t="shared" si="31"/>
        <v>1.6218100973589288E-7</v>
      </c>
      <c r="AA102">
        <f t="shared" si="38"/>
        <v>1.2558493657261793</v>
      </c>
      <c r="AB102">
        <f t="shared" si="39"/>
        <v>2.7751945276494032</v>
      </c>
      <c r="AC102">
        <f t="shared" si="40"/>
        <v>1.0654793369548101</v>
      </c>
      <c r="AD102" s="4">
        <f t="shared" si="41"/>
        <v>-6.2955964617889382E-2</v>
      </c>
      <c r="AF102" s="6">
        <f t="shared" si="42"/>
        <v>2.8381504922672924</v>
      </c>
      <c r="AG102" s="6">
        <f t="shared" si="43"/>
        <v>0.7071918183576722</v>
      </c>
      <c r="AH102" s="6">
        <f t="shared" si="44"/>
        <v>5.6561740339265967</v>
      </c>
      <c r="AI102" s="6">
        <f t="shared" si="45"/>
        <v>1.4808776905440033</v>
      </c>
      <c r="AJ102" s="6">
        <f t="shared" si="46"/>
        <v>8.3761019406761772</v>
      </c>
      <c r="AK102">
        <v>100</v>
      </c>
      <c r="AM102" s="32">
        <v>1</v>
      </c>
      <c r="AN102" s="32">
        <f t="shared" si="33"/>
        <v>2.3671966136495612</v>
      </c>
      <c r="AP102" s="32">
        <f t="shared" si="57"/>
        <v>0</v>
      </c>
      <c r="AQ102" s="32">
        <f t="shared" si="57"/>
        <v>0.30773445635138569</v>
      </c>
      <c r="AR102" s="32">
        <f t="shared" si="57"/>
        <v>0.21172421728851365</v>
      </c>
      <c r="AS102" s="32">
        <f t="shared" si="57"/>
        <v>7.8669037731446557E-3</v>
      </c>
      <c r="AT102" s="32">
        <f t="shared" si="57"/>
        <v>9.5871045916810004E-5</v>
      </c>
      <c r="AU102" s="32">
        <f t="shared" si="57"/>
        <v>5.3020569361993752</v>
      </c>
      <c r="AV102" s="32">
        <f t="shared" si="57"/>
        <v>3.9349561935957316</v>
      </c>
      <c r="AW102" s="32">
        <f t="shared" si="35"/>
        <v>1.4808776905440033</v>
      </c>
      <c r="AX102" s="32">
        <f t="shared" si="36"/>
        <v>2.0082032679570472</v>
      </c>
      <c r="BA102" s="32">
        <f t="shared" si="47"/>
        <v>12</v>
      </c>
      <c r="BB102" s="32">
        <f t="shared" si="48"/>
        <v>12.000000000000002</v>
      </c>
      <c r="BC102" s="32">
        <f t="shared" si="49"/>
        <v>26.734393227299122</v>
      </c>
      <c r="BD102" s="32">
        <f t="shared" si="50"/>
        <v>26.734393227299122</v>
      </c>
      <c r="BE102" s="32">
        <f t="shared" si="51"/>
        <v>13.367196613649561</v>
      </c>
      <c r="BF102" s="32">
        <f t="shared" si="52"/>
        <v>13.367196613649561</v>
      </c>
      <c r="BG102" s="32">
        <f>0</f>
        <v>0</v>
      </c>
      <c r="BH102" s="32">
        <f t="shared" si="53"/>
        <v>0</v>
      </c>
      <c r="BI102" s="32">
        <f t="shared" si="54"/>
        <v>0</v>
      </c>
    </row>
    <row r="103" spans="1:61" x14ac:dyDescent="0.25">
      <c r="A103">
        <v>0</v>
      </c>
      <c r="B103">
        <v>0</v>
      </c>
      <c r="C103">
        <v>1.1287279157000001E-3</v>
      </c>
      <c r="D103">
        <v>8.5843807570270257E-4</v>
      </c>
      <c r="E103">
        <v>3.0058798818181818E-5</v>
      </c>
      <c r="F103">
        <v>1.0000000000000001E-5</v>
      </c>
      <c r="G103">
        <v>0.56824677311918648</v>
      </c>
      <c r="H103">
        <v>0.38423488614062973</v>
      </c>
      <c r="I103">
        <v>306.20216850999998</v>
      </c>
      <c r="J103">
        <v>1.6218100973589288E-7</v>
      </c>
      <c r="K103">
        <v>3.1544999999999997E-2</v>
      </c>
      <c r="L103">
        <v>23.693138909999998</v>
      </c>
      <c r="M103">
        <v>29.753917049999998</v>
      </c>
      <c r="O103">
        <f t="shared" si="56"/>
        <v>0</v>
      </c>
      <c r="P103">
        <f t="shared" si="56"/>
        <v>0</v>
      </c>
      <c r="Q103">
        <f t="shared" si="56"/>
        <v>2.6743107298274872E-2</v>
      </c>
      <c r="R103">
        <f t="shared" si="56"/>
        <v>2.0339092573257226E-2</v>
      </c>
      <c r="S103">
        <f t="shared" si="56"/>
        <v>7.1218729586692555E-4</v>
      </c>
      <c r="T103">
        <f t="shared" si="55"/>
        <v>1.214445593877551E-5</v>
      </c>
      <c r="U103">
        <f t="shared" si="55"/>
        <v>0.69010478984973245</v>
      </c>
      <c r="V103">
        <f t="shared" si="55"/>
        <v>0.46663236448753026</v>
      </c>
      <c r="W103">
        <f t="shared" si="37"/>
        <v>7.0013225479050145E-2</v>
      </c>
      <c r="X103">
        <f t="shared" si="31"/>
        <v>1.6218100973589288E-7</v>
      </c>
      <c r="AA103">
        <f t="shared" si="38"/>
        <v>1.2740893958370518</v>
      </c>
      <c r="AB103">
        <f t="shared" si="39"/>
        <v>2.9473535441429863</v>
      </c>
      <c r="AC103">
        <f t="shared" si="40"/>
        <v>1.0288535033098585</v>
      </c>
      <c r="AD103" s="4">
        <f t="shared" si="41"/>
        <v>-4.7794387167399026E-2</v>
      </c>
      <c r="AF103" s="6">
        <f t="shared" si="42"/>
        <v>2.9951479313103855</v>
      </c>
      <c r="AG103" s="6">
        <f t="shared" si="43"/>
        <v>0.93744092469066853</v>
      </c>
      <c r="AH103" s="6">
        <f t="shared" si="44"/>
        <v>4.2669355419061716</v>
      </c>
      <c r="AI103" s="6">
        <f t="shared" si="45"/>
        <v>1.8643796410006903</v>
      </c>
      <c r="AJ103" s="6">
        <f t="shared" si="46"/>
        <v>7.9551877537921145</v>
      </c>
      <c r="AK103">
        <v>101</v>
      </c>
      <c r="AM103" s="32">
        <v>1</v>
      </c>
      <c r="AN103" s="32">
        <f t="shared" si="33"/>
        <v>2.7778617129787726</v>
      </c>
      <c r="AP103" s="32">
        <f t="shared" si="57"/>
        <v>0</v>
      </c>
      <c r="AQ103" s="32">
        <f t="shared" si="57"/>
        <v>0.21274643967758478</v>
      </c>
      <c r="AR103" s="32">
        <f t="shared" si="57"/>
        <v>0.16180130016202002</v>
      </c>
      <c r="AS103" s="32">
        <f t="shared" si="57"/>
        <v>5.6655836544868875E-3</v>
      </c>
      <c r="AT103" s="32">
        <f t="shared" si="57"/>
        <v>9.661142716061485E-5</v>
      </c>
      <c r="AU103" s="32">
        <f t="shared" si="57"/>
        <v>5.4899131730458723</v>
      </c>
      <c r="AV103" s="32">
        <f t="shared" si="57"/>
        <v>3.712148071494259</v>
      </c>
      <c r="AW103" s="32">
        <f t="shared" si="35"/>
        <v>1.8643796410006903</v>
      </c>
      <c r="AX103" s="32">
        <f t="shared" si="36"/>
        <v>2.2445929644947822</v>
      </c>
      <c r="BA103" s="32">
        <f t="shared" si="47"/>
        <v>12</v>
      </c>
      <c r="BB103" s="32">
        <f t="shared" si="48"/>
        <v>11.999999999999998</v>
      </c>
      <c r="BC103" s="32">
        <f t="shared" si="49"/>
        <v>27.555723425957545</v>
      </c>
      <c r="BD103" s="32">
        <f t="shared" si="50"/>
        <v>27.555723425957549</v>
      </c>
      <c r="BE103" s="32">
        <f t="shared" si="51"/>
        <v>13.777861712978773</v>
      </c>
      <c r="BF103" s="32">
        <f t="shared" si="52"/>
        <v>13.777861712978773</v>
      </c>
      <c r="BG103" s="32">
        <f>0</f>
        <v>0</v>
      </c>
      <c r="BH103" s="32">
        <f t="shared" si="53"/>
        <v>0</v>
      </c>
      <c r="BI103" s="32">
        <f t="shared" si="54"/>
        <v>-3.5527136788005009E-15</v>
      </c>
    </row>
    <row r="104" spans="1:61" x14ac:dyDescent="0.25">
      <c r="A104">
        <v>0</v>
      </c>
      <c r="B104">
        <v>0</v>
      </c>
      <c r="C104">
        <v>1.3508808266833332E-3</v>
      </c>
      <c r="D104">
        <v>1.0100980827837838E-3</v>
      </c>
      <c r="E104">
        <v>4.0148453909090906E-5</v>
      </c>
      <c r="F104">
        <v>1.0000000000000001E-5</v>
      </c>
      <c r="G104">
        <v>0.55241670001353349</v>
      </c>
      <c r="H104">
        <v>0.41179850191836315</v>
      </c>
      <c r="I104">
        <v>306.37361399999998</v>
      </c>
      <c r="J104">
        <v>1.5848931924611122E-7</v>
      </c>
      <c r="K104">
        <v>3.1934999999999998E-2</v>
      </c>
      <c r="L104">
        <v>25.35744747</v>
      </c>
      <c r="M104">
        <v>27.750472330000001</v>
      </c>
      <c r="O104">
        <f t="shared" si="56"/>
        <v>0</v>
      </c>
      <c r="P104">
        <f t="shared" si="56"/>
        <v>0</v>
      </c>
      <c r="Q104">
        <f t="shared" si="56"/>
        <v>3.4254889600852795E-2</v>
      </c>
      <c r="R104">
        <f t="shared" si="56"/>
        <v>2.5613509073737509E-2</v>
      </c>
      <c r="S104">
        <f t="shared" si="56"/>
        <v>1.0180623110014888E-3</v>
      </c>
      <c r="T104">
        <f t="shared" si="55"/>
        <v>1.1326723400000002E-5</v>
      </c>
      <c r="U104">
        <f t="shared" si="55"/>
        <v>0.625707116259407</v>
      </c>
      <c r="V104">
        <f t="shared" si="55"/>
        <v>0.46643277277636691</v>
      </c>
      <c r="W104">
        <f t="shared" si="37"/>
        <v>6.504185276055012E-2</v>
      </c>
      <c r="X104">
        <f t="shared" si="31"/>
        <v>1.5848931924611122E-7</v>
      </c>
      <c r="AA104">
        <f t="shared" si="38"/>
        <v>1.2415624447026981</v>
      </c>
      <c r="AB104">
        <f t="shared" si="39"/>
        <v>2.7408097688326842</v>
      </c>
      <c r="AC104">
        <f t="shared" si="40"/>
        <v>1.0546384675239173</v>
      </c>
      <c r="AD104" s="4">
        <f t="shared" si="41"/>
        <v>-6.0886460985591792E-2</v>
      </c>
      <c r="AF104" s="6">
        <f t="shared" si="42"/>
        <v>2.8016962298182762</v>
      </c>
      <c r="AG104" s="6">
        <f t="shared" si="43"/>
        <v>0.69241929477044151</v>
      </c>
      <c r="AH104" s="6">
        <f t="shared" si="44"/>
        <v>5.7768465295672096</v>
      </c>
      <c r="AI104" s="6">
        <f t="shared" si="45"/>
        <v>1.4683720551954307</v>
      </c>
      <c r="AJ104" s="6">
        <f t="shared" si="46"/>
        <v>8.4825600111691948</v>
      </c>
      <c r="AK104">
        <v>102</v>
      </c>
      <c r="AM104" s="32">
        <v>1</v>
      </c>
      <c r="AN104" s="32">
        <f t="shared" si="33"/>
        <v>2.3511502564454361</v>
      </c>
      <c r="AP104" s="32">
        <f t="shared" si="57"/>
        <v>0</v>
      </c>
      <c r="AQ104" s="32">
        <f t="shared" si="57"/>
        <v>0.29056915671520944</v>
      </c>
      <c r="AR104" s="32">
        <f t="shared" si="57"/>
        <v>0.21726812781460511</v>
      </c>
      <c r="AS104" s="32">
        <f t="shared" si="57"/>
        <v>8.6357746481797257E-3</v>
      </c>
      <c r="AT104" s="32">
        <f t="shared" si="57"/>
        <v>9.6079610970414397E-5</v>
      </c>
      <c r="AU104" s="32">
        <f t="shared" si="57"/>
        <v>5.3075981630860403</v>
      </c>
      <c r="AV104" s="32">
        <f t="shared" si="57"/>
        <v>3.9565439862515772</v>
      </c>
      <c r="AW104" s="32">
        <f t="shared" si="35"/>
        <v>1.4683720551954307</v>
      </c>
      <c r="AX104" s="32">
        <f t="shared" si="36"/>
        <v>1.9848451143734249</v>
      </c>
      <c r="BA104" s="32">
        <f t="shared" si="47"/>
        <v>12</v>
      </c>
      <c r="BB104" s="32">
        <f t="shared" si="48"/>
        <v>12.000000000000002</v>
      </c>
      <c r="BC104" s="32">
        <f t="shared" si="49"/>
        <v>26.702300512890872</v>
      </c>
      <c r="BD104" s="32">
        <f t="shared" si="50"/>
        <v>26.702300512890869</v>
      </c>
      <c r="BE104" s="32">
        <f t="shared" si="51"/>
        <v>13.351150256445436</v>
      </c>
      <c r="BF104" s="32">
        <f t="shared" si="52"/>
        <v>13.351150256445436</v>
      </c>
      <c r="BG104" s="32">
        <f>0</f>
        <v>0</v>
      </c>
      <c r="BH104" s="32">
        <f t="shared" si="53"/>
        <v>0</v>
      </c>
      <c r="BI104" s="32">
        <f t="shared" si="54"/>
        <v>3.5527136788005009E-15</v>
      </c>
    </row>
    <row r="105" spans="1:61" x14ac:dyDescent="0.25">
      <c r="A105">
        <v>0</v>
      </c>
      <c r="B105">
        <v>0</v>
      </c>
      <c r="C105">
        <v>1.2784434003999998E-3</v>
      </c>
      <c r="D105">
        <v>8.6013049247297296E-4</v>
      </c>
      <c r="E105">
        <v>3.6405893090909089E-5</v>
      </c>
      <c r="F105">
        <v>1.0000000000000001E-5</v>
      </c>
      <c r="G105">
        <v>0.55602609557089078</v>
      </c>
      <c r="H105">
        <v>0.4091434206785568</v>
      </c>
      <c r="I105">
        <v>305.99823862</v>
      </c>
      <c r="J105">
        <v>1.6218100973589288E-7</v>
      </c>
      <c r="K105">
        <v>3.1559999999999998E-2</v>
      </c>
      <c r="L105">
        <v>23.727827430000001</v>
      </c>
      <c r="M105">
        <v>26.081128289999999</v>
      </c>
      <c r="O105">
        <f t="shared" si="56"/>
        <v>0</v>
      </c>
      <c r="P105">
        <f t="shared" si="56"/>
        <v>0</v>
      </c>
      <c r="Q105">
        <f t="shared" si="56"/>
        <v>3.0334684383713589E-2</v>
      </c>
      <c r="R105">
        <f t="shared" si="56"/>
        <v>2.0409027892679617E-2</v>
      </c>
      <c r="S105">
        <f t="shared" si="56"/>
        <v>8.6383274869612022E-4</v>
      </c>
      <c r="T105">
        <f t="shared" si="55"/>
        <v>1.0645358485714286E-5</v>
      </c>
      <c r="U105">
        <f t="shared" si="55"/>
        <v>0.59190971147641647</v>
      </c>
      <c r="V105">
        <f t="shared" si="55"/>
        <v>0.43554783851946444</v>
      </c>
      <c r="W105">
        <f t="shared" si="37"/>
        <v>6.9759812644200128E-2</v>
      </c>
      <c r="X105">
        <f t="shared" si="31"/>
        <v>1.6218100973589288E-7</v>
      </c>
      <c r="AA105">
        <f t="shared" si="38"/>
        <v>1.1528093334361313</v>
      </c>
      <c r="AB105">
        <f t="shared" si="39"/>
        <v>2.5667561584780492</v>
      </c>
      <c r="AC105">
        <f t="shared" si="40"/>
        <v>0.97431076708910758</v>
      </c>
      <c r="AD105" s="4">
        <f t="shared" si="41"/>
        <v>-5.1607545025089331E-2</v>
      </c>
      <c r="AF105" s="6">
        <f t="shared" si="42"/>
        <v>2.6183637035031384</v>
      </c>
      <c r="AG105" s="6">
        <f t="shared" si="43"/>
        <v>0.66974216932492325</v>
      </c>
      <c r="AH105" s="6">
        <f t="shared" si="44"/>
        <v>5.972447582376156</v>
      </c>
      <c r="AI105" s="6">
        <f t="shared" si="45"/>
        <v>1.521858970902616</v>
      </c>
      <c r="AJ105" s="6">
        <f t="shared" si="46"/>
        <v>9.0892229314847945</v>
      </c>
      <c r="AK105">
        <v>103</v>
      </c>
      <c r="AM105" s="32">
        <v>1</v>
      </c>
      <c r="AN105" s="32">
        <f t="shared" si="33"/>
        <v>2.4213046793267061</v>
      </c>
      <c r="AP105" s="32">
        <f t="shared" si="57"/>
        <v>0</v>
      </c>
      <c r="AQ105" s="32">
        <f t="shared" si="57"/>
        <v>0.27571870891980327</v>
      </c>
      <c r="AR105" s="32">
        <f t="shared" si="57"/>
        <v>0.18550220433145637</v>
      </c>
      <c r="AS105" s="32">
        <f t="shared" si="57"/>
        <v>7.8515684284163178E-3</v>
      </c>
      <c r="AT105" s="32">
        <f t="shared" si="57"/>
        <v>9.6758036462230531E-5</v>
      </c>
      <c r="AU105" s="32">
        <f t="shared" si="57"/>
        <v>5.3799993229199927</v>
      </c>
      <c r="AV105" s="32">
        <f t="shared" si="57"/>
        <v>3.9587914016297523</v>
      </c>
      <c r="AW105" s="32">
        <f t="shared" si="35"/>
        <v>1.521858970902616</v>
      </c>
      <c r="AX105" s="32">
        <f t="shared" si="36"/>
        <v>1.9909314525822919</v>
      </c>
      <c r="BA105" s="32">
        <f t="shared" si="47"/>
        <v>12</v>
      </c>
      <c r="BB105" s="32">
        <f t="shared" si="48"/>
        <v>12.000000000000004</v>
      </c>
      <c r="BC105" s="32">
        <f t="shared" si="49"/>
        <v>26.842609358653412</v>
      </c>
      <c r="BD105" s="32">
        <f t="shared" si="50"/>
        <v>26.842609358653409</v>
      </c>
      <c r="BE105" s="32">
        <f t="shared" si="51"/>
        <v>13.421304679326706</v>
      </c>
      <c r="BF105" s="32">
        <f t="shared" si="52"/>
        <v>13.421304679326706</v>
      </c>
      <c r="BG105" s="32">
        <f>0</f>
        <v>0</v>
      </c>
      <c r="BH105" s="32">
        <f t="shared" si="53"/>
        <v>0</v>
      </c>
      <c r="BI105" s="32">
        <f t="shared" si="54"/>
        <v>0</v>
      </c>
    </row>
    <row r="106" spans="1:61" x14ac:dyDescent="0.25">
      <c r="A106">
        <v>0</v>
      </c>
      <c r="B106">
        <v>0</v>
      </c>
      <c r="C106">
        <v>1.4081869163666664E-3</v>
      </c>
      <c r="D106">
        <v>9.8934386649999996E-4</v>
      </c>
      <c r="E106">
        <v>3.919941829545455E-5</v>
      </c>
      <c r="F106">
        <v>1.0000000000000001E-5</v>
      </c>
      <c r="G106">
        <v>0.55980582278545232</v>
      </c>
      <c r="H106">
        <v>0.40815596223432782</v>
      </c>
      <c r="I106">
        <v>306.21841072000001</v>
      </c>
      <c r="J106">
        <v>1.5488166189124805E-7</v>
      </c>
      <c r="K106">
        <v>3.1649999999999998E-2</v>
      </c>
      <c r="L106">
        <v>26.174598540000002</v>
      </c>
      <c r="M106">
        <v>28.070298699999999</v>
      </c>
      <c r="O106">
        <f t="shared" si="56"/>
        <v>0</v>
      </c>
      <c r="P106">
        <f t="shared" si="56"/>
        <v>0</v>
      </c>
      <c r="Q106">
        <f t="shared" si="56"/>
        <v>3.6858727205178049E-2</v>
      </c>
      <c r="R106">
        <f t="shared" si="56"/>
        <v>2.5895678523648855E-2</v>
      </c>
      <c r="S106">
        <f t="shared" si="56"/>
        <v>1.026029036885054E-3</v>
      </c>
      <c r="T106">
        <f t="shared" si="55"/>
        <v>1.1457264775510203E-5</v>
      </c>
      <c r="U106">
        <f t="shared" si="55"/>
        <v>0.64138435345252709</v>
      </c>
      <c r="V106">
        <f t="shared" si="55"/>
        <v>0.46763509290218369</v>
      </c>
      <c r="W106">
        <f t="shared" si="37"/>
        <v>7.4597605839000145E-2</v>
      </c>
      <c r="X106">
        <f t="shared" si="31"/>
        <v>1.5488166189124805E-7</v>
      </c>
      <c r="AA106">
        <f t="shared" si="38"/>
        <v>1.2645280524835536</v>
      </c>
      <c r="AB106">
        <f t="shared" si="39"/>
        <v>2.812797105831633</v>
      </c>
      <c r="AC106">
        <f t="shared" si="40"/>
        <v>1.0628310553357914</v>
      </c>
      <c r="AD106" s="4">
        <f t="shared" si="41"/>
        <v>-6.3780434765711949E-2</v>
      </c>
      <c r="AF106" s="6">
        <f t="shared" si="42"/>
        <v>2.8765775405973448</v>
      </c>
      <c r="AG106" s="6">
        <f t="shared" si="43"/>
        <v>0.7509154299257621</v>
      </c>
      <c r="AH106" s="6">
        <f t="shared" si="44"/>
        <v>5.3268315453252209</v>
      </c>
      <c r="AI106" s="6">
        <f t="shared" si="45"/>
        <v>1.5512036984086979</v>
      </c>
      <c r="AJ106" s="6">
        <f t="shared" si="46"/>
        <v>8.2630007939086028</v>
      </c>
      <c r="AK106">
        <v>104</v>
      </c>
      <c r="AM106" s="32">
        <v>1</v>
      </c>
      <c r="AN106" s="32">
        <f t="shared" si="33"/>
        <v>2.4357849492564547</v>
      </c>
      <c r="AP106" s="32">
        <f t="shared" si="57"/>
        <v>0</v>
      </c>
      <c r="AQ106" s="32">
        <f t="shared" si="57"/>
        <v>0.30456369215884682</v>
      </c>
      <c r="AR106" s="32">
        <f t="shared" si="57"/>
        <v>0.21397601219971243</v>
      </c>
      <c r="AS106" s="32">
        <f t="shared" si="57"/>
        <v>8.47807874635448E-3</v>
      </c>
      <c r="AT106" s="32">
        <f t="shared" si="57"/>
        <v>9.4671387936061871E-5</v>
      </c>
      <c r="AU106" s="32">
        <f t="shared" si="57"/>
        <v>5.2997594217787869</v>
      </c>
      <c r="AV106" s="32">
        <f t="shared" si="57"/>
        <v>3.864069143910267</v>
      </c>
      <c r="AW106" s="32">
        <f t="shared" si="35"/>
        <v>1.5512036984086979</v>
      </c>
      <c r="AX106" s="32">
        <f t="shared" si="36"/>
        <v>2.0782214815136113</v>
      </c>
      <c r="BA106" s="32">
        <f t="shared" si="47"/>
        <v>12</v>
      </c>
      <c r="BB106" s="32">
        <f t="shared" si="48"/>
        <v>12</v>
      </c>
      <c r="BC106" s="32">
        <f t="shared" si="49"/>
        <v>26.871569898512909</v>
      </c>
      <c r="BD106" s="32">
        <f t="shared" si="50"/>
        <v>26.871569898512913</v>
      </c>
      <c r="BE106" s="32">
        <f t="shared" si="51"/>
        <v>13.435784949256455</v>
      </c>
      <c r="BF106" s="32">
        <f t="shared" si="52"/>
        <v>13.435784949256455</v>
      </c>
      <c r="BG106" s="32">
        <f>0</f>
        <v>0</v>
      </c>
      <c r="BH106" s="32">
        <f t="shared" si="53"/>
        <v>0</v>
      </c>
      <c r="BI106" s="32">
        <f t="shared" si="54"/>
        <v>-3.5527136788005009E-15</v>
      </c>
    </row>
    <row r="107" spans="1:61" x14ac:dyDescent="0.25">
      <c r="A107">
        <v>0</v>
      </c>
      <c r="B107">
        <v>0</v>
      </c>
      <c r="C107">
        <v>1.4751645631666662E-3</v>
      </c>
      <c r="D107">
        <v>8.7973413748648657E-4</v>
      </c>
      <c r="E107">
        <v>4.5732301068181828E-5</v>
      </c>
      <c r="F107">
        <v>1.0000000000000001E-5</v>
      </c>
      <c r="G107">
        <v>0.55774415130411259</v>
      </c>
      <c r="H107">
        <v>0.40988675981763856</v>
      </c>
      <c r="I107">
        <v>306.10651998000003</v>
      </c>
      <c r="J107">
        <v>1.5488166189124805E-7</v>
      </c>
      <c r="K107">
        <v>3.1734999999999999E-2</v>
      </c>
      <c r="L107">
        <v>25.910076570000001</v>
      </c>
      <c r="M107">
        <v>27.151227590000001</v>
      </c>
      <c r="O107">
        <f t="shared" si="56"/>
        <v>0</v>
      </c>
      <c r="P107">
        <f t="shared" si="56"/>
        <v>0</v>
      </c>
      <c r="Q107">
        <f t="shared" si="56"/>
        <v>3.8221626784998929E-2</v>
      </c>
      <c r="R107">
        <f t="shared" si="56"/>
        <v>2.2793978863517774E-2</v>
      </c>
      <c r="S107">
        <f t="shared" si="56"/>
        <v>1.184927422398884E-3</v>
      </c>
      <c r="T107">
        <f t="shared" si="55"/>
        <v>1.1082133710204082E-5</v>
      </c>
      <c r="U107">
        <f t="shared" si="55"/>
        <v>0.61809952608364727</v>
      </c>
      <c r="V107">
        <f t="shared" si="55"/>
        <v>0.45424198783413766</v>
      </c>
      <c r="W107">
        <f t="shared" si="37"/>
        <v>7.1641361716050095E-2</v>
      </c>
      <c r="X107">
        <f t="shared" si="31"/>
        <v>1.5488166189124805E-7</v>
      </c>
      <c r="AA107">
        <f t="shared" si="38"/>
        <v>1.2219064137679316</v>
      </c>
      <c r="AB107">
        <f t="shared" si="39"/>
        <v>2.7093495352313872</v>
      </c>
      <c r="AC107">
        <f t="shared" si="40"/>
        <v>1.0328850418101065</v>
      </c>
      <c r="AD107" s="4">
        <f t="shared" si="41"/>
        <v>-6.2200533070915581E-2</v>
      </c>
      <c r="AF107" s="6">
        <f t="shared" si="42"/>
        <v>2.7715500683023029</v>
      </c>
      <c r="AG107" s="6">
        <f t="shared" si="43"/>
        <v>0.7057799846820898</v>
      </c>
      <c r="AH107" s="6">
        <f t="shared" si="44"/>
        <v>5.6674885754967281</v>
      </c>
      <c r="AI107" s="6">
        <f t="shared" si="45"/>
        <v>1.5141687125266032</v>
      </c>
      <c r="AJ107" s="6">
        <f t="shared" si="46"/>
        <v>8.5815338796191138</v>
      </c>
      <c r="AK107">
        <v>105</v>
      </c>
      <c r="AM107" s="32">
        <v>1</v>
      </c>
      <c r="AN107" s="32">
        <f t="shared" si="33"/>
        <v>2.4062441176250449</v>
      </c>
      <c r="AP107" s="32">
        <f t="shared" si="57"/>
        <v>0</v>
      </c>
      <c r="AQ107" s="32">
        <f t="shared" si="57"/>
        <v>0.3280001851896257</v>
      </c>
      <c r="AR107" s="32">
        <f t="shared" si="57"/>
        <v>0.19560730186859976</v>
      </c>
      <c r="AS107" s="32">
        <f t="shared" si="57"/>
        <v>1.0168494820205772E-2</v>
      </c>
      <c r="AT107" s="32">
        <f t="shared" si="57"/>
        <v>9.5101705892585402E-5</v>
      </c>
      <c r="AU107" s="32">
        <f t="shared" si="57"/>
        <v>5.3042420240633374</v>
      </c>
      <c r="AV107" s="32">
        <f t="shared" si="57"/>
        <v>3.8980930081441856</v>
      </c>
      <c r="AW107" s="32">
        <f t="shared" si="35"/>
        <v>1.5141687125266032</v>
      </c>
      <c r="AX107" s="32">
        <f t="shared" si="36"/>
        <v>2.0479446944050346</v>
      </c>
      <c r="BA107" s="32">
        <f t="shared" si="47"/>
        <v>12</v>
      </c>
      <c r="BB107" s="32">
        <f t="shared" si="48"/>
        <v>12</v>
      </c>
      <c r="BC107" s="32">
        <f t="shared" si="49"/>
        <v>26.81248823525009</v>
      </c>
      <c r="BD107" s="32">
        <f t="shared" si="50"/>
        <v>26.81248823525009</v>
      </c>
      <c r="BE107" s="32">
        <f t="shared" si="51"/>
        <v>13.406244117625045</v>
      </c>
      <c r="BF107" s="32">
        <f t="shared" si="52"/>
        <v>13.406244117625043</v>
      </c>
      <c r="BG107" s="32">
        <f>0</f>
        <v>0</v>
      </c>
      <c r="BH107" s="32">
        <f t="shared" si="53"/>
        <v>0</v>
      </c>
      <c r="BI107" s="32">
        <f t="shared" si="54"/>
        <v>1.7763568394002505E-15</v>
      </c>
    </row>
    <row r="108" spans="1:61" x14ac:dyDescent="0.25">
      <c r="A108">
        <v>0</v>
      </c>
      <c r="B108">
        <v>0</v>
      </c>
      <c r="C108">
        <v>1.8348060296666667E-3</v>
      </c>
      <c r="D108">
        <v>1.2808937602702703E-3</v>
      </c>
      <c r="E108">
        <v>5.1567748954545452E-5</v>
      </c>
      <c r="F108">
        <v>1.0000000000000001E-5</v>
      </c>
      <c r="G108">
        <v>0.56183780497783653</v>
      </c>
      <c r="H108">
        <v>0.3953125122704606</v>
      </c>
      <c r="I108">
        <v>306.33210614000001</v>
      </c>
      <c r="J108">
        <v>1.5488166189124805E-7</v>
      </c>
      <c r="K108">
        <v>3.1449999999999999E-2</v>
      </c>
      <c r="L108">
        <v>25.12489952</v>
      </c>
      <c r="M108">
        <v>29.242472729999999</v>
      </c>
      <c r="O108">
        <f t="shared" si="56"/>
        <v>0</v>
      </c>
      <c r="P108">
        <f t="shared" si="56"/>
        <v>0</v>
      </c>
      <c r="Q108">
        <f t="shared" si="56"/>
        <v>4.6099317134065142E-2</v>
      </c>
      <c r="R108">
        <f t="shared" si="56"/>
        <v>3.2182327022585507E-2</v>
      </c>
      <c r="S108">
        <f t="shared" si="56"/>
        <v>1.2956345109555395E-3</v>
      </c>
      <c r="T108">
        <f t="shared" si="55"/>
        <v>1.1935703155102041E-5</v>
      </c>
      <c r="U108">
        <f t="shared" si="55"/>
        <v>0.67059292615295696</v>
      </c>
      <c r="V108">
        <f t="shared" si="55"/>
        <v>0.47183327999578512</v>
      </c>
      <c r="W108">
        <f t="shared" si="37"/>
        <v>7.6630943536000098E-2</v>
      </c>
      <c r="X108">
        <f t="shared" si="31"/>
        <v>1.5488166189124805E-7</v>
      </c>
      <c r="AA108">
        <f t="shared" si="38"/>
        <v>1.3363543595284511</v>
      </c>
      <c r="AB108">
        <f t="shared" si="39"/>
        <v>2.9906746041099499</v>
      </c>
      <c r="AC108">
        <f t="shared" si="40"/>
        <v>1.1028211173267826</v>
      </c>
      <c r="AD108" s="4">
        <f t="shared" si="41"/>
        <v>-7.9577278667606194E-2</v>
      </c>
      <c r="AF108" s="6">
        <f t="shared" si="42"/>
        <v>3.0702518827775562</v>
      </c>
      <c r="AG108" s="6">
        <f t="shared" si="43"/>
        <v>0.8646096481239911</v>
      </c>
      <c r="AH108" s="6">
        <f t="shared" si="44"/>
        <v>4.626365214266464</v>
      </c>
      <c r="AI108" s="6">
        <f t="shared" si="45"/>
        <v>1.6707359941280939</v>
      </c>
      <c r="AJ108" s="6">
        <f t="shared" si="46"/>
        <v>7.7294348854571133</v>
      </c>
      <c r="AK108">
        <v>106</v>
      </c>
      <c r="AM108" s="32">
        <v>1</v>
      </c>
      <c r="AN108" s="32">
        <f t="shared" si="33"/>
        <v>2.5363919990687052</v>
      </c>
      <c r="AP108" s="32">
        <f t="shared" si="57"/>
        <v>0</v>
      </c>
      <c r="AQ108" s="32">
        <f t="shared" si="57"/>
        <v>0.35632167005179394</v>
      </c>
      <c r="AR108" s="32">
        <f t="shared" si="57"/>
        <v>0.24875120118356156</v>
      </c>
      <c r="AS108" s="32">
        <f t="shared" si="57"/>
        <v>1.0014522587781913E-2</v>
      </c>
      <c r="AT108" s="32">
        <f t="shared" si="57"/>
        <v>9.2256240349506254E-5</v>
      </c>
      <c r="AU108" s="32">
        <f t="shared" si="57"/>
        <v>5.1833043573474313</v>
      </c>
      <c r="AV108" s="32">
        <f t="shared" si="57"/>
        <v>3.6470046145190755</v>
      </c>
      <c r="AW108" s="32">
        <f t="shared" si="35"/>
        <v>1.6707359941280939</v>
      </c>
      <c r="AX108" s="32">
        <f t="shared" si="36"/>
        <v>2.2858233879512313</v>
      </c>
      <c r="BA108" s="32">
        <f t="shared" si="47"/>
        <v>12</v>
      </c>
      <c r="BB108" s="32">
        <f t="shared" si="48"/>
        <v>12</v>
      </c>
      <c r="BC108" s="32">
        <f t="shared" si="49"/>
        <v>27.07278399813741</v>
      </c>
      <c r="BD108" s="32">
        <f t="shared" si="50"/>
        <v>27.072783998137414</v>
      </c>
      <c r="BE108" s="32">
        <f t="shared" si="51"/>
        <v>13.536391999068705</v>
      </c>
      <c r="BF108" s="32">
        <f t="shared" si="52"/>
        <v>13.536391999068709</v>
      </c>
      <c r="BG108" s="32">
        <f>0</f>
        <v>0</v>
      </c>
      <c r="BH108" s="32">
        <f t="shared" si="53"/>
        <v>0</v>
      </c>
      <c r="BI108" s="32">
        <f t="shared" si="54"/>
        <v>-7.1054273576010019E-15</v>
      </c>
    </row>
    <row r="109" spans="1:61" x14ac:dyDescent="0.25">
      <c r="A109">
        <v>0</v>
      </c>
      <c r="B109">
        <v>0</v>
      </c>
      <c r="C109">
        <v>1.1819242231666668E-3</v>
      </c>
      <c r="D109">
        <v>8.0738848071621632E-4</v>
      </c>
      <c r="E109">
        <v>3.9593709249999997E-5</v>
      </c>
      <c r="F109">
        <v>1.0000000000000001E-5</v>
      </c>
      <c r="G109">
        <v>0.5411516073007101</v>
      </c>
      <c r="H109">
        <v>0.42653988097773604</v>
      </c>
      <c r="I109">
        <v>306.17690286999999</v>
      </c>
      <c r="J109">
        <v>1.5488166189124805E-7</v>
      </c>
      <c r="K109">
        <v>3.261E-2</v>
      </c>
      <c r="L109">
        <v>27.494427160000001</v>
      </c>
      <c r="M109">
        <v>26.56149181</v>
      </c>
      <c r="O109">
        <f t="shared" si="56"/>
        <v>0</v>
      </c>
      <c r="P109">
        <f t="shared" si="56"/>
        <v>0</v>
      </c>
      <c r="Q109">
        <f t="shared" si="56"/>
        <v>3.2496329462495505E-2</v>
      </c>
      <c r="R109">
        <f t="shared" si="56"/>
        <v>2.2198683772875073E-2</v>
      </c>
      <c r="S109">
        <f t="shared" si="56"/>
        <v>1.0886063549683431E-3</v>
      </c>
      <c r="T109">
        <f t="shared" si="55"/>
        <v>1.0841425228571428E-5</v>
      </c>
      <c r="U109">
        <f t="shared" si="55"/>
        <v>0.58668546878718963</v>
      </c>
      <c r="V109">
        <f t="shared" si="55"/>
        <v>0.4624300226623882</v>
      </c>
      <c r="W109">
        <f t="shared" si="37"/>
        <v>5.196446733240008E-2</v>
      </c>
      <c r="X109">
        <f t="shared" si="31"/>
        <v>1.5488166189124805E-7</v>
      </c>
      <c r="AA109">
        <f t="shared" si="38"/>
        <v>1.1850586271130674</v>
      </c>
      <c r="AB109">
        <f t="shared" si="39"/>
        <v>2.5628662097358559</v>
      </c>
      <c r="AC109">
        <f t="shared" si="40"/>
        <v>1.0364272845054543</v>
      </c>
      <c r="AD109" s="4">
        <f t="shared" si="41"/>
        <v>-5.5783619590338923E-2</v>
      </c>
      <c r="AF109" s="6">
        <f t="shared" si="42"/>
        <v>2.6186498293261948</v>
      </c>
      <c r="AG109" s="6">
        <f t="shared" si="43"/>
        <v>0.54579526031528625</v>
      </c>
      <c r="AH109" s="6">
        <f t="shared" si="44"/>
        <v>7.3287554708506342</v>
      </c>
      <c r="AI109" s="6">
        <f t="shared" si="45"/>
        <v>1.2390288004962311</v>
      </c>
      <c r="AJ109" s="6">
        <f t="shared" si="46"/>
        <v>9.0805391001782532</v>
      </c>
      <c r="AK109">
        <v>107</v>
      </c>
      <c r="AM109" s="32">
        <v>1</v>
      </c>
      <c r="AN109" s="32">
        <f t="shared" si="33"/>
        <v>2.1284048829320419</v>
      </c>
      <c r="AP109" s="32">
        <f t="shared" si="57"/>
        <v>0</v>
      </c>
      <c r="AQ109" s="32">
        <f t="shared" si="57"/>
        <v>0.29508419029646499</v>
      </c>
      <c r="AR109" s="32">
        <f t="shared" si="57"/>
        <v>0.2015760159720846</v>
      </c>
      <c r="AS109" s="32">
        <f t="shared" si="57"/>
        <v>9.8851325709925671E-3</v>
      </c>
      <c r="AT109" s="32">
        <f t="shared" si="57"/>
        <v>9.8445985689701813E-5</v>
      </c>
      <c r="AU109" s="32">
        <f t="shared" si="57"/>
        <v>5.3274203388284835</v>
      </c>
      <c r="AV109" s="32">
        <f t="shared" si="57"/>
        <v>4.1991139018821313</v>
      </c>
      <c r="AW109" s="32">
        <f t="shared" si="35"/>
        <v>1.2390288004962311</v>
      </c>
      <c r="AX109" s="32">
        <f t="shared" si="36"/>
        <v>1.7455741393357733</v>
      </c>
      <c r="BA109" s="32">
        <f t="shared" si="47"/>
        <v>12</v>
      </c>
      <c r="BB109" s="32">
        <f t="shared" si="48"/>
        <v>11.999999999999998</v>
      </c>
      <c r="BC109" s="32">
        <f t="shared" si="49"/>
        <v>26.256809765864084</v>
      </c>
      <c r="BD109" s="32">
        <f t="shared" si="50"/>
        <v>26.256809765864084</v>
      </c>
      <c r="BE109" s="32">
        <f t="shared" si="51"/>
        <v>13.128404882932042</v>
      </c>
      <c r="BF109" s="32">
        <f t="shared" si="52"/>
        <v>13.12840488293204</v>
      </c>
      <c r="BG109" s="32">
        <f>0</f>
        <v>0</v>
      </c>
      <c r="BH109" s="32">
        <f t="shared" si="53"/>
        <v>0</v>
      </c>
      <c r="BI109" s="32">
        <f t="shared" si="54"/>
        <v>1.7763568394002505E-15</v>
      </c>
    </row>
    <row r="110" spans="1:61" x14ac:dyDescent="0.25">
      <c r="A110">
        <v>0</v>
      </c>
      <c r="B110">
        <v>0</v>
      </c>
      <c r="C110">
        <v>1.10029904975E-3</v>
      </c>
      <c r="D110">
        <v>7.3184248770270268E-4</v>
      </c>
      <c r="E110">
        <v>3.7319984159090905E-5</v>
      </c>
      <c r="F110">
        <v>1.0000000000000001E-5</v>
      </c>
      <c r="G110">
        <v>0.54389489183509609</v>
      </c>
      <c r="H110">
        <v>0.42495396540081415</v>
      </c>
      <c r="I110">
        <v>306.00726207000002</v>
      </c>
      <c r="J110">
        <v>1.6218100973589288E-7</v>
      </c>
      <c r="K110">
        <v>3.2820000000000002E-2</v>
      </c>
      <c r="L110">
        <v>25.956247139999999</v>
      </c>
      <c r="M110">
        <v>28.04190826</v>
      </c>
      <c r="O110">
        <f t="shared" si="56"/>
        <v>0</v>
      </c>
      <c r="P110">
        <f t="shared" si="56"/>
        <v>0</v>
      </c>
      <c r="Q110">
        <f t="shared" si="56"/>
        <v>2.8559634063218153E-2</v>
      </c>
      <c r="R110">
        <f t="shared" si="56"/>
        <v>1.8995884478363759E-2</v>
      </c>
      <c r="S110">
        <f t="shared" si="56"/>
        <v>9.6868673209424857E-4</v>
      </c>
      <c r="T110">
        <f t="shared" si="55"/>
        <v>1.1445676840816327E-5</v>
      </c>
      <c r="U110">
        <f t="shared" si="55"/>
        <v>0.62252451673152609</v>
      </c>
      <c r="V110">
        <f t="shared" si="55"/>
        <v>0.48638857602011609</v>
      </c>
      <c r="W110">
        <f t="shared" si="37"/>
        <v>4.3606495195200025E-2</v>
      </c>
      <c r="X110">
        <f t="shared" si="31"/>
        <v>1.6218100973589288E-7</v>
      </c>
      <c r="AA110">
        <f t="shared" si="38"/>
        <v>1.2268947612415468</v>
      </c>
      <c r="AB110">
        <f t="shared" si="39"/>
        <v>2.6775600899859189</v>
      </c>
      <c r="AC110">
        <f t="shared" si="40"/>
        <v>1.0698255625875845</v>
      </c>
      <c r="AD110" s="4">
        <f t="shared" si="41"/>
        <v>-4.8524205273676159E-2</v>
      </c>
      <c r="AF110" s="6">
        <f t="shared" si="42"/>
        <v>2.7260842952595952</v>
      </c>
      <c r="AG110" s="6">
        <f t="shared" si="43"/>
        <v>0.58643317008442608</v>
      </c>
      <c r="AH110" s="6">
        <f t="shared" si="44"/>
        <v>6.8208965727913009</v>
      </c>
      <c r="AI110" s="6">
        <f t="shared" si="45"/>
        <v>1.2808850373020664</v>
      </c>
      <c r="AJ110" s="6">
        <f t="shared" si="46"/>
        <v>8.7367843610733225</v>
      </c>
      <c r="AK110">
        <v>108</v>
      </c>
      <c r="AM110" s="32">
        <v>1</v>
      </c>
      <c r="AN110" s="32">
        <f t="shared" si="33"/>
        <v>2.1894903561978758</v>
      </c>
      <c r="AP110" s="32">
        <f t="shared" si="57"/>
        <v>0</v>
      </c>
      <c r="AQ110" s="32">
        <f t="shared" si="57"/>
        <v>0.24951936424150131</v>
      </c>
      <c r="AR110" s="32">
        <f t="shared" si="57"/>
        <v>0.16596294643532397</v>
      </c>
      <c r="AS110" s="32">
        <f t="shared" si="57"/>
        <v>8.4632070917402547E-3</v>
      </c>
      <c r="AT110" s="32">
        <f t="shared" si="57"/>
        <v>9.9998410424743196E-5</v>
      </c>
      <c r="AU110" s="32">
        <f t="shared" si="57"/>
        <v>5.4388624621647246</v>
      </c>
      <c r="AV110" s="32">
        <f t="shared" si="57"/>
        <v>4.249472104377273</v>
      </c>
      <c r="AW110" s="32">
        <f t="shared" si="35"/>
        <v>1.2808850373020664</v>
      </c>
      <c r="AX110" s="32">
        <f t="shared" si="36"/>
        <v>1.704830555070632</v>
      </c>
      <c r="BA110" s="32">
        <f t="shared" si="47"/>
        <v>12</v>
      </c>
      <c r="BB110" s="32">
        <f t="shared" si="48"/>
        <v>12</v>
      </c>
      <c r="BC110" s="32">
        <f t="shared" si="49"/>
        <v>26.378980712395752</v>
      </c>
      <c r="BD110" s="32">
        <f t="shared" si="50"/>
        <v>26.378980712395752</v>
      </c>
      <c r="BE110" s="32">
        <f t="shared" si="51"/>
        <v>13.189490356197876</v>
      </c>
      <c r="BF110" s="32">
        <f t="shared" si="52"/>
        <v>13.189490356197876</v>
      </c>
      <c r="BG110" s="32">
        <f>0</f>
        <v>0</v>
      </c>
      <c r="BH110" s="32">
        <f t="shared" si="53"/>
        <v>0</v>
      </c>
      <c r="BI110" s="32">
        <f t="shared" si="54"/>
        <v>0</v>
      </c>
    </row>
    <row r="111" spans="1:61" x14ac:dyDescent="0.25">
      <c r="A111">
        <v>0</v>
      </c>
      <c r="B111">
        <v>0</v>
      </c>
      <c r="C111">
        <v>7.866043378666666E-4</v>
      </c>
      <c r="D111">
        <v>5.9894966101351355E-4</v>
      </c>
      <c r="E111">
        <v>3.1602862386363635E-5</v>
      </c>
      <c r="F111">
        <v>1.0000000000000001E-5</v>
      </c>
      <c r="G111">
        <v>0.54740464776357878</v>
      </c>
      <c r="H111">
        <v>0.41404009268085973</v>
      </c>
      <c r="I111">
        <v>305.98872298999999</v>
      </c>
      <c r="J111">
        <v>1.5135612484362046E-7</v>
      </c>
      <c r="K111">
        <v>3.3224999999999998E-2</v>
      </c>
      <c r="L111">
        <v>25.838823529999999</v>
      </c>
      <c r="M111">
        <v>28.973675679999999</v>
      </c>
      <c r="O111">
        <f t="shared" si="56"/>
        <v>0</v>
      </c>
      <c r="P111">
        <f t="shared" si="56"/>
        <v>0</v>
      </c>
      <c r="Q111">
        <f t="shared" si="56"/>
        <v>2.0324930674069295E-2</v>
      </c>
      <c r="R111">
        <f t="shared" si="56"/>
        <v>1.5476154594281498E-2</v>
      </c>
      <c r="S111">
        <f t="shared" si="56"/>
        <v>8.1658078424412463E-4</v>
      </c>
      <c r="T111">
        <f t="shared" si="55"/>
        <v>1.1825990073469389E-5</v>
      </c>
      <c r="U111">
        <f t="shared" si="55"/>
        <v>0.64736019306230896</v>
      </c>
      <c r="V111">
        <f t="shared" si="55"/>
        <v>0.48964340260621925</v>
      </c>
      <c r="W111">
        <f t="shared" si="37"/>
        <v>3.2944500000750138E-2</v>
      </c>
      <c r="X111">
        <f t="shared" si="31"/>
        <v>1.5135612484362046E-7</v>
      </c>
      <c r="AA111">
        <f t="shared" si="38"/>
        <v>1.2273482439364878</v>
      </c>
      <c r="AB111">
        <f t="shared" si="39"/>
        <v>2.7335360547127072</v>
      </c>
      <c r="AC111">
        <f t="shared" si="40"/>
        <v>1.0525221373176283</v>
      </c>
      <c r="AD111" s="4">
        <f t="shared" si="41"/>
        <v>-3.6617666052594922E-2</v>
      </c>
      <c r="AF111" s="6">
        <f t="shared" si="42"/>
        <v>2.7701537207653022</v>
      </c>
      <c r="AG111" s="6">
        <f t="shared" si="43"/>
        <v>0.66510944613004552</v>
      </c>
      <c r="AH111" s="6">
        <f t="shared" si="44"/>
        <v>6.0140477981091554</v>
      </c>
      <c r="AI111" s="6">
        <f t="shared" si="45"/>
        <v>1.431753500050428</v>
      </c>
      <c r="AJ111" s="6">
        <f t="shared" si="46"/>
        <v>8.6106339844133526</v>
      </c>
      <c r="AK111">
        <v>109</v>
      </c>
      <c r="AM111" s="32">
        <v>1</v>
      </c>
      <c r="AN111" s="32">
        <f t="shared" si="33"/>
        <v>2.3581433850858318</v>
      </c>
      <c r="AP111" s="32">
        <f t="shared" si="57"/>
        <v>0</v>
      </c>
      <c r="AQ111" s="32">
        <f t="shared" si="57"/>
        <v>0.17501053879298645</v>
      </c>
      <c r="AR111" s="32">
        <f t="shared" si="57"/>
        <v>0.1332595026975551</v>
      </c>
      <c r="AS111" s="32">
        <f t="shared" si="57"/>
        <v>7.0312782518313667E-3</v>
      </c>
      <c r="AT111" s="32">
        <f t="shared" si="57"/>
        <v>1.0182927202595049E-4</v>
      </c>
      <c r="AU111" s="32">
        <f t="shared" si="57"/>
        <v>5.5741816785387064</v>
      </c>
      <c r="AV111" s="32">
        <f t="shared" si="57"/>
        <v>4.2161401227249007</v>
      </c>
      <c r="AW111" s="32">
        <f t="shared" si="35"/>
        <v>1.431753500050428</v>
      </c>
      <c r="AX111" s="32">
        <f t="shared" si="36"/>
        <v>1.7470548197928011</v>
      </c>
      <c r="BA111" s="32">
        <f t="shared" si="47"/>
        <v>12</v>
      </c>
      <c r="BB111" s="32">
        <f t="shared" si="48"/>
        <v>11.999999999999998</v>
      </c>
      <c r="BC111" s="32">
        <f t="shared" si="49"/>
        <v>26.716286770171664</v>
      </c>
      <c r="BD111" s="32">
        <f t="shared" si="50"/>
        <v>26.71628677017166</v>
      </c>
      <c r="BE111" s="32">
        <f t="shared" si="51"/>
        <v>13.358143385085832</v>
      </c>
      <c r="BF111" s="32">
        <f t="shared" si="52"/>
        <v>13.358143385085832</v>
      </c>
      <c r="BG111" s="32">
        <f>0</f>
        <v>0</v>
      </c>
      <c r="BH111" s="32">
        <f t="shared" si="53"/>
        <v>0</v>
      </c>
      <c r="BI111" s="32">
        <f t="shared" si="54"/>
        <v>3.5527136788005009E-15</v>
      </c>
    </row>
    <row r="112" spans="1:61" x14ac:dyDescent="0.25">
      <c r="A112">
        <v>0</v>
      </c>
      <c r="B112">
        <v>0</v>
      </c>
      <c r="C112">
        <v>1.9162166610000001E-3</v>
      </c>
      <c r="D112">
        <v>1.3432204066216216E-3</v>
      </c>
      <c r="E112">
        <v>4.9075620454545455E-5</v>
      </c>
      <c r="F112">
        <v>1.0000000000000001E-5</v>
      </c>
      <c r="G112">
        <v>0.56941183700061204</v>
      </c>
      <c r="H112">
        <v>0.38005038300266297</v>
      </c>
      <c r="I112">
        <v>306.28698890999999</v>
      </c>
      <c r="J112">
        <v>1.479108388168204E-7</v>
      </c>
      <c r="K112">
        <v>3.2210000000000003E-2</v>
      </c>
      <c r="L112">
        <v>21.436752970000001</v>
      </c>
      <c r="M112">
        <v>36.804644750000001</v>
      </c>
      <c r="O112">
        <f t="shared" si="56"/>
        <v>0</v>
      </c>
      <c r="P112">
        <f t="shared" si="56"/>
        <v>0</v>
      </c>
      <c r="Q112">
        <f t="shared" si="56"/>
        <v>4.1077463198855232E-2</v>
      </c>
      <c r="R112">
        <f t="shared" si="56"/>
        <v>2.8794284041010653E-2</v>
      </c>
      <c r="S112">
        <f t="shared" si="56"/>
        <v>1.05202195253357E-3</v>
      </c>
      <c r="T112">
        <f t="shared" si="55"/>
        <v>1.5022303979591838E-5</v>
      </c>
      <c r="U112">
        <f t="shared" si="55"/>
        <v>0.85538777050009918</v>
      </c>
      <c r="V112">
        <f t="shared" si="55"/>
        <v>0.57092323810263057</v>
      </c>
      <c r="W112">
        <f t="shared" si="37"/>
        <v>4.9090164301300011E-2</v>
      </c>
      <c r="X112">
        <f t="shared" si="31"/>
        <v>1.479108388168204E-7</v>
      </c>
      <c r="AA112">
        <f t="shared" si="38"/>
        <v>1.5990568749336065</v>
      </c>
      <c r="AB112">
        <f t="shared" si="39"/>
        <v>3.6961490900777099</v>
      </c>
      <c r="AC112">
        <f t="shared" si="40"/>
        <v>1.2836940145900599</v>
      </c>
      <c r="AD112" s="4">
        <f t="shared" si="41"/>
        <v>-7.0923769192399455E-2</v>
      </c>
      <c r="AF112" s="6">
        <f t="shared" si="42"/>
        <v>3.7670728592701095</v>
      </c>
      <c r="AG112" s="6">
        <f t="shared" si="43"/>
        <v>1.1996848300899896</v>
      </c>
      <c r="AH112" s="6">
        <f t="shared" si="44"/>
        <v>3.3342090353013432</v>
      </c>
      <c r="AI112" s="6">
        <f t="shared" si="45"/>
        <v>1.8952585727661571</v>
      </c>
      <c r="AJ112" s="6">
        <f t="shared" si="46"/>
        <v>6.3191882575492491</v>
      </c>
      <c r="AK112">
        <v>110</v>
      </c>
      <c r="AM112" s="32">
        <v>1</v>
      </c>
      <c r="AN112" s="32">
        <f t="shared" si="33"/>
        <v>2.7976798615822318</v>
      </c>
      <c r="AP112" s="32">
        <f t="shared" si="57"/>
        <v>0</v>
      </c>
      <c r="AQ112" s="32">
        <f t="shared" si="57"/>
        <v>0.25957622309611739</v>
      </c>
      <c r="AR112" s="32">
        <f t="shared" si="57"/>
        <v>0.18195650159649226</v>
      </c>
      <c r="AS112" s="32">
        <f t="shared" si="57"/>
        <v>6.647924769134169E-3</v>
      </c>
      <c r="AT112" s="32">
        <f t="shared" si="57"/>
        <v>9.4928766909172096E-5</v>
      </c>
      <c r="AU112" s="32">
        <f t="shared" si="57"/>
        <v>5.4053563549954591</v>
      </c>
      <c r="AV112" s="32">
        <f t="shared" si="57"/>
        <v>3.6077714221801371</v>
      </c>
      <c r="AW112" s="32">
        <f t="shared" si="35"/>
        <v>1.8952585727661571</v>
      </c>
      <c r="AX112" s="32">
        <f t="shared" si="36"/>
        <v>2.343439222227901</v>
      </c>
      <c r="BA112" s="32">
        <f t="shared" si="47"/>
        <v>12</v>
      </c>
      <c r="BB112" s="32">
        <f t="shared" si="48"/>
        <v>12.000000000000002</v>
      </c>
      <c r="BC112" s="32">
        <f t="shared" si="49"/>
        <v>27.595359723164464</v>
      </c>
      <c r="BD112" s="32">
        <f t="shared" si="50"/>
        <v>27.595359723164464</v>
      </c>
      <c r="BE112" s="32">
        <f t="shared" si="51"/>
        <v>13.797679861582232</v>
      </c>
      <c r="BF112" s="32">
        <f t="shared" si="52"/>
        <v>13.797679861582234</v>
      </c>
      <c r="BG112" s="32">
        <f>0</f>
        <v>0</v>
      </c>
      <c r="BH112" s="32">
        <f t="shared" si="53"/>
        <v>0</v>
      </c>
      <c r="BI112" s="32">
        <f t="shared" si="54"/>
        <v>-1.7763568394002505E-15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DDB5-AF7F-4D16-9E40-2CFDEA597953}">
  <dimension ref="A1:AN112"/>
  <sheetViews>
    <sheetView zoomScale="124" zoomScaleNormal="124" workbookViewId="0">
      <selection activeCell="AI20" sqref="AI20"/>
    </sheetView>
  </sheetViews>
  <sheetFormatPr defaultRowHeight="15.75" x14ac:dyDescent="0.25"/>
  <cols>
    <col min="1" max="1" width="119" bestFit="1" customWidth="1"/>
    <col min="3" max="3" width="10.42578125" bestFit="1" customWidth="1"/>
    <col min="4" max="4" width="20.5703125" bestFit="1" customWidth="1"/>
    <col min="5" max="5" width="19.7109375" bestFit="1" customWidth="1"/>
    <col min="6" max="6" width="22.7109375" bestFit="1" customWidth="1"/>
    <col min="7" max="7" width="20.5703125" bestFit="1" customWidth="1"/>
    <col min="8" max="8" width="14.5703125" bestFit="1" customWidth="1"/>
    <col min="9" max="9" width="12.7109375" bestFit="1" customWidth="1"/>
    <col min="10" max="10" width="14.28515625" bestFit="1" customWidth="1"/>
    <col min="11" max="11" width="14.5703125" bestFit="1" customWidth="1"/>
    <col min="12" max="12" width="12.7109375" bestFit="1" customWidth="1"/>
    <col min="13" max="13" width="14.28515625" bestFit="1" customWidth="1"/>
    <col min="14" max="14" width="21.28515625" customWidth="1"/>
    <col min="15" max="15" width="16.140625" customWidth="1"/>
    <col min="16" max="16" width="10.28515625" customWidth="1"/>
    <col min="17" max="17" width="13.42578125" bestFit="1" customWidth="1"/>
    <col min="18" max="18" width="15" bestFit="1" customWidth="1"/>
    <col min="19" max="19" width="11" customWidth="1"/>
    <col min="20" max="20" width="11.28515625" customWidth="1"/>
    <col min="21" max="21" width="13.42578125" bestFit="1" customWidth="1"/>
    <col min="22" max="22" width="8.85546875" bestFit="1" customWidth="1"/>
    <col min="25" max="25" width="13.42578125" bestFit="1" customWidth="1"/>
    <col min="31" max="31" width="22.7109375" bestFit="1" customWidth="1"/>
    <col min="32" max="32" width="7.42578125" bestFit="1" customWidth="1"/>
    <col min="34" max="34" width="21.5703125" bestFit="1" customWidth="1"/>
    <col min="35" max="35" width="26.140625" bestFit="1" customWidth="1"/>
    <col min="36" max="36" width="14.42578125" customWidth="1"/>
    <col min="37" max="38" width="21.5703125" bestFit="1" customWidth="1"/>
    <col min="40" max="40" width="15" bestFit="1" customWidth="1"/>
    <col min="41" max="41" width="12.5703125" customWidth="1"/>
    <col min="42" max="42" width="14" bestFit="1" customWidth="1"/>
    <col min="43" max="43" width="16.28515625" bestFit="1" customWidth="1"/>
    <col min="44" max="44" width="20.85546875" bestFit="1" customWidth="1"/>
    <col min="45" max="45" width="14.42578125" bestFit="1" customWidth="1"/>
    <col min="46" max="46" width="16.28515625" bestFit="1" customWidth="1"/>
    <col min="47" max="47" width="20.85546875" bestFit="1" customWidth="1"/>
    <col min="48" max="48" width="9" customWidth="1"/>
    <col min="51" max="51" width="13.5703125" bestFit="1" customWidth="1"/>
    <col min="52" max="52" width="21.5703125" bestFit="1" customWidth="1"/>
    <col min="54" max="54" width="11.140625" bestFit="1" customWidth="1"/>
    <col min="62" max="62" width="22.42578125" bestFit="1" customWidth="1"/>
    <col min="65" max="65" width="11.5703125" bestFit="1" customWidth="1"/>
    <col min="72" max="72" width="11.5703125" bestFit="1" customWidth="1"/>
  </cols>
  <sheetData>
    <row r="1" spans="1:40" ht="63" x14ac:dyDescent="0.25">
      <c r="B1" t="s">
        <v>86</v>
      </c>
      <c r="C1" s="1" t="s">
        <v>30</v>
      </c>
      <c r="D1" t="s">
        <v>2</v>
      </c>
      <c r="E1" t="s">
        <v>3</v>
      </c>
      <c r="F1" t="s">
        <v>4</v>
      </c>
      <c r="G1" s="49" t="s">
        <v>5</v>
      </c>
      <c r="H1" s="49" t="s">
        <v>6</v>
      </c>
      <c r="I1" s="49" t="s">
        <v>7</v>
      </c>
      <c r="J1" s="49" t="s">
        <v>25</v>
      </c>
      <c r="K1" t="s">
        <v>8</v>
      </c>
      <c r="L1" t="s">
        <v>9</v>
      </c>
      <c r="M1" t="s">
        <v>10</v>
      </c>
      <c r="P1" s="10"/>
      <c r="Q1" s="1"/>
      <c r="R1" s="1" t="s">
        <v>86</v>
      </c>
      <c r="S1" s="1" t="s">
        <v>87</v>
      </c>
      <c r="T1" s="17" t="s">
        <v>32</v>
      </c>
      <c r="U1" s="17" t="s">
        <v>114</v>
      </c>
      <c r="W1" s="18"/>
      <c r="X1" s="18" t="s">
        <v>115</v>
      </c>
      <c r="Y1" s="18" t="s">
        <v>116</v>
      </c>
      <c r="Z1" s="18" t="s">
        <v>117</v>
      </c>
      <c r="AA1" s="18" t="s">
        <v>118</v>
      </c>
      <c r="AB1" s="18" t="s">
        <v>119</v>
      </c>
      <c r="AC1" s="18" t="s">
        <v>120</v>
      </c>
      <c r="AD1" s="18" t="s">
        <v>121</v>
      </c>
      <c r="AE1" s="18" t="s">
        <v>122</v>
      </c>
      <c r="AK1" s="24" t="s">
        <v>24</v>
      </c>
      <c r="AL1" s="24"/>
      <c r="AM1" s="24"/>
      <c r="AN1" s="24"/>
    </row>
    <row r="2" spans="1:40" x14ac:dyDescent="0.25">
      <c r="A2" t="s">
        <v>85</v>
      </c>
      <c r="H2" s="19"/>
      <c r="P2" s="19"/>
      <c r="AH2" s="3"/>
      <c r="AI2" s="52" t="s">
        <v>136</v>
      </c>
      <c r="AK2" s="24">
        <v>0</v>
      </c>
      <c r="AL2" s="24"/>
      <c r="AM2" s="24"/>
      <c r="AN2" s="24"/>
    </row>
    <row r="3" spans="1:40" x14ac:dyDescent="0.25">
      <c r="B3">
        <v>1</v>
      </c>
      <c r="C3">
        <v>9.9999999999999995E-7</v>
      </c>
      <c r="D3">
        <v>1</v>
      </c>
      <c r="E3">
        <v>1</v>
      </c>
      <c r="F3">
        <v>8.3783783783783787E-5</v>
      </c>
      <c r="G3">
        <v>1</v>
      </c>
      <c r="H3">
        <v>4.2576502405145007E-3</v>
      </c>
      <c r="I3">
        <v>6.0884722992641926E-3</v>
      </c>
      <c r="J3">
        <v>1.6507972131880346E-2</v>
      </c>
      <c r="K3">
        <f>33+273</f>
        <v>306</v>
      </c>
      <c r="L3">
        <v>1.2022644346174111E-7</v>
      </c>
      <c r="M3">
        <v>3.6400000000000002E-2</v>
      </c>
      <c r="AH3" s="3" t="s">
        <v>0</v>
      </c>
      <c r="AI3" s="9">
        <v>-584.02718120805366</v>
      </c>
      <c r="AK3" s="24">
        <v>1</v>
      </c>
      <c r="AL3" s="24"/>
      <c r="AM3" s="24"/>
      <c r="AN3" s="24"/>
    </row>
    <row r="4" spans="1:40" x14ac:dyDescent="0.25">
      <c r="A4" t="s">
        <v>83</v>
      </c>
      <c r="B4">
        <v>2</v>
      </c>
      <c r="C4">
        <v>9.9999999999999995E-7</v>
      </c>
      <c r="D4">
        <v>1</v>
      </c>
      <c r="E4">
        <v>6.1033333333333328E-4</v>
      </c>
      <c r="F4">
        <v>1.1351351351351351E-4</v>
      </c>
      <c r="G4">
        <v>1.0136363636363636E-4</v>
      </c>
      <c r="H4">
        <v>1.0000000000000001E-5</v>
      </c>
      <c r="I4">
        <v>0.54317162513729378</v>
      </c>
      <c r="J4">
        <v>0.29656744957108727</v>
      </c>
      <c r="K4">
        <f t="shared" ref="K4:K67" si="0">33+273</f>
        <v>306</v>
      </c>
      <c r="L4">
        <v>2.3442288153199206E-7</v>
      </c>
      <c r="M4">
        <v>3.2599999999999997E-2</v>
      </c>
      <c r="AH4" s="3" t="s">
        <v>1</v>
      </c>
      <c r="AI4" s="9">
        <v>1.0268456374837993E-6</v>
      </c>
      <c r="AK4" s="24">
        <v>2</v>
      </c>
      <c r="AL4" s="24" t="s">
        <v>27</v>
      </c>
      <c r="AM4" s="24" t="s">
        <v>28</v>
      </c>
      <c r="AN4" s="24" t="s">
        <v>33</v>
      </c>
    </row>
    <row r="5" spans="1:40" x14ac:dyDescent="0.25">
      <c r="A5" t="s">
        <v>84</v>
      </c>
      <c r="B5">
        <v>3</v>
      </c>
      <c r="C5">
        <v>9.9999999999999995E-7</v>
      </c>
      <c r="D5">
        <v>1</v>
      </c>
      <c r="E5">
        <v>2.2033333333333334E-4</v>
      </c>
      <c r="F5">
        <v>2.7297297297297298E-4</v>
      </c>
      <c r="G5">
        <v>3.9772727272727275E-5</v>
      </c>
      <c r="H5">
        <v>1.0000000000000001E-5</v>
      </c>
      <c r="I5">
        <v>0.59568122135964996</v>
      </c>
      <c r="J5">
        <v>0.33943151332398069</v>
      </c>
      <c r="K5">
        <f t="shared" si="0"/>
        <v>306</v>
      </c>
      <c r="L5">
        <v>2.454708915685024E-7</v>
      </c>
      <c r="M5">
        <v>3.065E-2</v>
      </c>
      <c r="R5">
        <f>'Overall equation equilibrium'!AK5</f>
        <v>3</v>
      </c>
      <c r="T5">
        <f>'Overall equation equilibrium'!AM5</f>
        <v>1</v>
      </c>
      <c r="U5">
        <f>'Overall equation equilibrium'!AN5</f>
        <v>3.5057446938613186</v>
      </c>
      <c r="V5">
        <f>'Overall equation equilibrium'!AO5</f>
        <v>0</v>
      </c>
      <c r="W5">
        <f>'Overall equation equilibrium'!AP5</f>
        <v>0</v>
      </c>
      <c r="X5">
        <f>'Overall equation equilibrium'!AQ5</f>
        <v>4.8458172233197372E-2</v>
      </c>
      <c r="Y5">
        <f>'Overall equation equilibrium'!AR5</f>
        <v>6.0011947561952959E-2</v>
      </c>
      <c r="Z5">
        <f>'Overall equation equilibrium'!AS5</f>
        <v>8.7355439377469861E-3</v>
      </c>
      <c r="AA5">
        <f>'Overall equation equilibrium'!AT5</f>
        <v>9.7781454332748294E-5</v>
      </c>
      <c r="AB5">
        <f>'Overall equation equilibrium'!AU5</f>
        <v>5.8246576143254325</v>
      </c>
      <c r="AC5">
        <f>'Overall equation equilibrium'!AV5</f>
        <v>3.3190107019184456</v>
      </c>
      <c r="AD5">
        <f>'Overall equation equilibrium'!AW5</f>
        <v>2.5444373208528774</v>
      </c>
      <c r="AE5">
        <f>'Overall equation equilibrium'!AX5</f>
        <v>2.6616429845857748</v>
      </c>
      <c r="AH5" s="3" t="s">
        <v>20</v>
      </c>
      <c r="AI5" s="9">
        <v>-41.00825532470725</v>
      </c>
      <c r="AJ5" s="8"/>
      <c r="AK5" s="24">
        <v>3</v>
      </c>
      <c r="AL5" s="24">
        <f>W5*$AI$8+X5*$AI$9+Y5*$AI$10+Z5*$AI$11+AA5*$AI$4+AB5*$AI$12+AC5*$AI$14+AD5*$AI$3+AE5*$AI$6-T5*$AI$13-U5*$AI$7</f>
        <v>-768.1135901638371</v>
      </c>
      <c r="AM5" s="24">
        <f>W5*$AI$8+X5*$AI$9+Y5*$AI$10+Z5*$AI$11+AA5*$AI$4+AB5*$AI$12+AC5*$AI$14+AD5*$AI$3+AE5*$AI$5-T5*$AI$13-U5*$AI$7</f>
        <v>-877.26292525894621</v>
      </c>
      <c r="AN5" s="24">
        <f>AM5+0.0083145*K5*LN(D5^W5*E5^X5*F5^Y5*G5^Z5*H5^AA5*I5^AB5*J5^AC5*M5^AD5/C5^T5)</f>
        <v>-883.99472502943138</v>
      </c>
    </row>
    <row r="6" spans="1:40" x14ac:dyDescent="0.25">
      <c r="B6">
        <v>4</v>
      </c>
      <c r="C6">
        <v>9.9999999999999995E-7</v>
      </c>
      <c r="D6">
        <v>1</v>
      </c>
      <c r="E6">
        <v>1.8550000000000004E-4</v>
      </c>
      <c r="F6">
        <v>2.9324324324324325E-4</v>
      </c>
      <c r="G6">
        <v>4.2386363636363639E-5</v>
      </c>
      <c r="H6">
        <v>1.0000000000000001E-5</v>
      </c>
      <c r="I6">
        <v>0.59403341979343327</v>
      </c>
      <c r="J6">
        <v>0.36759939817554188</v>
      </c>
      <c r="K6">
        <f t="shared" si="0"/>
        <v>306</v>
      </c>
      <c r="L6">
        <v>2.5703957827688611E-7</v>
      </c>
      <c r="M6">
        <v>2.9850000000000002E-2</v>
      </c>
      <c r="R6">
        <f>'Overall equation equilibrium'!AK6</f>
        <v>4</v>
      </c>
      <c r="T6">
        <f>'Overall equation equilibrium'!AM6</f>
        <v>1</v>
      </c>
      <c r="U6">
        <f>'Overall equation equilibrium'!AN6</f>
        <v>3.2114239455104325</v>
      </c>
      <c r="V6">
        <f>'Overall equation equilibrium'!AO6</f>
        <v>0</v>
      </c>
      <c r="W6">
        <f>'Overall equation equilibrium'!AP6</f>
        <v>0</v>
      </c>
      <c r="X6">
        <f>'Overall equation equilibrium'!AQ6</f>
        <v>4.5804542449880609E-2</v>
      </c>
      <c r="Y6">
        <f>'Overall equation equilibrium'!AR6</f>
        <v>7.242143697488429E-2</v>
      </c>
      <c r="Z6">
        <f>'Overall equation equilibrium'!AS6</f>
        <v>1.0471029122112403E-2</v>
      </c>
      <c r="AA6">
        <f>'Overall equation equilibrium'!AT6</f>
        <v>9.76587471689607E-5</v>
      </c>
      <c r="AB6">
        <f>'Overall equation equilibrium'!AU6</f>
        <v>5.8012559553519987</v>
      </c>
      <c r="AC6">
        <f>'Overall equation equilibrium'!AV6</f>
        <v>3.5899296685887352</v>
      </c>
      <c r="AD6">
        <f>'Overall equation equilibrium'!AW6</f>
        <v>2.2580568637464022</v>
      </c>
      <c r="AE6">
        <f>'Overall equation equilibrium'!AX6</f>
        <v>2.3867538722932795</v>
      </c>
      <c r="AH6" s="3" t="s">
        <v>19</v>
      </c>
      <c r="AI6" s="9"/>
      <c r="AJ6" s="8"/>
      <c r="AK6" s="24">
        <v>4</v>
      </c>
      <c r="AL6" s="24">
        <f t="shared" ref="AL6:AL68" si="1">W6*$AI$8+X6*$AI$9+Y6*$AI$10+Z6*$AI$11+AA6*$AI$4+AB6*$AI$12+AC6*$AI$14+AD6*$AI$3+AE6*$AI$6-T6*$AI$13-U6*$AI$7</f>
        <v>-780.01721540850417</v>
      </c>
      <c r="AM6" s="24">
        <f t="shared" ref="AM6:AM69" si="2">W6*$AI$8+X6*$AI$9+Y6*$AI$10+Z6*$AI$11+AA6*$AI$4+AB6*$AI$12+AC6*$AI$14+AD6*$AI$3+AE6*$AI$5-T6*$AI$13-U6*$AI$7</f>
        <v>-877.89382760074091</v>
      </c>
      <c r="AN6" s="24">
        <f t="shared" ref="AN6:AN69" si="3">AM6+0.0083145*K6*LN(D6^W6*E6^X6*F6^Y6*G6^Z6*H6^AA6*I6^AB6*J6^AC6*M6^AD6/C6^T6)</f>
        <v>-882.5170296887602</v>
      </c>
    </row>
    <row r="7" spans="1:40" x14ac:dyDescent="0.25">
      <c r="B7">
        <v>5</v>
      </c>
      <c r="C7">
        <v>9.9999999999999995E-7</v>
      </c>
      <c r="D7">
        <v>1</v>
      </c>
      <c r="E7">
        <v>2.275E-4</v>
      </c>
      <c r="F7">
        <v>4.0337837837837841E-4</v>
      </c>
      <c r="G7">
        <v>3.7613636363636361E-5</v>
      </c>
      <c r="H7">
        <v>1.0000000000000001E-5</v>
      </c>
      <c r="I7">
        <v>0.59088878859392857</v>
      </c>
      <c r="J7">
        <v>0.3754784261020101</v>
      </c>
      <c r="K7">
        <f t="shared" si="0"/>
        <v>306</v>
      </c>
      <c r="L7">
        <v>2.6302679918953789E-7</v>
      </c>
      <c r="M7">
        <v>2.8549999999999999E-2</v>
      </c>
      <c r="R7">
        <f>'Overall equation equilibrium'!AK7</f>
        <v>5</v>
      </c>
      <c r="T7">
        <f>'Overall equation equilibrium'!AM7</f>
        <v>1</v>
      </c>
      <c r="U7">
        <f>'Overall equation equilibrium'!AN7</f>
        <v>3.1045461814546478</v>
      </c>
      <c r="V7">
        <f>'Overall equation equilibrium'!AO7</f>
        <v>0</v>
      </c>
      <c r="W7">
        <f>'Overall equation equilibrium'!AP7</f>
        <v>0</v>
      </c>
      <c r="X7">
        <f>'Overall equation equilibrium'!AQ7</f>
        <v>5.032399643830246E-2</v>
      </c>
      <c r="Y7">
        <f>'Overall equation equilibrium'!AR7</f>
        <v>8.9234591118380835E-2</v>
      </c>
      <c r="Z7">
        <f>'Overall equation equilibrium'!AS7</f>
        <v>8.3245563975585541E-3</v>
      </c>
      <c r="AA7">
        <f>'Overall equation equilibrium'!AT7</f>
        <v>9.769485842052656E-5</v>
      </c>
      <c r="AB7">
        <f>'Overall equation equilibrium'!AU7</f>
        <v>5.772679654396029</v>
      </c>
      <c r="AC7">
        <f>'Overall equation equilibrium'!AV7</f>
        <v>3.6682311677998021</v>
      </c>
      <c r="AD7">
        <f>'Overall equation equilibrium'!AW7</f>
        <v>2.1574391859821866</v>
      </c>
      <c r="AE7">
        <f>'Overall equation equilibrium'!AX7</f>
        <v>2.3053223299364287</v>
      </c>
      <c r="AH7" s="3" t="s">
        <v>15</v>
      </c>
      <c r="AI7" s="9">
        <v>-235.87271140939595</v>
      </c>
      <c r="AJ7" s="8"/>
      <c r="AK7" s="24">
        <v>5</v>
      </c>
      <c r="AL7" s="24">
        <f t="shared" si="1"/>
        <v>-782.82427737013779</v>
      </c>
      <c r="AM7" s="24">
        <f t="shared" si="2"/>
        <v>-877.36152408192004</v>
      </c>
      <c r="AN7" s="24">
        <f>AM7+0.0083145*K7*LN(D7^W7*E7^X7*F7^Y7*G7^Z7*H7^AA7*I7^AB7*J7^AC7*M7^AD7/C7^T7)</f>
        <v>-881.6675166539909</v>
      </c>
    </row>
    <row r="8" spans="1:40" x14ac:dyDescent="0.25">
      <c r="B8">
        <v>6</v>
      </c>
      <c r="C8">
        <v>9.9999999999999995E-7</v>
      </c>
      <c r="D8">
        <v>1</v>
      </c>
      <c r="E8">
        <v>2.42E-4</v>
      </c>
      <c r="F8">
        <v>3.9027027027027026E-4</v>
      </c>
      <c r="G8">
        <v>5.8522727272727277E-5</v>
      </c>
      <c r="H8">
        <v>1.0000000000000001E-5</v>
      </c>
      <c r="I8">
        <v>0.59314715384452177</v>
      </c>
      <c r="J8">
        <v>0.37650745549293879</v>
      </c>
      <c r="K8">
        <f t="shared" si="0"/>
        <v>306</v>
      </c>
      <c r="L8">
        <v>2.6302679918953789E-7</v>
      </c>
      <c r="M8">
        <v>2.8649999999999998E-2</v>
      </c>
      <c r="R8">
        <f>'Overall equation equilibrium'!AK8</f>
        <v>6</v>
      </c>
      <c r="T8">
        <f>'Overall equation equilibrium'!AM8</f>
        <v>1</v>
      </c>
      <c r="U8">
        <f>'Overall equation equilibrium'!AN8</f>
        <v>3.1053309664917172</v>
      </c>
      <c r="V8">
        <f>'Overall equation equilibrium'!AO8</f>
        <v>0</v>
      </c>
      <c r="W8">
        <f>'Overall equation equilibrium'!AP8</f>
        <v>0</v>
      </c>
      <c r="X8">
        <f>'Overall equation equilibrium'!AQ8</f>
        <v>5.3298194843707118E-2</v>
      </c>
      <c r="Y8">
        <f>'Overall equation equilibrium'!AR8</f>
        <v>8.5974671403551015E-2</v>
      </c>
      <c r="Z8">
        <f>'Overall equation equilibrium'!AS8</f>
        <v>1.2884655237942405E-2</v>
      </c>
      <c r="AA8">
        <f>'Overall equation equilibrium'!AT8</f>
        <v>9.7176731955340732E-5</v>
      </c>
      <c r="AB8">
        <f>'Overall equation equilibrium'!AU8</f>
        <v>5.7640101979222331</v>
      </c>
      <c r="AC8">
        <f>'Overall equation equilibrium'!AV8</f>
        <v>3.6587764081624683</v>
      </c>
      <c r="AD8">
        <f>'Overall equation equilibrium'!AW8</f>
        <v>2.1611543690654602</v>
      </c>
      <c r="AE8">
        <f>'Overall equation equilibrium'!AX8</f>
        <v>2.3133118905506609</v>
      </c>
      <c r="AH8" s="3" t="s">
        <v>12</v>
      </c>
      <c r="AI8" s="9">
        <v>-349.03838926174501</v>
      </c>
      <c r="AJ8" s="8"/>
      <c r="AK8" s="24">
        <v>6</v>
      </c>
      <c r="AL8" s="24">
        <f t="shared" si="1"/>
        <v>-782.15696154187867</v>
      </c>
      <c r="AM8" s="24">
        <f t="shared" si="2"/>
        <v>-877.02184619526156</v>
      </c>
      <c r="AN8" s="24">
        <f t="shared" si="3"/>
        <v>-881.32683549611909</v>
      </c>
    </row>
    <row r="9" spans="1:40" x14ac:dyDescent="0.25">
      <c r="B9">
        <v>7</v>
      </c>
      <c r="C9">
        <v>9.9999999999999995E-7</v>
      </c>
      <c r="D9">
        <v>1</v>
      </c>
      <c r="E9">
        <v>2.4716666666666669E-4</v>
      </c>
      <c r="F9">
        <v>2.6702702702702708E-4</v>
      </c>
      <c r="G9">
        <v>3.818181818181818E-5</v>
      </c>
      <c r="H9">
        <v>1.0000000000000001E-5</v>
      </c>
      <c r="I9">
        <v>0.59498782130302785</v>
      </c>
      <c r="J9">
        <v>0.3745967676820221</v>
      </c>
      <c r="K9">
        <f t="shared" si="0"/>
        <v>306</v>
      </c>
      <c r="L9">
        <v>2.6302679918953789E-7</v>
      </c>
      <c r="M9">
        <v>2.9100000000000001E-2</v>
      </c>
      <c r="R9">
        <f>'Overall equation equilibrium'!AK9</f>
        <v>7</v>
      </c>
      <c r="T9">
        <f>'Overall equation equilibrium'!AM9</f>
        <v>1</v>
      </c>
      <c r="U9">
        <f>'Overall equation equilibrium'!AN9</f>
        <v>3.1610212185708146</v>
      </c>
      <c r="V9">
        <f>'Overall equation equilibrium'!AO9</f>
        <v>0</v>
      </c>
      <c r="W9">
        <f>'Overall equation equilibrium'!AP9</f>
        <v>0</v>
      </c>
      <c r="X9">
        <f>'Overall equation equilibrium'!AQ9</f>
        <v>5.0722263473065084E-2</v>
      </c>
      <c r="Y9">
        <f>'Overall equation equilibrium'!AR9</f>
        <v>5.4774720262317396E-2</v>
      </c>
      <c r="Z9">
        <f>'Overall equation equilibrium'!AS9</f>
        <v>7.8287495685321045E-3</v>
      </c>
      <c r="AA9">
        <f>'Overall equation equilibrium'!AT9</f>
        <v>9.8049495819871945E-5</v>
      </c>
      <c r="AB9">
        <f>'Overall equation equilibrium'!AU9</f>
        <v>5.8338255897725935</v>
      </c>
      <c r="AC9">
        <f>'Overall equation equilibrium'!AV9</f>
        <v>3.672902420697596</v>
      </c>
      <c r="AD9">
        <f>'Overall equation equilibrium'!AW9</f>
        <v>2.196188303522598</v>
      </c>
      <c r="AE9">
        <f>'Overall equation equilibrium'!AX9</f>
        <v>2.3095140368265126</v>
      </c>
      <c r="AH9" s="3" t="s">
        <v>11</v>
      </c>
      <c r="AI9" s="9">
        <v>-366.28006711409392</v>
      </c>
      <c r="AJ9" s="8"/>
      <c r="AK9" s="24">
        <v>7</v>
      </c>
      <c r="AL9" s="24">
        <f t="shared" si="1"/>
        <v>-784.70934793930587</v>
      </c>
      <c r="AM9" s="24">
        <f t="shared" si="2"/>
        <v>-879.41848923748307</v>
      </c>
      <c r="AN9" s="24">
        <f t="shared" si="3"/>
        <v>-883.3382191989956</v>
      </c>
    </row>
    <row r="10" spans="1:40" x14ac:dyDescent="0.25">
      <c r="B10">
        <v>8</v>
      </c>
      <c r="C10">
        <v>9.9999999999999995E-7</v>
      </c>
      <c r="D10">
        <v>1</v>
      </c>
      <c r="E10">
        <v>2.4850000000000002E-4</v>
      </c>
      <c r="F10">
        <v>2.9621621621621623E-4</v>
      </c>
      <c r="G10">
        <v>3.1704545454545456E-5</v>
      </c>
      <c r="H10">
        <v>1.0000000000000001E-5</v>
      </c>
      <c r="I10">
        <v>0.60073196722583222</v>
      </c>
      <c r="J10">
        <v>0.36555551612921194</v>
      </c>
      <c r="K10">
        <f t="shared" si="0"/>
        <v>306</v>
      </c>
      <c r="L10">
        <v>2.9512092266663814E-7</v>
      </c>
      <c r="M10">
        <v>3.1719999999999998E-2</v>
      </c>
      <c r="R10">
        <f>'Overall equation equilibrium'!AK10</f>
        <v>8</v>
      </c>
      <c r="T10">
        <f>'Overall equation equilibrium'!AM10</f>
        <v>1</v>
      </c>
      <c r="U10">
        <f>'Overall equation equilibrium'!AN10</f>
        <v>3.2790921322059532</v>
      </c>
      <c r="V10">
        <f>'Overall equation equilibrium'!AO10</f>
        <v>0</v>
      </c>
      <c r="W10">
        <f>'Overall equation equilibrium'!AP10</f>
        <v>0</v>
      </c>
      <c r="X10">
        <f>'Overall equation equilibrium'!AQ10</f>
        <v>5.2438397709036445E-2</v>
      </c>
      <c r="Y10">
        <f>'Overall equation equilibrium'!AR10</f>
        <v>6.2489169091930537E-2</v>
      </c>
      <c r="Z10">
        <f>'Overall equation equilibrium'!AS10</f>
        <v>6.6970656853973833E-3</v>
      </c>
      <c r="AA10">
        <f>'Overall equation equilibrium'!AT10</f>
        <v>9.6905758030663313E-5</v>
      </c>
      <c r="AB10">
        <f>'Overall equation equilibrium'!AU10</f>
        <v>5.8214386657270847</v>
      </c>
      <c r="AC10">
        <f>'Overall equation equilibrium'!AV10</f>
        <v>3.5424434392791646</v>
      </c>
      <c r="AD10">
        <f>'Overall equation equilibrium'!AW10</f>
        <v>2.3169853295582983</v>
      </c>
      <c r="AE10">
        <f>'Overall equation equilibrium'!AX10</f>
        <v>2.4386099620446626</v>
      </c>
      <c r="AH10" s="3" t="s">
        <v>13</v>
      </c>
      <c r="AI10" s="9">
        <v>-357.06067114093958</v>
      </c>
      <c r="AJ10" s="8"/>
      <c r="AK10" s="24">
        <v>8</v>
      </c>
      <c r="AL10" s="24">
        <f t="shared" si="1"/>
        <v>-778.32658979245764</v>
      </c>
      <c r="AM10" s="24">
        <f t="shared" si="2"/>
        <v>-878.32972975335963</v>
      </c>
      <c r="AN10" s="24">
        <f t="shared" si="3"/>
        <v>-882.71832744014682</v>
      </c>
    </row>
    <row r="11" spans="1:40" x14ac:dyDescent="0.25">
      <c r="B11">
        <v>9</v>
      </c>
      <c r="C11">
        <v>9.9999999999999995E-7</v>
      </c>
      <c r="D11">
        <v>1</v>
      </c>
      <c r="E11">
        <v>2.2549999999999998E-4</v>
      </c>
      <c r="F11">
        <v>2.3689189189189192E-4</v>
      </c>
      <c r="G11">
        <v>2.6704545454545457E-5</v>
      </c>
      <c r="H11">
        <v>1.0000000000000001E-5</v>
      </c>
      <c r="I11">
        <v>0.59949487295385084</v>
      </c>
      <c r="J11">
        <v>0.36429654000849032</v>
      </c>
      <c r="K11">
        <f t="shared" si="0"/>
        <v>306</v>
      </c>
      <c r="L11">
        <v>2.511886431509578E-7</v>
      </c>
      <c r="M11">
        <v>3.2489999999999998E-2</v>
      </c>
      <c r="R11">
        <f>'Overall equation equilibrium'!AK11</f>
        <v>9</v>
      </c>
      <c r="T11">
        <f>'Overall equation equilibrium'!AM11</f>
        <v>1</v>
      </c>
      <c r="U11">
        <f>'Overall equation equilibrium'!AN11</f>
        <v>3.3016215630097037</v>
      </c>
      <c r="V11">
        <f>'Overall equation equilibrium'!AO11</f>
        <v>0</v>
      </c>
      <c r="W11">
        <f>'Overall equation equilibrium'!AP11</f>
        <v>0</v>
      </c>
      <c r="X11">
        <f>'Overall equation equilibrium'!AQ11</f>
        <v>4.2638070429285371E-2</v>
      </c>
      <c r="Y11">
        <f>'Overall equation equilibrium'!AR11</f>
        <v>4.4783491180827764E-2</v>
      </c>
      <c r="Z11">
        <f>'Overall equation equilibrium'!AS11</f>
        <v>5.0534767689877427E-3</v>
      </c>
      <c r="AA11">
        <f>'Overall equation equilibrium'!AT11</f>
        <v>9.7854592742867419E-5</v>
      </c>
      <c r="AB11">
        <f>'Overall equation equilibrium'!AU11</f>
        <v>5.8663326644336111</v>
      </c>
      <c r="AC11">
        <f>'Overall equation equilibrium'!AV11</f>
        <v>3.5648089560166523</v>
      </c>
      <c r="AD11">
        <f>'Overall equation equilibrium'!AW11</f>
        <v>2.3290178580727323</v>
      </c>
      <c r="AE11">
        <f>'Overall equation equilibrium'!AX11</f>
        <v>2.4214928964518334</v>
      </c>
      <c r="AH11" s="3" t="s">
        <v>14</v>
      </c>
      <c r="AI11" s="9">
        <v>-347.76315436241606</v>
      </c>
      <c r="AJ11" s="8"/>
      <c r="AK11" s="24">
        <v>9</v>
      </c>
      <c r="AL11" s="24">
        <f t="shared" si="1"/>
        <v>-780.62676892743934</v>
      </c>
      <c r="AM11" s="24">
        <f t="shared" si="2"/>
        <v>-879.92796789210092</v>
      </c>
      <c r="AN11" s="24">
        <f t="shared" si="3"/>
        <v>-883.87958680085751</v>
      </c>
    </row>
    <row r="12" spans="1:40" x14ac:dyDescent="0.25">
      <c r="B12">
        <v>10</v>
      </c>
      <c r="C12">
        <v>9.9999999999999995E-7</v>
      </c>
      <c r="D12">
        <v>1</v>
      </c>
      <c r="E12">
        <v>2.6983333333333335E-4</v>
      </c>
      <c r="F12">
        <v>3.6648648648648653E-4</v>
      </c>
      <c r="G12">
        <v>3.0454545454545456E-5</v>
      </c>
      <c r="H12">
        <v>1.0000000000000001E-5</v>
      </c>
      <c r="I12">
        <v>0.59273280639257453</v>
      </c>
      <c r="J12">
        <v>0.37759514590238547</v>
      </c>
      <c r="K12">
        <f t="shared" si="0"/>
        <v>306</v>
      </c>
      <c r="L12">
        <v>1.9498445997580421E-7</v>
      </c>
      <c r="M12">
        <v>3.2349999999999997E-2</v>
      </c>
      <c r="R12">
        <f>'Overall equation equilibrium'!AK12</f>
        <v>10</v>
      </c>
      <c r="T12">
        <f>'Overall equation equilibrium'!AM12</f>
        <v>1</v>
      </c>
      <c r="U12">
        <f>'Overall equation equilibrium'!AN12</f>
        <v>3.1033322917337482</v>
      </c>
      <c r="V12">
        <f>'Overall equation equilibrium'!AO12</f>
        <v>0</v>
      </c>
      <c r="W12">
        <f>'Overall equation equilibrium'!AP12</f>
        <v>0</v>
      </c>
      <c r="X12">
        <f>'Overall equation equilibrium'!AQ12</f>
        <v>5.6115900966586536E-2</v>
      </c>
      <c r="Y12">
        <f>'Overall equation equilibrium'!AR12</f>
        <v>7.6195593636677869E-2</v>
      </c>
      <c r="Z12">
        <f>'Overall equation equilibrium'!AS12</f>
        <v>6.3308450473138437E-3</v>
      </c>
      <c r="AA12">
        <f>'Overall equation equilibrium'!AT12</f>
        <v>9.7762266479753889E-5</v>
      </c>
      <c r="AB12">
        <f>'Overall equation equilibrium'!AU12</f>
        <v>5.7946902569843228</v>
      </c>
      <c r="AC12">
        <f>'Overall equation equilibrium'!AV12</f>
        <v>3.691455727517055</v>
      </c>
      <c r="AD12">
        <f>'Overall equation equilibrium'!AW12</f>
        <v>2.1477120524661601</v>
      </c>
      <c r="AE12">
        <f>'Overall equation equilibrium'!AX12</f>
        <v>2.2863543921167384</v>
      </c>
      <c r="AH12" s="3" t="s">
        <v>16</v>
      </c>
      <c r="AI12" s="9">
        <v>-50.109731543624164</v>
      </c>
      <c r="AJ12" s="8"/>
      <c r="AK12" s="24">
        <v>10</v>
      </c>
      <c r="AL12" s="24">
        <f t="shared" si="1"/>
        <v>-784.46438596609312</v>
      </c>
      <c r="AM12" s="24">
        <f t="shared" si="2"/>
        <v>-878.22379064078211</v>
      </c>
      <c r="AN12" s="24">
        <f t="shared" si="3"/>
        <v>-881.55786869554947</v>
      </c>
    </row>
    <row r="13" spans="1:40" x14ac:dyDescent="0.25">
      <c r="B13">
        <v>11</v>
      </c>
      <c r="C13">
        <v>9.9999999999999995E-7</v>
      </c>
      <c r="D13">
        <v>1</v>
      </c>
      <c r="E13">
        <v>3.3683333333333335E-4</v>
      </c>
      <c r="F13">
        <v>3.9743243243243244E-4</v>
      </c>
      <c r="G13">
        <v>3.9090909090909092E-5</v>
      </c>
      <c r="H13">
        <v>1.0000000000000001E-5</v>
      </c>
      <c r="I13">
        <v>0.5966118405597951</v>
      </c>
      <c r="J13">
        <v>0.37382606294411713</v>
      </c>
      <c r="K13">
        <f t="shared" si="0"/>
        <v>306</v>
      </c>
      <c r="L13">
        <v>1.9952623149688761E-7</v>
      </c>
      <c r="M13">
        <v>3.2250000000000001E-2</v>
      </c>
      <c r="R13">
        <f>'Overall equation equilibrium'!AK13</f>
        <v>11</v>
      </c>
      <c r="T13">
        <f>'Overall equation equilibrium'!AM13</f>
        <v>1</v>
      </c>
      <c r="U13">
        <f>'Overall equation equilibrium'!AN13</f>
        <v>3.1463018706194106</v>
      </c>
      <c r="V13">
        <f>'Overall equation equilibrium'!AO13</f>
        <v>0</v>
      </c>
      <c r="W13">
        <f>'Overall equation equilibrium'!AP13</f>
        <v>0</v>
      </c>
      <c r="X13">
        <f>'Overall equation equilibrium'!AQ13</f>
        <v>7.5282629617414956E-2</v>
      </c>
      <c r="Y13">
        <f>'Overall equation equilibrium'!AR13</f>
        <v>8.8792862617910751E-2</v>
      </c>
      <c r="Z13">
        <f>'Overall equation equilibrium'!AS13</f>
        <v>8.7395865914576369E-3</v>
      </c>
      <c r="AA13">
        <f>'Overall equation equilibrium'!AT13</f>
        <v>9.6334943758304798E-5</v>
      </c>
      <c r="AB13">
        <f>'Overall equation equilibrium'!AU13</f>
        <v>5.7474568105866579</v>
      </c>
      <c r="AC13">
        <f>'Overall equation equilibrium'!AV13</f>
        <v>3.6012512749110037</v>
      </c>
      <c r="AD13">
        <f>'Overall equation equilibrium'!AW13</f>
        <v>2.1993897210479458</v>
      </c>
      <c r="AE13">
        <f>'Overall equation equilibrium'!AX13</f>
        <v>2.3722047998747291</v>
      </c>
      <c r="AH13" s="3" t="s">
        <v>18</v>
      </c>
      <c r="AI13" s="25">
        <v>-1534.0419463087248</v>
      </c>
      <c r="AJ13" s="8"/>
      <c r="AK13" s="24">
        <v>11</v>
      </c>
      <c r="AL13" s="24">
        <f t="shared" si="1"/>
        <v>-778.92440055126065</v>
      </c>
      <c r="AM13" s="24">
        <f t="shared" si="2"/>
        <v>-876.20438066701956</v>
      </c>
      <c r="AN13" s="24">
        <f t="shared" si="3"/>
        <v>-880.36871930419295</v>
      </c>
    </row>
    <row r="14" spans="1:40" x14ac:dyDescent="0.25">
      <c r="B14">
        <v>12</v>
      </c>
      <c r="C14">
        <v>9.9999999999999995E-7</v>
      </c>
      <c r="D14">
        <v>1</v>
      </c>
      <c r="E14">
        <v>3.2666666666666673E-4</v>
      </c>
      <c r="F14">
        <v>4.4932432432432436E-4</v>
      </c>
      <c r="G14">
        <v>1</v>
      </c>
      <c r="H14">
        <v>1.0000000000000001E-5</v>
      </c>
      <c r="I14">
        <v>0.58590951231121335</v>
      </c>
      <c r="J14">
        <v>0.38490792761715575</v>
      </c>
      <c r="K14">
        <f t="shared" si="0"/>
        <v>306</v>
      </c>
      <c r="L14">
        <v>1.9498445997580421E-7</v>
      </c>
      <c r="M14">
        <v>3.2024999999999998E-2</v>
      </c>
      <c r="R14">
        <f>'Overall equation equilibrium'!AK14</f>
        <v>12</v>
      </c>
      <c r="T14">
        <f>'Overall equation equilibrium'!AM14</f>
        <v>1</v>
      </c>
      <c r="U14">
        <f>'Overall equation equilibrium'!AN14</f>
        <v>2.9759064486458886</v>
      </c>
      <c r="V14">
        <f>'Overall equation equilibrium'!AO14</f>
        <v>0</v>
      </c>
      <c r="W14">
        <f>'Overall equation equilibrium'!AP14</f>
        <v>0</v>
      </c>
      <c r="X14">
        <f>'Overall equation equilibrium'!AQ14</f>
        <v>7.0621830283707068E-2</v>
      </c>
      <c r="Y14">
        <f>'Overall equation equilibrium'!AR14</f>
        <v>9.712696404952588E-2</v>
      </c>
      <c r="Z14">
        <f>'Overall equation equilibrium'!AS14</f>
        <v>0</v>
      </c>
      <c r="AA14">
        <f>'Overall equation equilibrium'!AT14</f>
        <v>9.8298137973154467E-5</v>
      </c>
      <c r="AB14">
        <f>'Overall equation equilibrium'!AU14</f>
        <v>5.7593814080951296</v>
      </c>
      <c r="AC14">
        <f>'Overall equation equilibrium'!AV14</f>
        <v>3.783573257587213</v>
      </c>
      <c r="AD14">
        <f>'Overall equation equilibrium'!AW14</f>
        <v>2.0244207816016653</v>
      </c>
      <c r="AE14">
        <f>'Overall equation equilibrium'!AX14</f>
        <v>2.1921695759348983</v>
      </c>
      <c r="AH14" s="3" t="s">
        <v>26</v>
      </c>
      <c r="AI14" s="28">
        <v>-394.38179194630874</v>
      </c>
      <c r="AJ14" s="8"/>
      <c r="AK14" s="24">
        <v>12</v>
      </c>
      <c r="AL14" s="24">
        <f t="shared" si="1"/>
        <v>-787.66073861599466</v>
      </c>
      <c r="AM14" s="24">
        <f t="shared" si="2"/>
        <v>-877.55778830098802</v>
      </c>
      <c r="AN14" s="24">
        <f t="shared" si="3"/>
        <v>-880.50629625688032</v>
      </c>
    </row>
    <row r="15" spans="1:40" x14ac:dyDescent="0.25">
      <c r="B15">
        <v>13</v>
      </c>
      <c r="C15">
        <v>9.9999999999999995E-7</v>
      </c>
      <c r="D15">
        <v>1</v>
      </c>
      <c r="E15">
        <v>2.6049999999999999E-4</v>
      </c>
      <c r="F15">
        <v>2.8418918918918923E-4</v>
      </c>
      <c r="G15">
        <v>3.0909090909090909E-5</v>
      </c>
      <c r="H15">
        <v>1.0000000000000001E-5</v>
      </c>
      <c r="I15">
        <v>0.58494491160948348</v>
      </c>
      <c r="J15">
        <v>0.38538390778298209</v>
      </c>
      <c r="K15">
        <f t="shared" si="0"/>
        <v>306</v>
      </c>
      <c r="L15">
        <v>1.9952623149688761E-7</v>
      </c>
      <c r="M15">
        <v>3.1375E-2</v>
      </c>
      <c r="R15">
        <f>'Overall equation equilibrium'!AK15</f>
        <v>13</v>
      </c>
      <c r="T15">
        <f>'Overall equation equilibrium'!AM15</f>
        <v>1</v>
      </c>
      <c r="U15">
        <f>'Overall equation equilibrium'!AN15</f>
        <v>2.9852794944604497</v>
      </c>
      <c r="V15">
        <f>'Overall equation equilibrium'!AO15</f>
        <v>0</v>
      </c>
      <c r="W15">
        <f>'Overall equation equilibrium'!AP15</f>
        <v>0</v>
      </c>
      <c r="X15">
        <f>'Overall equation equilibrium'!AQ15</f>
        <v>5.6480397765803138E-2</v>
      </c>
      <c r="Y15">
        <f>'Overall equation equilibrium'!AR15</f>
        <v>6.1624950844830703E-2</v>
      </c>
      <c r="Z15">
        <f>'Overall equation equilibrium'!AS15</f>
        <v>6.7095987566318949E-3</v>
      </c>
      <c r="AA15">
        <f>'Overall equation equilibrium'!AT15</f>
        <v>9.947735173925206E-5</v>
      </c>
      <c r="AB15">
        <f>'Overall equation equilibrium'!AU15</f>
        <v>5.8188770720262291</v>
      </c>
      <c r="AC15">
        <f>'Overall equation equilibrium'!AV15</f>
        <v>3.8336970549175189</v>
      </c>
      <c r="AD15">
        <f>'Overall equation equilibrium'!AW15</f>
        <v>2.0227518299636271</v>
      </c>
      <c r="AE15">
        <f>'Overall equation equilibrium'!AX15</f>
        <v>2.1475667773308929</v>
      </c>
      <c r="AI15" s="8"/>
      <c r="AJ15" s="8"/>
      <c r="AK15" s="24">
        <v>13</v>
      </c>
      <c r="AL15" s="24">
        <f t="shared" si="1"/>
        <v>-791.70165823733123</v>
      </c>
      <c r="AM15" s="24">
        <f t="shared" si="2"/>
        <v>-879.76962496897522</v>
      </c>
      <c r="AN15" s="24">
        <f t="shared" si="3"/>
        <v>-882.32072463202337</v>
      </c>
    </row>
    <row r="16" spans="1:40" x14ac:dyDescent="0.25">
      <c r="B16">
        <v>14</v>
      </c>
      <c r="C16">
        <v>9.9999999999999995E-7</v>
      </c>
      <c r="D16">
        <v>1</v>
      </c>
      <c r="E16">
        <v>8.2733333333333335E-4</v>
      </c>
      <c r="F16">
        <v>6.5770270270270269E-4</v>
      </c>
      <c r="G16">
        <v>1.3545454545454546E-4</v>
      </c>
      <c r="H16">
        <v>1.0000000000000001E-5</v>
      </c>
      <c r="I16">
        <v>0.58537217651259577</v>
      </c>
      <c r="J16">
        <v>0.38384667682911122</v>
      </c>
      <c r="K16">
        <f t="shared" si="0"/>
        <v>306</v>
      </c>
      <c r="L16">
        <v>2.089296130854039E-7</v>
      </c>
      <c r="M16">
        <v>3.0700000000000002E-2</v>
      </c>
      <c r="R16">
        <f>'Overall equation equilibrium'!AK16</f>
        <v>14</v>
      </c>
      <c r="T16">
        <f>'Overall equation equilibrium'!AM16</f>
        <v>1</v>
      </c>
      <c r="U16">
        <f>'Overall equation equilibrium'!AN16</f>
        <v>2.8993000955532828</v>
      </c>
      <c r="V16">
        <f>'Overall equation equilibrium'!AO16</f>
        <v>0</v>
      </c>
      <c r="W16">
        <f>'Overall equation equilibrium'!AP16</f>
        <v>0</v>
      </c>
      <c r="X16">
        <f>'Overall equation equilibrium'!AQ16</f>
        <v>0.1725961369943875</v>
      </c>
      <c r="Y16">
        <f>'Overall equation equilibrium'!AR16</f>
        <v>0.13719102879890882</v>
      </c>
      <c r="Z16">
        <f>'Overall equation equilibrium'!AS16</f>
        <v>2.8265116426503936E-2</v>
      </c>
      <c r="AA16">
        <f>'Overall equation equilibrium'!AT16</f>
        <v>9.4241466071048218E-5</v>
      </c>
      <c r="AB16">
        <f>'Overall equation equilibrium'!AU16</f>
        <v>5.516633211174744</v>
      </c>
      <c r="AC16">
        <f>'Overall equation equilibrium'!AV16</f>
        <v>3.6174273570875295</v>
      </c>
      <c r="AD16">
        <f>'Overall equation equilibrium'!AW16</f>
        <v>1.9961136056462079</v>
      </c>
      <c r="AE16">
        <f>'Overall equation equilibrium'!AX16</f>
        <v>2.3341658878660079</v>
      </c>
      <c r="AI16" s="8"/>
      <c r="AJ16" s="8"/>
      <c r="AK16" s="24">
        <v>14</v>
      </c>
      <c r="AL16" s="24">
        <f t="shared" si="1"/>
        <v>-772.99498550678527</v>
      </c>
      <c r="AM16" s="24">
        <f t="shared" si="2"/>
        <v>-868.71505620661628</v>
      </c>
      <c r="AN16" s="24">
        <f t="shared" si="3"/>
        <v>-873.90233890847242</v>
      </c>
    </row>
    <row r="17" spans="2:40" x14ac:dyDescent="0.25">
      <c r="B17">
        <v>15</v>
      </c>
      <c r="C17">
        <v>9.9999999999999995E-7</v>
      </c>
      <c r="D17">
        <v>1</v>
      </c>
      <c r="E17">
        <v>1.0840000000000001E-3</v>
      </c>
      <c r="F17">
        <v>7.1297297297297289E-4</v>
      </c>
      <c r="G17">
        <v>2.218181818181818E-4</v>
      </c>
      <c r="H17">
        <v>1.0000000000000001E-5</v>
      </c>
      <c r="I17">
        <v>0.56474720920689347</v>
      </c>
      <c r="J17">
        <v>0.39655234615459323</v>
      </c>
      <c r="K17">
        <f t="shared" si="0"/>
        <v>306</v>
      </c>
      <c r="L17">
        <v>2.9512092266663814E-7</v>
      </c>
      <c r="M17">
        <v>2.9850000000000002E-2</v>
      </c>
      <c r="R17">
        <f>'Overall equation equilibrium'!AK17</f>
        <v>15</v>
      </c>
      <c r="T17">
        <f>'Overall equation equilibrium'!AM17</f>
        <v>1</v>
      </c>
      <c r="U17">
        <f>'Overall equation equilibrium'!AN17</f>
        <v>2.5937890643011112</v>
      </c>
      <c r="V17">
        <f>'Overall equation equilibrium'!AO17</f>
        <v>0</v>
      </c>
      <c r="W17">
        <f>'Overall equation equilibrium'!AP17</f>
        <v>0</v>
      </c>
      <c r="X17">
        <f>'Overall equation equilibrium'!AQ17</f>
        <v>0.24367549132110916</v>
      </c>
      <c r="Y17">
        <f>'Overall equation equilibrium'!AR17</f>
        <v>0.16027170504405425</v>
      </c>
      <c r="Z17">
        <f>'Overall equation equilibrium'!AS17</f>
        <v>4.9873765451281957E-2</v>
      </c>
      <c r="AA17">
        <f>'Overall equation equilibrium'!AT17</f>
        <v>9.4752852883067464E-5</v>
      </c>
      <c r="AB17">
        <f>'Overall equation equilibrium'!AU17</f>
        <v>5.3511409230103704</v>
      </c>
      <c r="AC17">
        <f>'Overall equation equilibrium'!AV17</f>
        <v>3.7574466115621412</v>
      </c>
      <c r="AD17">
        <f>'Overall equation equilibrium'!AW17</f>
        <v>1.7237513058479794</v>
      </c>
      <c r="AE17">
        <f>'Overall equation equilibrium'!AX17</f>
        <v>2.1775722676644249</v>
      </c>
      <c r="AJ17" s="8"/>
      <c r="AK17" s="24">
        <v>15</v>
      </c>
      <c r="AL17" s="24">
        <f t="shared" si="1"/>
        <v>-774.70882931950325</v>
      </c>
      <c r="AM17" s="24">
        <f t="shared" si="2"/>
        <v>-864.00726885988786</v>
      </c>
      <c r="AN17" s="24">
        <f t="shared" si="3"/>
        <v>-869.13688274223728</v>
      </c>
    </row>
    <row r="18" spans="2:40" x14ac:dyDescent="0.25">
      <c r="B18">
        <v>16</v>
      </c>
      <c r="C18">
        <v>9.9999999999999995E-7</v>
      </c>
      <c r="D18">
        <v>1</v>
      </c>
      <c r="E18">
        <v>5.3249999999999999E-4</v>
      </c>
      <c r="F18">
        <v>3.6256756756756754E-4</v>
      </c>
      <c r="G18">
        <v>2.0306818181818184E-4</v>
      </c>
      <c r="H18">
        <v>2.1323544882920101E-3</v>
      </c>
      <c r="I18">
        <v>0.56785879810769291</v>
      </c>
      <c r="J18">
        <v>0.39484856888868292</v>
      </c>
      <c r="K18">
        <f t="shared" si="0"/>
        <v>306</v>
      </c>
      <c r="L18">
        <v>2.9512092266663814E-7</v>
      </c>
      <c r="M18">
        <v>3.0339999999999999E-2</v>
      </c>
      <c r="R18">
        <f>'Overall equation equilibrium'!AK18</f>
        <v>16</v>
      </c>
      <c r="T18">
        <f>'Overall equation equilibrium'!AM18</f>
        <v>1</v>
      </c>
      <c r="U18">
        <f>'Overall equation equilibrium'!AN18</f>
        <v>2.7225670522120922</v>
      </c>
      <c r="V18">
        <f>'Overall equation equilibrium'!AO18</f>
        <v>0</v>
      </c>
      <c r="W18">
        <f>'Overall equation equilibrium'!AP18</f>
        <v>0</v>
      </c>
      <c r="X18">
        <f>'Overall equation equilibrium'!AQ18</f>
        <v>0.13027286391226439</v>
      </c>
      <c r="Y18">
        <f>'Overall equation equilibrium'!AR18</f>
        <v>8.8721968791051736E-2</v>
      </c>
      <c r="Z18">
        <f>'Overall equation equilibrium'!AS18</f>
        <v>4.9680204563723102E-2</v>
      </c>
      <c r="AA18">
        <f>'Overall equation equilibrium'!AT18</f>
        <v>2.097219024304741E-2</v>
      </c>
      <c r="AB18">
        <f>'Overall equation equilibrium'!AU18</f>
        <v>5.5850201317333248</v>
      </c>
      <c r="AC18">
        <f>'Overall equation equilibrium'!AV18</f>
        <v>3.8834252697642788</v>
      </c>
      <c r="AD18">
        <f>'Overall equation equilibrium'!AW18</f>
        <v>1.8061221460498194</v>
      </c>
      <c r="AE18">
        <f>'Overall equation equilibrium'!AX18</f>
        <v>2.0747971833168588</v>
      </c>
      <c r="AJ18" s="8"/>
      <c r="AK18" s="24">
        <v>16</v>
      </c>
      <c r="AL18" s="24">
        <f t="shared" si="1"/>
        <v>-786.69170689846919</v>
      </c>
      <c r="AM18" s="24">
        <f t="shared" si="2"/>
        <v>-871.7755195389102</v>
      </c>
      <c r="AN18" s="24">
        <f t="shared" si="3"/>
        <v>-875.59898771743804</v>
      </c>
    </row>
    <row r="19" spans="2:40" x14ac:dyDescent="0.25">
      <c r="B19">
        <v>17</v>
      </c>
      <c r="C19">
        <v>9.9999999999999995E-7</v>
      </c>
      <c r="D19">
        <v>1</v>
      </c>
      <c r="E19">
        <v>1.9771666666666666E-3</v>
      </c>
      <c r="F19">
        <v>1.017162162162162E-3</v>
      </c>
      <c r="G19">
        <v>9.0375000000000004E-4</v>
      </c>
      <c r="H19">
        <v>4.7113106304956503E-3</v>
      </c>
      <c r="I19">
        <v>0.56510833171990771</v>
      </c>
      <c r="J19">
        <v>0.39291487790099811</v>
      </c>
      <c r="K19">
        <f t="shared" si="0"/>
        <v>306</v>
      </c>
      <c r="L19">
        <v>2.8840315031266014E-7</v>
      </c>
      <c r="M19">
        <v>3.109E-2</v>
      </c>
      <c r="R19">
        <f>'Overall equation equilibrium'!AK19</f>
        <v>17</v>
      </c>
      <c r="T19">
        <f>'Overall equation equilibrium'!AM19</f>
        <v>1</v>
      </c>
      <c r="U19">
        <f>'Overall equation equilibrium'!AN19</f>
        <v>2.4763798226388918</v>
      </c>
      <c r="V19">
        <f>'Overall equation equilibrium'!AO19</f>
        <v>0</v>
      </c>
      <c r="W19">
        <f>'Overall equation equilibrium'!AP19</f>
        <v>0</v>
      </c>
      <c r="X19">
        <f>'Overall equation equilibrium'!AQ19</f>
        <v>0.41865727658308127</v>
      </c>
      <c r="Y19">
        <f>'Overall equation equilibrium'!AR19</f>
        <v>0.21537489735893839</v>
      </c>
      <c r="Z19">
        <f>'Overall equation equilibrium'!AS19</f>
        <v>0.19137117288262007</v>
      </c>
      <c r="AA19">
        <f>'Overall equation equilibrium'!AT19</f>
        <v>3.9318805090957414E-2</v>
      </c>
      <c r="AB19">
        <f>'Overall equation equilibrium'!AU19</f>
        <v>4.7161790195594859</v>
      </c>
      <c r="AC19">
        <f>'Overall equation equilibrium'!AV19</f>
        <v>3.2791180020115509</v>
      </c>
      <c r="AD19">
        <f>'Overall equation equilibrium'!AW19</f>
        <v>1.7557790416555037</v>
      </c>
      <c r="AE19">
        <f>'Overall equation equilibrium'!AX19</f>
        <v>2.5811823884801433</v>
      </c>
      <c r="AJ19" s="8"/>
      <c r="AK19" s="24">
        <v>17</v>
      </c>
      <c r="AL19" s="24">
        <f t="shared" si="1"/>
        <v>-733.62077664454478</v>
      </c>
      <c r="AM19" s="24">
        <f t="shared" si="2"/>
        <v>-839.47056307097614</v>
      </c>
      <c r="AN19" s="24">
        <f t="shared" si="3"/>
        <v>-848.82359369961637</v>
      </c>
    </row>
    <row r="20" spans="2:40" x14ac:dyDescent="0.25">
      <c r="B20">
        <v>18</v>
      </c>
      <c r="C20">
        <v>9.9999999999999995E-7</v>
      </c>
      <c r="D20">
        <v>1</v>
      </c>
      <c r="E20">
        <v>1.5554999999999998E-3</v>
      </c>
      <c r="F20">
        <v>7.5094594594594596E-4</v>
      </c>
      <c r="G20">
        <v>7.3079545454545456E-4</v>
      </c>
      <c r="H20">
        <v>8.4571491013480538E-3</v>
      </c>
      <c r="I20">
        <v>0.56162400045750183</v>
      </c>
      <c r="J20">
        <v>0.39124312690560503</v>
      </c>
      <c r="K20">
        <f t="shared" si="0"/>
        <v>306</v>
      </c>
      <c r="L20">
        <v>3.0199517204020165E-7</v>
      </c>
      <c r="M20">
        <v>2.9940000000000001E-2</v>
      </c>
      <c r="R20">
        <f>'Overall equation equilibrium'!AK20</f>
        <v>18</v>
      </c>
      <c r="T20">
        <f>'Overall equation equilibrium'!AM20</f>
        <v>1</v>
      </c>
      <c r="U20">
        <f>'Overall equation equilibrium'!AN20</f>
        <v>2.5667287369607994</v>
      </c>
      <c r="V20">
        <f>'Overall equation equilibrium'!AO20</f>
        <v>0</v>
      </c>
      <c r="W20">
        <f>'Overall equation equilibrium'!AP20</f>
        <v>0</v>
      </c>
      <c r="X20">
        <f>'Overall equation equilibrium'!AQ20</f>
        <v>0.35149934844781749</v>
      </c>
      <c r="Y20">
        <f>'Overall equation equilibrium'!AR20</f>
        <v>0.16969299405124919</v>
      </c>
      <c r="Z20">
        <f>'Overall equation equilibrium'!AS20</f>
        <v>0.16514045887499587</v>
      </c>
      <c r="AA20">
        <f>'Overall equation equilibrium'!AT20</f>
        <v>7.408971723834798E-2</v>
      </c>
      <c r="AB20">
        <f>'Overall equation equilibrium'!AU20</f>
        <v>4.9201643354654205</v>
      </c>
      <c r="AC20">
        <f>'Overall equation equilibrium'!AV20</f>
        <v>3.427525315742971</v>
      </c>
      <c r="AD20">
        <f>'Overall equation equilibrium'!AW20</f>
        <v>1.7796708342422438</v>
      </c>
      <c r="AE20">
        <f>'Overall equation equilibrium'!AX20</f>
        <v>2.4660036356163064</v>
      </c>
      <c r="AJ20" s="8"/>
      <c r="AK20" s="24">
        <v>18</v>
      </c>
      <c r="AL20" s="24">
        <f t="shared" si="1"/>
        <v>-744.98228391636485</v>
      </c>
      <c r="AM20" s="24">
        <f t="shared" si="2"/>
        <v>-846.10879063737457</v>
      </c>
      <c r="AN20" s="24">
        <f t="shared" si="3"/>
        <v>-855.07300024821666</v>
      </c>
    </row>
    <row r="21" spans="2:40" x14ac:dyDescent="0.25">
      <c r="B21">
        <v>19</v>
      </c>
      <c r="C21">
        <v>9.9999999999999995E-7</v>
      </c>
      <c r="D21">
        <v>1</v>
      </c>
      <c r="E21">
        <v>1.9193333333333334E-3</v>
      </c>
      <c r="F21">
        <v>8.1905405405405403E-4</v>
      </c>
      <c r="G21">
        <v>9.762499999999999E-4</v>
      </c>
      <c r="H21">
        <v>1.3455379796633589E-2</v>
      </c>
      <c r="I21">
        <v>0.54538995569963966</v>
      </c>
      <c r="J21">
        <v>0.39874149903674239</v>
      </c>
      <c r="K21">
        <f t="shared" si="0"/>
        <v>306</v>
      </c>
      <c r="L21">
        <v>3.0199517204020165E-7</v>
      </c>
      <c r="M21">
        <v>3.0200000000000001E-2</v>
      </c>
      <c r="R21">
        <f>'Overall equation equilibrium'!AK21</f>
        <v>19</v>
      </c>
      <c r="T21">
        <f>'Overall equation equilibrium'!AM21</f>
        <v>1</v>
      </c>
      <c r="U21">
        <f>'Overall equation equilibrium'!AN21</f>
        <v>2.3446402078617439</v>
      </c>
      <c r="V21">
        <f>'Overall equation equilibrium'!AO21</f>
        <v>0</v>
      </c>
      <c r="W21">
        <f>'Overall equation equilibrium'!AP21</f>
        <v>0</v>
      </c>
      <c r="X21">
        <f>'Overall equation equilibrium'!AQ21</f>
        <v>0.4609389317248398</v>
      </c>
      <c r="Y21">
        <f>'Overall equation equilibrium'!AR21</f>
        <v>0.19669964085470676</v>
      </c>
      <c r="Z21">
        <f>'Overall equation equilibrium'!AS21</f>
        <v>0.23444000453927549</v>
      </c>
      <c r="AA21">
        <f>'Overall equation equilibrium'!AT21</f>
        <v>0.11300569109833521</v>
      </c>
      <c r="AB21">
        <f>'Overall equation equilibrium'!AU21</f>
        <v>4.5804852626566506</v>
      </c>
      <c r="AC21">
        <f>'Overall equation equilibrium'!AV21</f>
        <v>3.3488507458932411</v>
      </c>
      <c r="AD21">
        <f>'Overall equation equilibrium'!AW21</f>
        <v>1.6209271872792064</v>
      </c>
      <c r="AE21">
        <f>'Overall equation equilibrium'!AX21</f>
        <v>2.5130057643980281</v>
      </c>
      <c r="AJ21" s="8"/>
      <c r="AK21" s="24">
        <v>19</v>
      </c>
      <c r="AL21" s="24">
        <f t="shared" si="1"/>
        <v>-730.4356356866848</v>
      </c>
      <c r="AM21" s="24">
        <f t="shared" si="2"/>
        <v>-833.48961770558037</v>
      </c>
      <c r="AN21" s="24">
        <f t="shared" si="3"/>
        <v>-843.93908778821003</v>
      </c>
    </row>
    <row r="22" spans="2:40" x14ac:dyDescent="0.25">
      <c r="B22">
        <v>20</v>
      </c>
      <c r="C22">
        <v>9.9999999999999995E-7</v>
      </c>
      <c r="D22">
        <v>1</v>
      </c>
      <c r="E22">
        <v>5.3249999999999999E-4</v>
      </c>
      <c r="F22">
        <v>3.6256756756756754E-4</v>
      </c>
      <c r="G22">
        <v>2.0306818181818184E-4</v>
      </c>
      <c r="H22">
        <v>1.0000000000000001E-5</v>
      </c>
      <c r="I22">
        <v>0.59953156541718877</v>
      </c>
      <c r="J22">
        <v>0.37110489341547853</v>
      </c>
      <c r="K22">
        <f t="shared" si="0"/>
        <v>306</v>
      </c>
      <c r="L22">
        <v>2.454708915685024E-7</v>
      </c>
      <c r="M22">
        <v>3.1605000000000001E-2</v>
      </c>
      <c r="R22">
        <f>'Overall equation equilibrium'!AK22</f>
        <v>20</v>
      </c>
      <c r="T22">
        <f>'Overall equation equilibrium'!AM22</f>
        <v>1</v>
      </c>
      <c r="U22">
        <f>'Overall equation equilibrium'!AN22</f>
        <v>3.1498013943695433</v>
      </c>
      <c r="V22">
        <f>'Overall equation equilibrium'!AO22</f>
        <v>0</v>
      </c>
      <c r="W22">
        <f>'Overall equation equilibrium'!AP22</f>
        <v>0</v>
      </c>
      <c r="X22">
        <f>'Overall equation equilibrium'!AQ22</f>
        <v>0.1137685852048794</v>
      </c>
      <c r="Y22">
        <f>'Overall equation equilibrium'!AR22</f>
        <v>7.7481776041611647E-2</v>
      </c>
      <c r="Z22">
        <f>'Overall equation equilibrium'!AS22</f>
        <v>4.3386215794797345E-2</v>
      </c>
      <c r="AA22">
        <f>'Overall equation equilibrium'!AT22</f>
        <v>9.4109294078380235E-5</v>
      </c>
      <c r="AB22">
        <f>'Overall equation equilibrium'!AU22</f>
        <v>5.6421492399117872</v>
      </c>
      <c r="AC22">
        <f>'Overall equation equilibrium'!AV22</f>
        <v>3.4924419548363219</v>
      </c>
      <c r="AD22">
        <f>'Overall equation equilibrium'!AW22</f>
        <v>2.231881443538108</v>
      </c>
      <c r="AE22">
        <f>'Overall equation equilibrium'!AX22</f>
        <v>2.4665180205793966</v>
      </c>
      <c r="AJ22" s="8"/>
      <c r="AK22" s="24">
        <v>20</v>
      </c>
      <c r="AL22" s="24">
        <f t="shared" si="1"/>
        <v>-770.99237405769827</v>
      </c>
      <c r="AM22" s="24">
        <f t="shared" si="2"/>
        <v>-872.13997480860962</v>
      </c>
      <c r="AN22" s="24">
        <f t="shared" si="3"/>
        <v>-877.44285330954983</v>
      </c>
    </row>
    <row r="23" spans="2:40" x14ac:dyDescent="0.25">
      <c r="B23">
        <v>21</v>
      </c>
      <c r="C23">
        <v>9.9999999999999995E-7</v>
      </c>
      <c r="D23">
        <v>1</v>
      </c>
      <c r="E23">
        <v>3.8416666666666666E-4</v>
      </c>
      <c r="F23">
        <v>4.1202702702702697E-4</v>
      </c>
      <c r="G23">
        <v>4.9886363636363632E-5</v>
      </c>
      <c r="H23">
        <v>1.0000000000000001E-5</v>
      </c>
      <c r="I23">
        <v>0.58975230757045838</v>
      </c>
      <c r="J23">
        <v>0.37798571447167606</v>
      </c>
      <c r="K23">
        <f t="shared" si="0"/>
        <v>306</v>
      </c>
      <c r="L23">
        <v>2.5703957827688611E-7</v>
      </c>
      <c r="M23">
        <v>3.2055E-2</v>
      </c>
      <c r="R23">
        <f>'Overall equation equilibrium'!AK23</f>
        <v>21</v>
      </c>
      <c r="T23">
        <f>'Overall equation equilibrium'!AM23</f>
        <v>1</v>
      </c>
      <c r="U23">
        <f>'Overall equation equilibrium'!AN23</f>
        <v>3.0522790527192463</v>
      </c>
      <c r="V23">
        <f>'Overall equation equilibrium'!AO23</f>
        <v>0</v>
      </c>
      <c r="W23">
        <f>'Overall equation equilibrium'!AP23</f>
        <v>0</v>
      </c>
      <c r="X23">
        <f>'Overall equation equilibrium'!AQ23</f>
        <v>8.8972899335193853E-2</v>
      </c>
      <c r="Y23">
        <f>'Overall equation equilibrium'!AR23</f>
        <v>9.5415755189006732E-2</v>
      </c>
      <c r="Z23">
        <f>'Overall equation equilibrium'!AS23</f>
        <v>1.1547644531065373E-2</v>
      </c>
      <c r="AA23">
        <f>'Overall equation equilibrium'!AT23</f>
        <v>9.6907737663055584E-5</v>
      </c>
      <c r="AB23">
        <f>'Overall equation equilibrium'!AU23</f>
        <v>5.7151561908219657</v>
      </c>
      <c r="AC23">
        <f>'Overall equation equilibrium'!AV23</f>
        <v>3.6629740458403819</v>
      </c>
      <c r="AD23">
        <f>'Overall equation equilibrium'!AW23</f>
        <v>2.1114861209759841</v>
      </c>
      <c r="AE23">
        <f>'Overall equation equilibrium'!AX23</f>
        <v>2.3074224200312501</v>
      </c>
      <c r="AJ23" s="8"/>
      <c r="AK23" s="24">
        <v>21</v>
      </c>
      <c r="AL23" s="24">
        <f t="shared" si="1"/>
        <v>-780.84327385765198</v>
      </c>
      <c r="AM23" s="24">
        <f t="shared" si="2"/>
        <v>-875.46664160024727</v>
      </c>
      <c r="AN23" s="24">
        <f t="shared" si="3"/>
        <v>-879.50989805901656</v>
      </c>
    </row>
    <row r="24" spans="2:40" x14ac:dyDescent="0.25">
      <c r="B24">
        <v>22</v>
      </c>
      <c r="C24">
        <v>9.9999999999999995E-7</v>
      </c>
      <c r="D24">
        <v>1</v>
      </c>
      <c r="E24">
        <v>5.2666666666666671E-4</v>
      </c>
      <c r="F24">
        <v>5.2027027027027033E-4</v>
      </c>
      <c r="G24">
        <v>5.329545454545455E-5</v>
      </c>
      <c r="H24">
        <v>1.0000000000000001E-5</v>
      </c>
      <c r="I24">
        <v>0.58259428876777986</v>
      </c>
      <c r="J24">
        <v>0.37911124060398199</v>
      </c>
      <c r="K24">
        <f t="shared" si="0"/>
        <v>306</v>
      </c>
      <c r="L24">
        <v>2.6302679918953789E-7</v>
      </c>
      <c r="M24">
        <v>3.0939999999999999E-2</v>
      </c>
      <c r="R24">
        <f>'Overall equation equilibrium'!AK24</f>
        <v>22</v>
      </c>
      <c r="T24">
        <f>'Overall equation equilibrium'!AM24</f>
        <v>1</v>
      </c>
      <c r="U24">
        <f>'Overall equation equilibrium'!AN24</f>
        <v>2.9679614683965703</v>
      </c>
      <c r="V24">
        <f>'Overall equation equilibrium'!AO24</f>
        <v>0</v>
      </c>
      <c r="W24">
        <f>'Overall equation equilibrium'!AP24</f>
        <v>0</v>
      </c>
      <c r="X24">
        <f>'Overall equation equilibrium'!AQ24</f>
        <v>0.1226805118220816</v>
      </c>
      <c r="Y24">
        <f>'Overall equation equilibrium'!AR24</f>
        <v>0.12118123583912652</v>
      </c>
      <c r="Z24">
        <f>'Overall equation equilibrium'!AS24</f>
        <v>1.2406187779232872E-2</v>
      </c>
      <c r="AA24">
        <f>'Overall equation equilibrium'!AT24</f>
        <v>9.6709026974351299E-5</v>
      </c>
      <c r="AB24">
        <f>'Overall equation equilibrium'!AU24</f>
        <v>5.6342126787546229</v>
      </c>
      <c r="AC24">
        <f>'Overall equation equilibrium'!AV24</f>
        <v>3.6663479193850277</v>
      </c>
      <c r="AD24">
        <f>'Overall equation equilibrium'!AW24</f>
        <v>2.0409099195818778</v>
      </c>
      <c r="AE24">
        <f>'Overall equation equilibrium'!AX24</f>
        <v>2.2971778550223187</v>
      </c>
      <c r="AJ24" s="8"/>
      <c r="AK24" s="24">
        <v>22</v>
      </c>
      <c r="AL24" s="24">
        <f t="shared" si="1"/>
        <v>-778.63244385049893</v>
      </c>
      <c r="AM24" s="24">
        <f t="shared" si="2"/>
        <v>-872.8356998555173</v>
      </c>
      <c r="AN24" s="24">
        <f t="shared" si="3"/>
        <v>-877.52652151910672</v>
      </c>
    </row>
    <row r="25" spans="2:40" x14ac:dyDescent="0.25">
      <c r="B25">
        <v>23</v>
      </c>
      <c r="C25">
        <v>9.9999999999999995E-7</v>
      </c>
      <c r="D25">
        <v>1</v>
      </c>
      <c r="E25">
        <v>1.2761666666666666E-3</v>
      </c>
      <c r="F25">
        <v>6.9945945945945945E-4</v>
      </c>
      <c r="G25">
        <v>1.4636363636363637E-4</v>
      </c>
      <c r="H25">
        <v>1.0000000000000001E-5</v>
      </c>
      <c r="I25">
        <v>0.56830397456522552</v>
      </c>
      <c r="J25">
        <v>0.39522995736085081</v>
      </c>
      <c r="K25">
        <f t="shared" si="0"/>
        <v>306</v>
      </c>
      <c r="L25">
        <v>2.8183829312644502E-7</v>
      </c>
      <c r="M25">
        <v>3.066E-2</v>
      </c>
      <c r="R25">
        <f>'Overall equation equilibrium'!AK25</f>
        <v>23</v>
      </c>
      <c r="T25">
        <f>'Overall equation equilibrium'!AM25</f>
        <v>1</v>
      </c>
      <c r="U25">
        <f>'Overall equation equilibrium'!AN25</f>
        <v>2.6143104164306461</v>
      </c>
      <c r="V25">
        <f>'Overall equation equilibrium'!AO25</f>
        <v>0</v>
      </c>
      <c r="W25">
        <f>'Overall equation equilibrium'!AP25</f>
        <v>0</v>
      </c>
      <c r="X25">
        <f>'Overall equation equilibrium'!AQ25</f>
        <v>0.31148556360746427</v>
      </c>
      <c r="Y25">
        <f>'Overall equation equilibrium'!AR25</f>
        <v>0.17072224680837694</v>
      </c>
      <c r="Z25">
        <f>'Overall equation equilibrium'!AS25</f>
        <v>3.5720473047407469E-2</v>
      </c>
      <c r="AA25">
        <f>'Overall equation equilibrium'!AT25</f>
        <v>9.3267445631591456E-5</v>
      </c>
      <c r="AB25">
        <f>'Overall equation equilibrium'!AU25</f>
        <v>5.3004260049979495</v>
      </c>
      <c r="AC25">
        <f>'Overall equation equilibrium'!AV25</f>
        <v>3.6862088560129354</v>
      </c>
      <c r="AD25">
        <f>'Overall equation equilibrium'!AW25</f>
        <v>1.7353453791594258</v>
      </c>
      <c r="AE25">
        <f>'Overall equation equilibrium'!AX25</f>
        <v>2.2532736626226741</v>
      </c>
      <c r="AJ25" s="8"/>
      <c r="AK25" s="24">
        <v>23</v>
      </c>
      <c r="AL25" s="24">
        <f t="shared" si="1"/>
        <v>-769.65043336436804</v>
      </c>
      <c r="AM25" s="24">
        <f t="shared" si="2"/>
        <v>-862.05325503763709</v>
      </c>
      <c r="AN25" s="24">
        <f t="shared" si="3"/>
        <v>-867.8577902330311</v>
      </c>
    </row>
    <row r="26" spans="2:40" x14ac:dyDescent="0.25">
      <c r="B26">
        <v>24</v>
      </c>
      <c r="C26">
        <v>9.9999999999999995E-7</v>
      </c>
      <c r="D26">
        <v>1</v>
      </c>
      <c r="E26">
        <v>2.1311666666666666E-3</v>
      </c>
      <c r="F26">
        <v>8.5864864864864862E-4</v>
      </c>
      <c r="G26">
        <v>5.2636363636363633E-4</v>
      </c>
      <c r="H26">
        <v>2.4357303100889303E-3</v>
      </c>
      <c r="I26">
        <v>0.55142209950040555</v>
      </c>
      <c r="J26">
        <v>0.40284059330544453</v>
      </c>
      <c r="K26">
        <f t="shared" si="0"/>
        <v>306</v>
      </c>
      <c r="L26">
        <v>2.9512092266663814E-7</v>
      </c>
      <c r="M26">
        <v>3.1800000000000002E-2</v>
      </c>
      <c r="R26">
        <f>'Overall equation equilibrium'!AK26</f>
        <v>24</v>
      </c>
      <c r="T26">
        <f>'Overall equation equilibrium'!AM26</f>
        <v>1</v>
      </c>
      <c r="U26">
        <f>'Overall equation equilibrium'!AN26</f>
        <v>2.3072536768075977</v>
      </c>
      <c r="V26">
        <f>'Overall equation equilibrium'!AO26</f>
        <v>0</v>
      </c>
      <c r="W26">
        <f>'Overall equation equilibrium'!AP26</f>
        <v>0</v>
      </c>
      <c r="X26">
        <f>'Overall equation equilibrium'!AQ26</f>
        <v>0.52590373230634102</v>
      </c>
      <c r="Y26">
        <f>'Overall equation equilibrium'!AR26</f>
        <v>0.21187794410934124</v>
      </c>
      <c r="Z26">
        <f>'Overall equation equilibrium'!AS26</f>
        <v>0.12990081836046594</v>
      </c>
      <c r="AA26">
        <f>'Overall equation equilibrium'!AT26</f>
        <v>2.1084463451090774E-2</v>
      </c>
      <c r="AB26">
        <f>'Overall equation equilibrium'!AU26</f>
        <v>4.7732867037383748</v>
      </c>
      <c r="AC26">
        <f>'Overall equation equilibrium'!AV26</f>
        <v>3.4871174903818716</v>
      </c>
      <c r="AD26">
        <f>'Overall equation equilibrium'!AW26</f>
        <v>1.5325512354971857</v>
      </c>
      <c r="AE26">
        <f>'Overall equation equilibrium'!AX26</f>
        <v>2.4002337302733339</v>
      </c>
      <c r="AJ26" s="8"/>
      <c r="AK26" s="24">
        <v>24</v>
      </c>
      <c r="AL26" s="24">
        <f t="shared" si="1"/>
        <v>-744.6912646609162</v>
      </c>
      <c r="AM26" s="24">
        <f t="shared" si="2"/>
        <v>-843.12066231093968</v>
      </c>
      <c r="AN26" s="24">
        <f t="shared" si="3"/>
        <v>-851.56590414149923</v>
      </c>
    </row>
    <row r="27" spans="2:40" x14ac:dyDescent="0.25">
      <c r="B27">
        <v>25</v>
      </c>
      <c r="C27">
        <v>9.9999999999999995E-7</v>
      </c>
      <c r="D27">
        <v>1</v>
      </c>
      <c r="E27">
        <v>2.2868333333333334E-3</v>
      </c>
      <c r="F27">
        <v>9.6513513513513517E-4</v>
      </c>
      <c r="G27">
        <v>8.0306818181818181E-4</v>
      </c>
      <c r="H27">
        <v>3.5695037342581108E-3</v>
      </c>
      <c r="I27">
        <v>0.55625067791648031</v>
      </c>
      <c r="J27">
        <v>0.40096246674032743</v>
      </c>
      <c r="K27">
        <f t="shared" si="0"/>
        <v>306</v>
      </c>
      <c r="L27">
        <v>2.8840315031266014E-7</v>
      </c>
      <c r="M27">
        <v>3.0599999999999999E-2</v>
      </c>
      <c r="R27">
        <f>'Overall equation equilibrium'!AK27</f>
        <v>25</v>
      </c>
      <c r="T27">
        <f>'Overall equation equilibrium'!AM27</f>
        <v>1</v>
      </c>
      <c r="U27">
        <f>'Overall equation equilibrium'!AN27</f>
        <v>2.3038883712815057</v>
      </c>
      <c r="V27">
        <f>'Overall equation equilibrium'!AO27</f>
        <v>0</v>
      </c>
      <c r="W27">
        <f>'Overall equation equilibrium'!AP27</f>
        <v>0</v>
      </c>
      <c r="X27">
        <f>'Overall equation equilibrium'!AQ27</f>
        <v>0.54541743850293578</v>
      </c>
      <c r="Y27">
        <f>'Overall equation equilibrium'!AR27</f>
        <v>0.23017700294424898</v>
      </c>
      <c r="Z27">
        <f>'Overall equation equilibrium'!AS27</f>
        <v>0.19151914718153465</v>
      </c>
      <c r="AA27">
        <f>'Overall equation equilibrium'!AT27</f>
        <v>2.9298132690438409E-2</v>
      </c>
      <c r="AB27">
        <f>'Overall equation equilibrium'!AU27</f>
        <v>4.5656504052181823</v>
      </c>
      <c r="AC27">
        <f>'Overall equation equilibrium'!AV27</f>
        <v>3.2910601666271164</v>
      </c>
      <c r="AD27">
        <f>'Overall equation equilibrium'!AW27</f>
        <v>1.5958469535899447</v>
      </c>
      <c r="AE27">
        <f>'Overall equation equilibrium'!AX27</f>
        <v>2.5629605422186641</v>
      </c>
      <c r="AJ27" s="8"/>
      <c r="AK27" s="24">
        <v>25</v>
      </c>
      <c r="AL27" s="24">
        <f t="shared" si="1"/>
        <v>-729.8353706092679</v>
      </c>
      <c r="AM27" s="24">
        <f t="shared" si="2"/>
        <v>-834.93791091172113</v>
      </c>
      <c r="AN27" s="24">
        <f t="shared" si="3"/>
        <v>-844.80726927677176</v>
      </c>
    </row>
    <row r="28" spans="2:40" x14ac:dyDescent="0.25">
      <c r="B28">
        <v>26</v>
      </c>
      <c r="C28">
        <v>9.9999999999999995E-7</v>
      </c>
      <c r="D28">
        <v>1</v>
      </c>
      <c r="E28">
        <v>2.3005E-3</v>
      </c>
      <c r="F28">
        <v>9.5864864864864867E-4</v>
      </c>
      <c r="G28">
        <v>7.3772727272727282E-4</v>
      </c>
      <c r="H28">
        <v>3.4413756825480012E-3</v>
      </c>
      <c r="I28">
        <v>0.54821873800838961</v>
      </c>
      <c r="J28">
        <v>0.40916018971853135</v>
      </c>
      <c r="K28">
        <f t="shared" si="0"/>
        <v>306</v>
      </c>
      <c r="L28">
        <v>2.9512092266663814E-7</v>
      </c>
      <c r="M28">
        <v>3.0775E-2</v>
      </c>
      <c r="R28">
        <f>'Overall equation equilibrium'!AK28</f>
        <v>26</v>
      </c>
      <c r="T28">
        <f>'Overall equation equilibrium'!AM28</f>
        <v>1</v>
      </c>
      <c r="U28">
        <f>'Overall equation equilibrium'!AN28</f>
        <v>2.1968259716132277</v>
      </c>
      <c r="V28">
        <f>'Overall equation equilibrium'!AO28</f>
        <v>0</v>
      </c>
      <c r="W28">
        <f>'Overall equation equilibrium'!AP28</f>
        <v>0</v>
      </c>
      <c r="X28">
        <f>'Overall equation equilibrium'!AQ28</f>
        <v>0.54857997421946592</v>
      </c>
      <c r="Y28">
        <f>'Overall equation equilibrium'!AR28</f>
        <v>0.22858908214278209</v>
      </c>
      <c r="Z28">
        <f>'Overall equation equilibrium'!AS28</f>
        <v>0.17591717890133995</v>
      </c>
      <c r="AA28">
        <f>'Overall equation equilibrium'!AT28</f>
        <v>2.8903368367755748E-2</v>
      </c>
      <c r="AB28">
        <f>'Overall equation equilibrium'!AU28</f>
        <v>4.6043703426853773</v>
      </c>
      <c r="AC28">
        <f>'Overall equation equilibrium'!AV28</f>
        <v>3.4364477394399056</v>
      </c>
      <c r="AD28">
        <f>'Overall equation equilibrium'!AW28</f>
        <v>1.47258600740208</v>
      </c>
      <c r="AE28">
        <f>'Overall equation equilibrium'!AX28</f>
        <v>2.4256722426656681</v>
      </c>
      <c r="AJ28" s="8"/>
      <c r="AK28" s="24">
        <v>26</v>
      </c>
      <c r="AL28" s="24">
        <f t="shared" si="1"/>
        <v>-737.5447833428176</v>
      </c>
      <c r="AM28" s="24">
        <f t="shared" si="2"/>
        <v>-837.01737000410651</v>
      </c>
      <c r="AN28" s="24">
        <f t="shared" si="3"/>
        <v>-845.92974340340868</v>
      </c>
    </row>
    <row r="29" spans="2:40" x14ac:dyDescent="0.25">
      <c r="B29">
        <v>27</v>
      </c>
      <c r="C29">
        <v>9.9999999999999995E-7</v>
      </c>
      <c r="D29">
        <v>1</v>
      </c>
      <c r="E29">
        <v>2.4248333333333335E-3</v>
      </c>
      <c r="F29">
        <v>1.0622972972972973E-3</v>
      </c>
      <c r="G29">
        <v>7.4181818181818181E-4</v>
      </c>
      <c r="H29">
        <v>3.2405712755446112E-3</v>
      </c>
      <c r="I29">
        <v>0.5486453832869963</v>
      </c>
      <c r="J29">
        <v>0.41002430715104182</v>
      </c>
      <c r="K29">
        <f t="shared" si="0"/>
        <v>306</v>
      </c>
      <c r="L29">
        <v>2.9512092266663814E-7</v>
      </c>
      <c r="M29">
        <v>3.0724999999999999E-2</v>
      </c>
      <c r="R29">
        <f>'Overall equation equilibrium'!AK29</f>
        <v>27</v>
      </c>
      <c r="T29">
        <f>'Overall equation equilibrium'!AM29</f>
        <v>1</v>
      </c>
      <c r="U29">
        <f>'Overall equation equilibrium'!AN29</f>
        <v>2.1778432207330205</v>
      </c>
      <c r="V29">
        <f>'Overall equation equilibrium'!AO29</f>
        <v>0</v>
      </c>
      <c r="W29">
        <f>'Overall equation equilibrium'!AP29</f>
        <v>0</v>
      </c>
      <c r="X29">
        <f>'Overall equation equilibrium'!AQ29</f>
        <v>0.56805720852517416</v>
      </c>
      <c r="Y29">
        <f>'Overall equation equilibrium'!AR29</f>
        <v>0.24884008460386942</v>
      </c>
      <c r="Z29">
        <f>'Overall equation equilibrium'!AS29</f>
        <v>0.17379009774185913</v>
      </c>
      <c r="AA29">
        <f>'Overall equation equilibrium'!AT29</f>
        <v>2.6905685770944932E-2</v>
      </c>
      <c r="AB29">
        <f>'Overall equation equilibrium'!AU29</f>
        <v>4.5552709776206699</v>
      </c>
      <c r="AC29">
        <f>'Overall equation equilibrium'!AV29</f>
        <v>3.4043334426585945</v>
      </c>
      <c r="AD29">
        <f>'Overall equation equilibrium'!AW29</f>
        <v>1.4626005178913419</v>
      </c>
      <c r="AE29">
        <f>'Overall equation equilibrium'!AX29</f>
        <v>2.4532879087622446</v>
      </c>
      <c r="AJ29" s="8"/>
      <c r="AK29" s="24">
        <v>27</v>
      </c>
      <c r="AL29" s="24">
        <f t="shared" si="1"/>
        <v>-734.69008782410788</v>
      </c>
      <c r="AM29" s="24">
        <f t="shared" si="2"/>
        <v>-835.29514477164707</v>
      </c>
      <c r="AN29" s="24">
        <f t="shared" si="3"/>
        <v>-844.4015926151269</v>
      </c>
    </row>
    <row r="30" spans="2:40" x14ac:dyDescent="0.25">
      <c r="B30">
        <v>28</v>
      </c>
      <c r="C30">
        <v>9.9999999999999995E-7</v>
      </c>
      <c r="D30">
        <v>1</v>
      </c>
      <c r="E30">
        <v>2.4406666666666665E-3</v>
      </c>
      <c r="F30">
        <v>1.1508108108108108E-3</v>
      </c>
      <c r="G30">
        <v>6.9454545454545442E-4</v>
      </c>
      <c r="H30">
        <v>4.0454802036312314E-3</v>
      </c>
      <c r="I30">
        <v>0.54679387621800146</v>
      </c>
      <c r="J30">
        <v>0.40894350111205158</v>
      </c>
      <c r="K30">
        <f t="shared" si="0"/>
        <v>306</v>
      </c>
      <c r="L30">
        <v>3.0199517204020165E-7</v>
      </c>
      <c r="M30">
        <v>3.1015000000000001E-2</v>
      </c>
      <c r="R30">
        <f>'Overall equation equilibrium'!AK30</f>
        <v>28</v>
      </c>
      <c r="T30">
        <f>'Overall equation equilibrium'!AM30</f>
        <v>1</v>
      </c>
      <c r="U30">
        <f>'Overall equation equilibrium'!AN30</f>
        <v>2.165344759971056</v>
      </c>
      <c r="V30">
        <f>'Overall equation equilibrium'!AO30</f>
        <v>0</v>
      </c>
      <c r="W30">
        <f>'Overall equation equilibrium'!AP30</f>
        <v>0</v>
      </c>
      <c r="X30">
        <f>'Overall equation equilibrium'!AQ30</f>
        <v>0.59305737216273402</v>
      </c>
      <c r="Y30">
        <f>'Overall equation equilibrium'!AR30</f>
        <v>0.27856356482854483</v>
      </c>
      <c r="Z30">
        <f>'Overall equation equilibrium'!AS30</f>
        <v>0.16820364111689384</v>
      </c>
      <c r="AA30">
        <f>'Overall equation equilibrium'!AT30</f>
        <v>3.3224220302860201E-2</v>
      </c>
      <c r="AB30">
        <f>'Overall equation equilibrium'!AU30</f>
        <v>4.490641231519362</v>
      </c>
      <c r="AC30">
        <f>'Overall equation equilibrium'!AV30</f>
        <v>3.3585206918511656</v>
      </c>
      <c r="AD30">
        <f>'Overall equation equilibrium'!AW30</f>
        <v>1.4562180733507935</v>
      </c>
      <c r="AE30">
        <f>'Overall equation equilibrium'!AX30</f>
        <v>2.496042651458966</v>
      </c>
      <c r="AJ30" s="8"/>
      <c r="AK30" s="24">
        <v>28</v>
      </c>
      <c r="AL30" s="24">
        <f t="shared" si="1"/>
        <v>-730.43170220255115</v>
      </c>
      <c r="AM30" s="24">
        <f t="shared" si="2"/>
        <v>-832.79005655493984</v>
      </c>
      <c r="AN30" s="24">
        <f t="shared" si="3"/>
        <v>-842.49715453394367</v>
      </c>
    </row>
    <row r="31" spans="2:40" x14ac:dyDescent="0.25">
      <c r="B31">
        <v>29</v>
      </c>
      <c r="C31">
        <v>9.9999999999999995E-7</v>
      </c>
      <c r="D31">
        <v>1</v>
      </c>
      <c r="E31">
        <v>2.5488333333333335E-3</v>
      </c>
      <c r="F31">
        <v>1.508918918918919E-3</v>
      </c>
      <c r="G31">
        <v>7.139772727272727E-4</v>
      </c>
      <c r="H31">
        <v>3.2890937509212803E-3</v>
      </c>
      <c r="I31">
        <v>0.54359913274118743</v>
      </c>
      <c r="J31">
        <v>0.41559777194901071</v>
      </c>
      <c r="K31">
        <f t="shared" si="0"/>
        <v>306</v>
      </c>
      <c r="L31">
        <v>2.9512092266663814E-7</v>
      </c>
      <c r="M31">
        <v>3.1274999999999997E-2</v>
      </c>
      <c r="R31">
        <f>'Overall equation equilibrium'!AK31</f>
        <v>29</v>
      </c>
      <c r="T31">
        <f>'Overall equation equilibrium'!AM31</f>
        <v>1</v>
      </c>
      <c r="U31">
        <f>'Overall equation equilibrium'!AN31</f>
        <v>2.0655242962869718</v>
      </c>
      <c r="V31">
        <f>'Overall equation equilibrium'!AO31</f>
        <v>0</v>
      </c>
      <c r="W31">
        <f>'Overall equation equilibrium'!AP31</f>
        <v>0</v>
      </c>
      <c r="X31">
        <f>'Overall equation equilibrium'!AQ31</f>
        <v>0.57799229167948707</v>
      </c>
      <c r="Y31">
        <f>'Overall equation equilibrium'!AR31</f>
        <v>0.34217322582708604</v>
      </c>
      <c r="Z31">
        <f>'Overall equation equilibrium'!AS31</f>
        <v>0.1619203282656845</v>
      </c>
      <c r="AA31">
        <f>'Overall equation equilibrium'!AT31</f>
        <v>2.669355755198358E-2</v>
      </c>
      <c r="AB31">
        <f>'Overall equation equilibrium'!AU31</f>
        <v>4.4117303530709053</v>
      </c>
      <c r="AC31">
        <f>'Overall equation equilibrium'!AV31</f>
        <v>3.372899614335918</v>
      </c>
      <c r="AD31">
        <f>'Overall equation equilibrium'!AW31</f>
        <v>1.3851844586902069</v>
      </c>
      <c r="AE31">
        <f>'Overall equation equilibrium'!AX31</f>
        <v>2.4672703044624642</v>
      </c>
      <c r="AJ31" s="8"/>
      <c r="AK31" s="24">
        <v>29</v>
      </c>
      <c r="AL31" s="24">
        <f t="shared" si="1"/>
        <v>-729.21701103191549</v>
      </c>
      <c r="AM31" s="24">
        <f t="shared" si="2"/>
        <v>-830.3954616323806</v>
      </c>
      <c r="AN31" s="24">
        <f t="shared" si="3"/>
        <v>-839.64408385637284</v>
      </c>
    </row>
    <row r="32" spans="2:40" x14ac:dyDescent="0.25">
      <c r="B32">
        <v>30</v>
      </c>
      <c r="C32">
        <v>9.9999999999999995E-7</v>
      </c>
      <c r="D32">
        <v>1</v>
      </c>
      <c r="E32">
        <v>1.0803333333333331E-3</v>
      </c>
      <c r="F32">
        <v>8.3662162162162154E-4</v>
      </c>
      <c r="G32">
        <v>1.7874999999999998E-4</v>
      </c>
      <c r="H32">
        <v>1.0000000000000001E-5</v>
      </c>
      <c r="I32">
        <v>0.58349660096248468</v>
      </c>
      <c r="J32">
        <v>0.38555180915088533</v>
      </c>
      <c r="K32">
        <f t="shared" si="0"/>
        <v>306</v>
      </c>
      <c r="L32">
        <v>2.6302679918953789E-7</v>
      </c>
      <c r="M32">
        <v>3.1899999999999998E-2</v>
      </c>
      <c r="R32">
        <f>'Overall equation equilibrium'!AK32</f>
        <v>30</v>
      </c>
      <c r="T32">
        <f>'Overall equation equilibrium'!AM32</f>
        <v>1</v>
      </c>
      <c r="U32">
        <f>'Overall equation equilibrium'!AN32</f>
        <v>2.8440397639569142</v>
      </c>
      <c r="V32">
        <f>'Overall equation equilibrium'!AO32</f>
        <v>0</v>
      </c>
      <c r="W32">
        <f>'Overall equation equilibrium'!AP32</f>
        <v>0</v>
      </c>
      <c r="X32">
        <f>'Overall equation equilibrium'!AQ32</f>
        <v>0.20386510035804853</v>
      </c>
      <c r="Y32">
        <f>'Overall equation equilibrium'!AR32</f>
        <v>0.15786078805263887</v>
      </c>
      <c r="Z32">
        <f>'Overall equation equilibrium'!AS32</f>
        <v>3.3726607575557892E-2</v>
      </c>
      <c r="AA32">
        <f>'Overall equation equilibrium'!AT32</f>
        <v>9.3154590857894237E-5</v>
      </c>
      <c r="AB32">
        <f>'Overall equation equilibrium'!AU32</f>
        <v>5.4355387129632238</v>
      </c>
      <c r="AC32">
        <f>'Overall equation equilibrium'!AV32</f>
        <v>3.591592103597165</v>
      </c>
      <c r="AD32">
        <f>'Overall equation equilibrium'!AW32</f>
        <v>1.9566501882633649</v>
      </c>
      <c r="AE32">
        <f>'Overall equation equilibrium'!AX32</f>
        <v>2.3521026842496102</v>
      </c>
      <c r="AJ32" s="8"/>
      <c r="AK32" s="24">
        <v>30</v>
      </c>
      <c r="AL32" s="24">
        <f t="shared" si="1"/>
        <v>-769.46196573730958</v>
      </c>
      <c r="AM32" s="24">
        <f t="shared" si="2"/>
        <v>-865.91759316294701</v>
      </c>
      <c r="AN32" s="24">
        <f t="shared" si="3"/>
        <v>-871.20952527781549</v>
      </c>
    </row>
    <row r="33" spans="2:40" x14ac:dyDescent="0.25">
      <c r="B33">
        <v>31</v>
      </c>
      <c r="C33">
        <v>9.9999999999999995E-7</v>
      </c>
      <c r="D33">
        <v>1</v>
      </c>
      <c r="E33">
        <v>1.3261666666666665E-3</v>
      </c>
      <c r="F33">
        <v>8.5189189189189185E-4</v>
      </c>
      <c r="G33">
        <v>1.8375000000000002E-4</v>
      </c>
      <c r="H33">
        <v>1.0000000000000001E-5</v>
      </c>
      <c r="I33">
        <v>0.57142703069887457</v>
      </c>
      <c r="J33">
        <v>0.39322710977279568</v>
      </c>
      <c r="K33">
        <f t="shared" si="0"/>
        <v>306</v>
      </c>
      <c r="L33">
        <v>2.6302679918953789E-7</v>
      </c>
      <c r="M33">
        <v>3.252E-2</v>
      </c>
      <c r="R33">
        <f>'Overall equation equilibrium'!AK33</f>
        <v>31</v>
      </c>
      <c r="T33">
        <f>'Overall equation equilibrium'!AM33</f>
        <v>1</v>
      </c>
      <c r="U33">
        <f>'Overall equation equilibrium'!AN33</f>
        <v>2.6381178581363169</v>
      </c>
      <c r="V33">
        <f>'Overall equation equilibrium'!AO33</f>
        <v>0</v>
      </c>
      <c r="W33">
        <f>'Overall equation equilibrium'!AP33</f>
        <v>0</v>
      </c>
      <c r="X33">
        <f>'Overall equation equilibrium'!AQ33</f>
        <v>0.30251793939875377</v>
      </c>
      <c r="Y33">
        <f>'Overall equation equilibrium'!AR33</f>
        <v>0.19433967639263589</v>
      </c>
      <c r="Z33">
        <f>'Overall equation equilibrium'!AS33</f>
        <v>4.1907221239799453E-2</v>
      </c>
      <c r="AA33">
        <f>'Overall equation equilibrium'!AT33</f>
        <v>9.1920688232379833E-5</v>
      </c>
      <c r="AB33">
        <f>'Overall equation equilibrium'!AU33</f>
        <v>5.2525965936425782</v>
      </c>
      <c r="AC33">
        <f>'Overall equation equilibrium'!AV33</f>
        <v>3.6145706561944952</v>
      </c>
      <c r="AD33">
        <f>'Overall equation equilibrium'!AW33</f>
        <v>1.7771489572283159</v>
      </c>
      <c r="AE33">
        <f>'Overall equation equilibrium'!AX33</f>
        <v>2.3159137942595049</v>
      </c>
      <c r="AJ33" s="8"/>
      <c r="AK33" s="24">
        <v>31</v>
      </c>
      <c r="AL33" s="24">
        <f t="shared" si="1"/>
        <v>-765.09952914999587</v>
      </c>
      <c r="AM33" s="24">
        <f t="shared" si="2"/>
        <v>-860.07111333500109</v>
      </c>
      <c r="AN33" s="24">
        <f t="shared" si="3"/>
        <v>-865.98764508665124</v>
      </c>
    </row>
    <row r="34" spans="2:40" x14ac:dyDescent="0.25">
      <c r="B34">
        <v>32</v>
      </c>
      <c r="C34">
        <v>9.9999999999999995E-7</v>
      </c>
      <c r="D34">
        <v>1</v>
      </c>
      <c r="E34">
        <v>2.0423333333333335E-3</v>
      </c>
      <c r="F34">
        <v>1.0882432432432433E-3</v>
      </c>
      <c r="G34">
        <v>3.9738636363636365E-4</v>
      </c>
      <c r="H34">
        <v>2.5051691810563772E-3</v>
      </c>
      <c r="I34">
        <v>0.55935746043526435</v>
      </c>
      <c r="J34">
        <v>0.40090241039470614</v>
      </c>
      <c r="K34">
        <f t="shared" si="0"/>
        <v>306</v>
      </c>
      <c r="L34">
        <v>2.8183829312644502E-7</v>
      </c>
      <c r="M34">
        <v>3.1375E-2</v>
      </c>
      <c r="R34">
        <f>'Overall equation equilibrium'!AK34</f>
        <v>32</v>
      </c>
      <c r="T34">
        <f>'Overall equation equilibrium'!AM34</f>
        <v>1</v>
      </c>
      <c r="U34">
        <f>'Overall equation equilibrium'!AN34</f>
        <v>2.4017691407977164</v>
      </c>
      <c r="V34">
        <f>'Overall equation equilibrium'!AO34</f>
        <v>0</v>
      </c>
      <c r="W34">
        <f>'Overall equation equilibrium'!AP34</f>
        <v>0</v>
      </c>
      <c r="X34">
        <f>'Overall equation equilibrium'!AQ34</f>
        <v>0.46433411575095135</v>
      </c>
      <c r="Y34">
        <f>'Overall equation equilibrium'!AR34</f>
        <v>0.24741903178401539</v>
      </c>
      <c r="Z34">
        <f>'Overall equation equilibrium'!AS34</f>
        <v>9.0360121834335005E-2</v>
      </c>
      <c r="AA34">
        <f>'Overall equation equilibrium'!AT34</f>
        <v>2.1816998432683227E-2</v>
      </c>
      <c r="AB34">
        <f>'Overall equation equilibrium'!AU34</f>
        <v>4.8713280244330139</v>
      </c>
      <c r="AC34">
        <f>'Overall equation equilibrium'!AV34</f>
        <v>3.4913758820679819</v>
      </c>
      <c r="AD34">
        <f>'Overall equation equilibrium'!AW34</f>
        <v>1.6049302793077165</v>
      </c>
      <c r="AE34">
        <f>'Overall equation equilibrium'!AX34</f>
        <v>2.4070435486770183</v>
      </c>
      <c r="AJ34" s="8"/>
      <c r="AK34" s="24">
        <v>32</v>
      </c>
      <c r="AL34" s="24">
        <f t="shared" si="1"/>
        <v>-747.64903522255054</v>
      </c>
      <c r="AM34" s="24">
        <f t="shared" si="2"/>
        <v>-846.35769164438716</v>
      </c>
      <c r="AN34" s="24">
        <f t="shared" si="3"/>
        <v>-854.40774397293342</v>
      </c>
    </row>
    <row r="35" spans="2:40" x14ac:dyDescent="0.25">
      <c r="B35">
        <v>33</v>
      </c>
      <c r="C35">
        <v>9.9999999999999995E-7</v>
      </c>
      <c r="D35">
        <v>1</v>
      </c>
      <c r="E35">
        <v>1.1841666666666665E-3</v>
      </c>
      <c r="F35">
        <v>6.7702702702702696E-4</v>
      </c>
      <c r="G35">
        <v>2.0920454545454546E-4</v>
      </c>
      <c r="H35">
        <v>1.0000000000000001E-5</v>
      </c>
      <c r="I35">
        <v>0.59050155756261202</v>
      </c>
      <c r="J35">
        <v>0.38196295264918684</v>
      </c>
      <c r="K35">
        <f t="shared" si="0"/>
        <v>306</v>
      </c>
      <c r="L35">
        <v>2.8840315031266014E-7</v>
      </c>
      <c r="M35">
        <v>3.0054999999999998E-2</v>
      </c>
      <c r="R35">
        <f>'Overall equation equilibrium'!AK35</f>
        <v>33</v>
      </c>
      <c r="T35">
        <f>'Overall equation equilibrium'!AM35</f>
        <v>1</v>
      </c>
      <c r="U35">
        <f>'Overall equation equilibrium'!AN35</f>
        <v>2.9145295346896951</v>
      </c>
      <c r="V35">
        <f>'Overall equation equilibrium'!AO35</f>
        <v>0</v>
      </c>
      <c r="W35">
        <f>'Overall equation equilibrium'!AP35</f>
        <v>0</v>
      </c>
      <c r="X35">
        <f>'Overall equation equilibrium'!AQ35</f>
        <v>0.23708416230462256</v>
      </c>
      <c r="Y35">
        <f>'Overall equation equilibrium'!AR35</f>
        <v>0.13555865767197176</v>
      </c>
      <c r="Z35">
        <f>'Overall equation equilibrium'!AS35</f>
        <v>4.1883960794078814E-2</v>
      </c>
      <c r="AA35">
        <f>'Overall equation equilibrium'!AT35</f>
        <v>9.1802557753118173E-5</v>
      </c>
      <c r="AB35">
        <f>'Overall equation equilibrium'!AU35</f>
        <v>5.420955334144792</v>
      </c>
      <c r="AC35">
        <f>'Overall equation equilibrium'!AV35</f>
        <v>3.5065176020128517</v>
      </c>
      <c r="AD35">
        <f>'Overall equation equilibrium'!AW35</f>
        <v>2.0241469230408824</v>
      </c>
      <c r="AE35">
        <f>'Overall equation equilibrium'!AX35</f>
        <v>2.4386737038115553</v>
      </c>
      <c r="AJ35" s="8"/>
      <c r="AK35" s="24">
        <v>33</v>
      </c>
      <c r="AL35" s="24">
        <f t="shared" si="1"/>
        <v>-765.0137700436394</v>
      </c>
      <c r="AM35" s="24">
        <f t="shared" si="2"/>
        <v>-865.01952394319324</v>
      </c>
      <c r="AN35" s="24">
        <f t="shared" si="3"/>
        <v>-871.25761098408259</v>
      </c>
    </row>
    <row r="36" spans="2:40" x14ac:dyDescent="0.25">
      <c r="B36">
        <v>34</v>
      </c>
      <c r="C36">
        <v>9.9999999999999995E-7</v>
      </c>
      <c r="D36">
        <v>1</v>
      </c>
      <c r="E36">
        <v>1.0231666666666668E-3</v>
      </c>
      <c r="F36">
        <v>5.7662162162162172E-4</v>
      </c>
      <c r="G36">
        <v>1.2090909090909091E-4</v>
      </c>
      <c r="H36">
        <v>4.1325025077035502E-5</v>
      </c>
      <c r="I36">
        <v>0.5781216284414995</v>
      </c>
      <c r="J36">
        <v>0.38821136578840226</v>
      </c>
      <c r="K36">
        <f t="shared" si="0"/>
        <v>306</v>
      </c>
      <c r="L36">
        <v>2.6302679918953789E-7</v>
      </c>
      <c r="M36">
        <v>3.0085000000000001E-2</v>
      </c>
      <c r="R36">
        <f>'Overall equation equilibrium'!AK36</f>
        <v>34</v>
      </c>
      <c r="T36">
        <f>'Overall equation equilibrium'!AM36</f>
        <v>1</v>
      </c>
      <c r="U36">
        <f>'Overall equation equilibrium'!AN36</f>
        <v>2.7936719824340308</v>
      </c>
      <c r="V36">
        <f>'Overall equation equilibrium'!AO36</f>
        <v>0</v>
      </c>
      <c r="W36">
        <f>'Overall equation equilibrium'!AP36</f>
        <v>0</v>
      </c>
      <c r="X36">
        <f>'Overall equation equilibrium'!AQ36</f>
        <v>0.2370402171429738</v>
      </c>
      <c r="Y36">
        <f>'Overall equation equilibrium'!AR36</f>
        <v>0.13358948378342672</v>
      </c>
      <c r="Z36">
        <f>'Overall equation equilibrium'!AS36</f>
        <v>2.800098053199028E-2</v>
      </c>
      <c r="AA36">
        <f>'Overall equation equilibrium'!AT36</f>
        <v>3.9022332247965337E-4</v>
      </c>
      <c r="AB36">
        <f>'Overall equation equilibrium'!AU36</f>
        <v>5.4590781790754335</v>
      </c>
      <c r="AC36">
        <f>'Overall equation equilibrium'!AV36</f>
        <v>3.6657964199638813</v>
      </c>
      <c r="AD36">
        <f>'Overall equation equilibrium'!AW36</f>
        <v>1.8882725931964954</v>
      </c>
      <c r="AE36">
        <f>'Overall equation equilibrium'!AX36</f>
        <v>2.2869032746548861</v>
      </c>
      <c r="AJ36" s="8"/>
      <c r="AK36" s="24">
        <v>34</v>
      </c>
      <c r="AL36" s="24">
        <f t="shared" si="1"/>
        <v>-773.34625810350917</v>
      </c>
      <c r="AM36" s="24">
        <f t="shared" si="2"/>
        <v>-867.12817149346574</v>
      </c>
      <c r="AN36" s="24">
        <f t="shared" si="3"/>
        <v>-872.58647177680928</v>
      </c>
    </row>
    <row r="37" spans="2:40" x14ac:dyDescent="0.25">
      <c r="B37">
        <v>35</v>
      </c>
      <c r="C37">
        <v>9.9999999999999995E-7</v>
      </c>
      <c r="D37">
        <v>1</v>
      </c>
      <c r="E37">
        <v>1.1801666666666668E-3</v>
      </c>
      <c r="F37">
        <v>5.8027027027027027E-4</v>
      </c>
      <c r="G37">
        <v>1.3897727272727274E-4</v>
      </c>
      <c r="H37">
        <v>2.0226094586129711E-4</v>
      </c>
      <c r="I37">
        <v>0.56549829198340584</v>
      </c>
      <c r="J37">
        <v>0.39808381136458942</v>
      </c>
      <c r="K37">
        <f t="shared" si="0"/>
        <v>306</v>
      </c>
      <c r="L37">
        <v>2.8840315031266014E-7</v>
      </c>
      <c r="M37">
        <v>3.04E-2</v>
      </c>
      <c r="R37">
        <f>'Overall equation equilibrium'!AK37</f>
        <v>35</v>
      </c>
      <c r="T37">
        <f>'Overall equation equilibrium'!AM37</f>
        <v>1</v>
      </c>
      <c r="U37">
        <f>'Overall equation equilibrium'!AN37</f>
        <v>2.5916482854827514</v>
      </c>
      <c r="V37">
        <f>'Overall equation equilibrium'!AO37</f>
        <v>0</v>
      </c>
      <c r="W37">
        <f>'Overall equation equilibrium'!AP37</f>
        <v>0</v>
      </c>
      <c r="X37">
        <f>'Overall equation equilibrium'!AQ37</f>
        <v>0.29220028309121299</v>
      </c>
      <c r="Y37">
        <f>'Overall equation equilibrium'!AR37</f>
        <v>0.14368718226727731</v>
      </c>
      <c r="Z37">
        <f>'Overall equation equilibrium'!AS37</f>
        <v>3.4412459515090969E-2</v>
      </c>
      <c r="AA37">
        <f>'Overall equation equilibrium'!AT37</f>
        <v>1.9206213215642992E-3</v>
      </c>
      <c r="AB37">
        <f>'Overall equation equilibrium'!AU37</f>
        <v>5.3698358438229334</v>
      </c>
      <c r="AC37">
        <f>'Overall equation equilibrium'!AV37</f>
        <v>3.7801081796617466</v>
      </c>
      <c r="AD37">
        <f>'Overall equation equilibrium'!AW37</f>
        <v>1.6969440254706982</v>
      </c>
      <c r="AE37">
        <f>'Overall equation equilibrium'!AX37</f>
        <v>2.1672439503442793</v>
      </c>
      <c r="AJ37" s="8"/>
      <c r="AK37" s="24">
        <v>35</v>
      </c>
      <c r="AL37" s="24">
        <f t="shared" si="1"/>
        <v>-775.90681815611833</v>
      </c>
      <c r="AM37" s="24">
        <f t="shared" si="2"/>
        <v>-864.78171142276369</v>
      </c>
      <c r="AN37" s="24">
        <f t="shared" si="3"/>
        <v>-869.9162441188696</v>
      </c>
    </row>
    <row r="38" spans="2:40" x14ac:dyDescent="0.25">
      <c r="B38">
        <v>36</v>
      </c>
      <c r="C38">
        <v>9.9999999999999995E-7</v>
      </c>
      <c r="D38">
        <v>1</v>
      </c>
      <c r="E38">
        <v>1.6188333333333335E-3</v>
      </c>
      <c r="F38">
        <v>8.8648648648648643E-4</v>
      </c>
      <c r="G38">
        <v>2.0000000000000001E-4</v>
      </c>
      <c r="H38">
        <v>1.0319766426343737E-5</v>
      </c>
      <c r="I38">
        <v>0.56371483995509108</v>
      </c>
      <c r="J38">
        <v>0.39298875101388175</v>
      </c>
      <c r="K38">
        <f t="shared" si="0"/>
        <v>306</v>
      </c>
      <c r="L38">
        <v>3.0199517204020165E-7</v>
      </c>
      <c r="M38">
        <v>3.2489999999999998E-2</v>
      </c>
      <c r="R38">
        <f>'Overall equation equilibrium'!AK38</f>
        <v>36</v>
      </c>
      <c r="T38">
        <f>'Overall equation equilibrium'!AM38</f>
        <v>1</v>
      </c>
      <c r="U38">
        <f>'Overall equation equilibrium'!AN38</f>
        <v>2.5643168751797525</v>
      </c>
      <c r="V38">
        <f>'Overall equation equilibrium'!AO38</f>
        <v>0</v>
      </c>
      <c r="W38">
        <f>'Overall equation equilibrium'!AP38</f>
        <v>0</v>
      </c>
      <c r="X38">
        <f>'Overall equation equilibrium'!AQ38</f>
        <v>0.3683715980232064</v>
      </c>
      <c r="Y38">
        <f>'Overall equation equilibrium'!AR38</f>
        <v>0.20170640061410749</v>
      </c>
      <c r="Z38">
        <f>'Overall equation equilibrium'!AS38</f>
        <v>4.5505793648644273E-2</v>
      </c>
      <c r="AA38">
        <f>'Overall equation equilibrium'!AT38</f>
        <v>9.4551507149751783E-5</v>
      </c>
      <c r="AB38">
        <f>'Overall equation equilibrium'!AU38</f>
        <v>5.1648540789037067</v>
      </c>
      <c r="AC38">
        <f>'Overall equation equilibrium'!AV38</f>
        <v>3.6006317552311038</v>
      </c>
      <c r="AD38">
        <f>'Overall equation equilibrium'!AW38</f>
        <v>1.7106285933818766</v>
      </c>
      <c r="AE38">
        <f>'Overall equation equilibrium'!AX38</f>
        <v>2.3262123856678349</v>
      </c>
      <c r="AJ38" s="8"/>
      <c r="AK38" s="24">
        <v>36</v>
      </c>
      <c r="AL38" s="24">
        <f t="shared" si="1"/>
        <v>-761.76616480363828</v>
      </c>
      <c r="AM38" s="24">
        <f t="shared" si="2"/>
        <v>-857.16007625460134</v>
      </c>
      <c r="AN38" s="24">
        <f t="shared" si="3"/>
        <v>-863.63114152682829</v>
      </c>
    </row>
    <row r="39" spans="2:40" x14ac:dyDescent="0.25">
      <c r="B39">
        <v>37</v>
      </c>
      <c r="C39">
        <v>9.9999999999999995E-7</v>
      </c>
      <c r="D39">
        <v>1</v>
      </c>
      <c r="E39">
        <v>1.8156666666666666E-3</v>
      </c>
      <c r="F39">
        <v>9.778378378378378E-4</v>
      </c>
      <c r="G39">
        <v>2.528409090909091E-4</v>
      </c>
      <c r="H39">
        <v>7.1074438222334219E-4</v>
      </c>
      <c r="I39">
        <v>0.55842386786234866</v>
      </c>
      <c r="J39">
        <v>0.40217260364115048</v>
      </c>
      <c r="K39">
        <f t="shared" si="0"/>
        <v>306</v>
      </c>
      <c r="L39">
        <v>2.8183829312644502E-7</v>
      </c>
      <c r="M39">
        <v>3.125E-2</v>
      </c>
      <c r="R39">
        <f>'Overall equation equilibrium'!AK39</f>
        <v>37</v>
      </c>
      <c r="T39">
        <f>'Overall equation equilibrium'!AM39</f>
        <v>1</v>
      </c>
      <c r="U39">
        <f>'Overall equation equilibrium'!AN39</f>
        <v>2.3823031415681424</v>
      </c>
      <c r="V39">
        <f>'Overall equation equilibrium'!AO39</f>
        <v>0</v>
      </c>
      <c r="W39">
        <f>'Overall equation equilibrium'!AP39</f>
        <v>0</v>
      </c>
      <c r="X39">
        <f>'Overall equation equilibrium'!AQ39</f>
        <v>0.47176487363093794</v>
      </c>
      <c r="Y39">
        <f>'Overall equation equilibrium'!AR39</f>
        <v>0.25406152126004222</v>
      </c>
      <c r="Z39">
        <f>'Overall equation equilibrium'!AS39</f>
        <v>6.5696648699176838E-2</v>
      </c>
      <c r="AA39">
        <f>'Overall equation equilibrium'!AT39</f>
        <v>6.2592483438557237E-3</v>
      </c>
      <c r="AB39">
        <f>'Overall equation equilibrium'!AU39</f>
        <v>4.9178210303300807</v>
      </c>
      <c r="AC39">
        <f>'Overall equation equilibrium'!AV39</f>
        <v>3.5417771371057949</v>
      </c>
      <c r="AD39">
        <f>'Overall equation equilibrium'!AW39</f>
        <v>1.5719009267254127</v>
      </c>
      <c r="AE39">
        <f>'Overall equation equilibrium'!AX39</f>
        <v>2.3634239703155697</v>
      </c>
      <c r="AJ39" s="8"/>
      <c r="AK39" s="24">
        <v>37</v>
      </c>
      <c r="AL39" s="24">
        <f t="shared" si="1"/>
        <v>-751.67404592397395</v>
      </c>
      <c r="AM39" s="24">
        <f t="shared" si="2"/>
        <v>-848.59393953920824</v>
      </c>
      <c r="AN39" s="24">
        <f t="shared" si="3"/>
        <v>-856.35732960203495</v>
      </c>
    </row>
    <row r="40" spans="2:40" x14ac:dyDescent="0.25">
      <c r="B40">
        <v>38</v>
      </c>
      <c r="C40">
        <v>9.9999999999999995E-7</v>
      </c>
      <c r="D40">
        <v>1</v>
      </c>
      <c r="E40">
        <v>2.4118333333333335E-3</v>
      </c>
      <c r="F40">
        <v>1.4177027027027027E-3</v>
      </c>
      <c r="G40">
        <v>4.0943181818181817E-4</v>
      </c>
      <c r="H40">
        <v>8.9458765761751184E-4</v>
      </c>
      <c r="I40">
        <v>0.55299882919814836</v>
      </c>
      <c r="J40">
        <v>0.40912202985945856</v>
      </c>
      <c r="K40">
        <f t="shared" si="0"/>
        <v>306</v>
      </c>
      <c r="L40">
        <v>2.8183829312644502E-7</v>
      </c>
      <c r="M40">
        <v>3.0599999999999999E-2</v>
      </c>
      <c r="R40">
        <f>'Overall equation equilibrium'!AK40</f>
        <v>38</v>
      </c>
      <c r="T40">
        <f>'Overall equation equilibrium'!AM40</f>
        <v>1</v>
      </c>
      <c r="U40">
        <f>'Overall equation equilibrium'!AN40</f>
        <v>2.2066039690729475</v>
      </c>
      <c r="V40">
        <f>'Overall equation equilibrium'!AO40</f>
        <v>0</v>
      </c>
      <c r="W40">
        <f>'Overall equation equilibrium'!AP40</f>
        <v>0</v>
      </c>
      <c r="X40">
        <f>'Overall equation equilibrium'!AQ40</f>
        <v>0.56628776852219243</v>
      </c>
      <c r="Y40">
        <f>'Overall equation equilibrium'!AR40</f>
        <v>0.33286556668849687</v>
      </c>
      <c r="Z40">
        <f>'Overall equation equilibrium'!AS40</f>
        <v>9.6135443478344559E-2</v>
      </c>
      <c r="AA40">
        <f>'Overall equation equilibrium'!AT40</f>
        <v>7.4559831245693134E-3</v>
      </c>
      <c r="AB40">
        <f>'Overall equation equilibrium'!AU40</f>
        <v>4.6089948852959335</v>
      </c>
      <c r="AC40">
        <f>'Overall equation equilibrium'!AV40</f>
        <v>3.4098468993475555</v>
      </c>
      <c r="AD40">
        <f>'Overall equation equilibrium'!AW40</f>
        <v>1.4654442043332561</v>
      </c>
      <c r="AE40">
        <f>'Overall equation equilibrium'!AX40</f>
        <v>2.4607329830222899</v>
      </c>
      <c r="AJ40" s="8"/>
      <c r="AK40" s="24">
        <v>38</v>
      </c>
      <c r="AL40" s="24">
        <f t="shared" si="1"/>
        <v>-736.7821567532103</v>
      </c>
      <c r="AM40" s="24">
        <f t="shared" si="2"/>
        <v>-837.6925232069168</v>
      </c>
      <c r="AN40" s="24">
        <f t="shared" si="3"/>
        <v>-846.52275967931928</v>
      </c>
    </row>
    <row r="41" spans="2:40" x14ac:dyDescent="0.25">
      <c r="B41">
        <v>39</v>
      </c>
      <c r="C41">
        <v>9.9999999999999995E-7</v>
      </c>
      <c r="D41">
        <v>1</v>
      </c>
      <c r="E41">
        <v>2.2125000000000001E-3</v>
      </c>
      <c r="F41">
        <v>1.5263513513513515E-3</v>
      </c>
      <c r="G41">
        <v>2.7670454545454548E-4</v>
      </c>
      <c r="H41">
        <v>7.4245281815440403E-4</v>
      </c>
      <c r="I41">
        <v>0.55681166969755558</v>
      </c>
      <c r="J41">
        <v>0.40697861149457748</v>
      </c>
      <c r="K41">
        <f t="shared" si="0"/>
        <v>306</v>
      </c>
      <c r="L41">
        <v>2.691534803926908E-7</v>
      </c>
      <c r="M41">
        <v>3.09E-2</v>
      </c>
      <c r="R41">
        <f>'Overall equation equilibrium'!AK41</f>
        <v>39</v>
      </c>
      <c r="T41">
        <f>'Overall equation equilibrium'!AM41</f>
        <v>1</v>
      </c>
      <c r="U41">
        <f>'Overall equation equilibrium'!AN41</f>
        <v>2.2867626158407415</v>
      </c>
      <c r="V41">
        <f>'Overall equation equilibrium'!AO41</f>
        <v>0</v>
      </c>
      <c r="W41">
        <f>'Overall equation equilibrium'!AP41</f>
        <v>0</v>
      </c>
      <c r="X41">
        <f>'Overall equation equilibrium'!AQ41</f>
        <v>0.49210605412485331</v>
      </c>
      <c r="Y41">
        <f>'Overall equation equilibrium'!AR41</f>
        <v>0.33949726420602538</v>
      </c>
      <c r="Z41">
        <f>'Overall equation equilibrium'!AS41</f>
        <v>6.1552399977296876E-2</v>
      </c>
      <c r="AA41">
        <f>'Overall equation equilibrium'!AT41</f>
        <v>6.3447271335682837E-3</v>
      </c>
      <c r="AB41">
        <f>'Overall equation equilibrium'!AU41</f>
        <v>4.7583065517879684</v>
      </c>
      <c r="AC41">
        <f>'Overall equation equilibrium'!AV41</f>
        <v>3.4778886630807975</v>
      </c>
      <c r="AD41">
        <f>'Overall equation equilibrium'!AW41</f>
        <v>1.5148912843542655</v>
      </c>
      <c r="AE41">
        <f>'Overall equation equilibrium'!AX41</f>
        <v>2.4080470026624408</v>
      </c>
      <c r="AJ41" s="8"/>
      <c r="AK41" s="24">
        <v>39</v>
      </c>
      <c r="AL41" s="24">
        <f t="shared" si="1"/>
        <v>-744.23968513745262</v>
      </c>
      <c r="AM41" s="24">
        <f t="shared" si="2"/>
        <v>-842.98949145653</v>
      </c>
      <c r="AN41" s="24">
        <f t="shared" si="3"/>
        <v>-850.93929798421379</v>
      </c>
    </row>
    <row r="42" spans="2:40" x14ac:dyDescent="0.25">
      <c r="B42">
        <v>40</v>
      </c>
      <c r="C42">
        <v>9.9999999999999995E-7</v>
      </c>
      <c r="D42">
        <v>1</v>
      </c>
      <c r="E42">
        <v>1.9846666666666667E-3</v>
      </c>
      <c r="F42">
        <v>1.5095945945945947E-3</v>
      </c>
      <c r="G42">
        <v>2.3397727272727272E-4</v>
      </c>
      <c r="H42">
        <v>1.0000000000000001E-5</v>
      </c>
      <c r="I42">
        <v>0.55955774400689762</v>
      </c>
      <c r="J42">
        <v>0.40482856385340343</v>
      </c>
      <c r="K42">
        <f t="shared" si="0"/>
        <v>306</v>
      </c>
      <c r="L42">
        <v>2.6302679918953789E-7</v>
      </c>
      <c r="M42">
        <v>3.09E-2</v>
      </c>
      <c r="R42">
        <f>'Overall equation equilibrium'!AK42</f>
        <v>40</v>
      </c>
      <c r="T42">
        <f>'Overall equation equilibrium'!AM42</f>
        <v>1</v>
      </c>
      <c r="U42">
        <f>'Overall equation equilibrium'!AN42</f>
        <v>2.2992521131243713</v>
      </c>
      <c r="V42">
        <f>'Overall equation equilibrium'!AO42</f>
        <v>0</v>
      </c>
      <c r="W42">
        <f>'Overall equation equilibrium'!AP42</f>
        <v>0</v>
      </c>
      <c r="X42">
        <f>'Overall equation equilibrium'!AQ42</f>
        <v>0.49572808930726131</v>
      </c>
      <c r="Y42">
        <f>'Overall equation equilibrium'!AR42</f>
        <v>0.37708521869122474</v>
      </c>
      <c r="Z42">
        <f>'Overall equation equilibrium'!AS42</f>
        <v>5.8432370015754666E-2</v>
      </c>
      <c r="AA42">
        <f>'Overall equation equilibrium'!AT42</f>
        <v>8.3964003934593209E-5</v>
      </c>
      <c r="AB42">
        <f>'Overall equation equilibrium'!AU42</f>
        <v>4.6982708619427243</v>
      </c>
      <c r="AC42">
        <f>'Overall equation equilibrium'!AV42</f>
        <v>3.3991027128222879</v>
      </c>
      <c r="AD42">
        <f>'Overall equation equilibrium'!AW42</f>
        <v>1.5461851104837712</v>
      </c>
      <c r="AE42">
        <f>'Overall equation equilibrium'!AX42</f>
        <v>2.4774307884980118</v>
      </c>
      <c r="AJ42" s="8"/>
      <c r="AK42" s="24">
        <v>40</v>
      </c>
      <c r="AL42" s="24">
        <f t="shared" si="1"/>
        <v>-739.15291015862726</v>
      </c>
      <c r="AM42" s="24">
        <f t="shared" si="2"/>
        <v>-840.7480244826445</v>
      </c>
      <c r="AN42" s="24">
        <f t="shared" si="3"/>
        <v>-849.36223138195692</v>
      </c>
    </row>
    <row r="43" spans="2:40" x14ac:dyDescent="0.25">
      <c r="B43">
        <v>41</v>
      </c>
      <c r="C43">
        <v>9.9999999999999995E-7</v>
      </c>
      <c r="D43">
        <v>1</v>
      </c>
      <c r="E43">
        <v>2.0088333333333334E-3</v>
      </c>
      <c r="F43">
        <v>1.8593243243243242E-3</v>
      </c>
      <c r="G43">
        <v>1.8386363636363636E-4</v>
      </c>
      <c r="H43">
        <v>1.0000000000000001E-5</v>
      </c>
      <c r="I43">
        <v>0.55417997469079827</v>
      </c>
      <c r="J43">
        <v>0.40870473119638812</v>
      </c>
      <c r="K43">
        <f t="shared" si="0"/>
        <v>306</v>
      </c>
      <c r="L43">
        <v>2.6302679918953789E-7</v>
      </c>
      <c r="M43">
        <v>3.0365E-2</v>
      </c>
      <c r="R43">
        <f>'Overall equation equilibrium'!AK43</f>
        <v>41</v>
      </c>
      <c r="T43">
        <f>'Overall equation equilibrium'!AM43</f>
        <v>1</v>
      </c>
      <c r="U43">
        <f>'Overall equation equilibrium'!AN43</f>
        <v>2.2429542129716253</v>
      </c>
      <c r="V43">
        <f>'Overall equation equilibrium'!AO43</f>
        <v>0</v>
      </c>
      <c r="W43">
        <f>'Overall equation equilibrium'!AP43</f>
        <v>0</v>
      </c>
      <c r="X43">
        <f>'Overall equation equilibrium'!AQ43</f>
        <v>0.44419369030480277</v>
      </c>
      <c r="Y43">
        <f>'Overall equation equilibrium'!AR43</f>
        <v>0.41114482354691295</v>
      </c>
      <c r="Z43">
        <f>'Overall equation equilibrium'!AS43</f>
        <v>4.0656381107971901E-2</v>
      </c>
      <c r="AA43">
        <f>'Overall equation equilibrium'!AT43</f>
        <v>8.5435071153410906E-5</v>
      </c>
      <c r="AB43">
        <f>'Overall equation equilibrium'!AU43</f>
        <v>4.7346405569503807</v>
      </c>
      <c r="AC43">
        <f>'Overall equation equilibrium'!AV43</f>
        <v>3.4917717790499099</v>
      </c>
      <c r="AD43">
        <f>'Overall equation equilibrium'!AW43</f>
        <v>1.4891402883174765</v>
      </c>
      <c r="AE43">
        <f>'Overall equation equilibrium'!AX43</f>
        <v>2.3851351832771641</v>
      </c>
      <c r="AJ43" s="8"/>
      <c r="AK43" s="24">
        <v>41</v>
      </c>
      <c r="AL43" s="24">
        <f t="shared" si="1"/>
        <v>-744.58927814079209</v>
      </c>
      <c r="AM43" s="24">
        <f t="shared" si="2"/>
        <v>-842.39951072056431</v>
      </c>
      <c r="AN43" s="24">
        <f t="shared" si="3"/>
        <v>-850.03615052431269</v>
      </c>
    </row>
    <row r="44" spans="2:40" x14ac:dyDescent="0.25">
      <c r="B44">
        <v>42</v>
      </c>
      <c r="C44">
        <v>9.9999999999999995E-7</v>
      </c>
      <c r="D44">
        <v>1</v>
      </c>
      <c r="E44">
        <v>1.8749999999999999E-3</v>
      </c>
      <c r="F44">
        <v>1.7887837837837839E-3</v>
      </c>
      <c r="G44">
        <v>1.3795454545454546E-4</v>
      </c>
      <c r="H44">
        <v>1.0000000000000001E-5</v>
      </c>
      <c r="I44">
        <v>0.55778808235185839</v>
      </c>
      <c r="J44">
        <v>0.4052971722510969</v>
      </c>
      <c r="K44">
        <f t="shared" si="0"/>
        <v>306</v>
      </c>
      <c r="L44">
        <v>2.7542287033381632E-7</v>
      </c>
      <c r="M44">
        <v>2.9815000000000001E-2</v>
      </c>
      <c r="R44">
        <f>'Overall equation equilibrium'!AK44</f>
        <v>42</v>
      </c>
      <c r="T44">
        <f>'Overall equation equilibrium'!AM44</f>
        <v>1</v>
      </c>
      <c r="U44">
        <f>'Overall equation equilibrium'!AN44</f>
        <v>2.305467141405213</v>
      </c>
      <c r="V44">
        <f>'Overall equation equilibrium'!AO44</f>
        <v>0</v>
      </c>
      <c r="W44">
        <f>'Overall equation equilibrium'!AP44</f>
        <v>0</v>
      </c>
      <c r="X44">
        <f>'Overall equation equilibrium'!AQ44</f>
        <v>0.42935702476692128</v>
      </c>
      <c r="Y44">
        <f>'Overall equation equilibrium'!AR44</f>
        <v>0.4095929339409291</v>
      </c>
      <c r="Z44">
        <f>'Overall equation equilibrium'!AS44</f>
        <v>3.1580349052121974E-2</v>
      </c>
      <c r="AA44">
        <f>'Overall equation equilibrium'!AT44</f>
        <v>8.5603891841868775E-5</v>
      </c>
      <c r="AB44">
        <f>'Overall equation equilibrium'!AU44</f>
        <v>4.774883067233187</v>
      </c>
      <c r="AC44">
        <f>'Overall equation equilibrium'!AV44</f>
        <v>3.4695015297198157</v>
      </c>
      <c r="AD44">
        <f>'Overall equation equilibrium'!AW44</f>
        <v>1.5418011554818787</v>
      </c>
      <c r="AE44">
        <f>'Overall equation equilibrium'!AX44</f>
        <v>2.4123314632418511</v>
      </c>
      <c r="AJ44" s="8"/>
      <c r="AK44" s="24">
        <v>42</v>
      </c>
      <c r="AL44" s="24">
        <f t="shared" si="1"/>
        <v>-744.68831944198632</v>
      </c>
      <c r="AM44" s="24">
        <f t="shared" si="2"/>
        <v>-843.61382401443257</v>
      </c>
      <c r="AN44" s="24">
        <f t="shared" si="3"/>
        <v>-851.47600630869044</v>
      </c>
    </row>
    <row r="45" spans="2:40" x14ac:dyDescent="0.25">
      <c r="B45">
        <v>43</v>
      </c>
      <c r="C45">
        <v>9.9999999999999995E-7</v>
      </c>
      <c r="D45">
        <v>1</v>
      </c>
      <c r="E45">
        <v>1.5455E-3</v>
      </c>
      <c r="F45">
        <v>1.8443243243243242E-3</v>
      </c>
      <c r="G45">
        <v>8.9886363636363642E-5</v>
      </c>
      <c r="H45">
        <v>1.0000000000000001E-5</v>
      </c>
      <c r="I45">
        <v>0.56132095991219888</v>
      </c>
      <c r="J45">
        <v>0.3996690429556144</v>
      </c>
      <c r="K45">
        <f t="shared" si="0"/>
        <v>306</v>
      </c>
      <c r="L45">
        <v>2.7542287033381632E-7</v>
      </c>
      <c r="M45">
        <v>3.0370000000000001E-2</v>
      </c>
      <c r="R45">
        <f>'Overall equation equilibrium'!AK45</f>
        <v>43</v>
      </c>
      <c r="T45">
        <f>'Overall equation equilibrium'!AM45</f>
        <v>1</v>
      </c>
      <c r="U45">
        <f>'Overall equation equilibrium'!AN45</f>
        <v>2.3873499787988379</v>
      </c>
      <c r="V45">
        <f>'Overall equation equilibrium'!AO45</f>
        <v>0</v>
      </c>
      <c r="W45">
        <f>'Overall equation equilibrium'!AP45</f>
        <v>0</v>
      </c>
      <c r="X45">
        <f>'Overall equation equilibrium'!AQ45</f>
        <v>0.36576653766922335</v>
      </c>
      <c r="Y45">
        <f>'Overall equation equilibrium'!AR45</f>
        <v>0.43649302220607022</v>
      </c>
      <c r="Z45">
        <f>'Overall equation equilibrium'!AS45</f>
        <v>2.1282363380975867E-2</v>
      </c>
      <c r="AA45">
        <f>'Overall equation equilibrium'!AT45</f>
        <v>8.5817983908443918E-5</v>
      </c>
      <c r="AB45">
        <f>'Overall equation equilibrium'!AU45</f>
        <v>4.8171433105217369</v>
      </c>
      <c r="AC45">
        <f>'Overall equation equilibrium'!AV45</f>
        <v>3.4298791497068088</v>
      </c>
      <c r="AD45">
        <f>'Overall equation equilibrium'!AW45</f>
        <v>1.6268359442908935</v>
      </c>
      <c r="AE45">
        <f>'Overall equation equilibrium'!AX45</f>
        <v>2.450377867547163</v>
      </c>
      <c r="AJ45" s="8"/>
      <c r="AK45" s="24">
        <v>43</v>
      </c>
      <c r="AL45" s="24">
        <f t="shared" si="1"/>
        <v>-744.26010050342074</v>
      </c>
      <c r="AM45" s="24">
        <f t="shared" si="2"/>
        <v>-844.74582173780664</v>
      </c>
      <c r="AN45" s="24">
        <f t="shared" si="3"/>
        <v>-852.66128946670096</v>
      </c>
    </row>
    <row r="46" spans="2:40" x14ac:dyDescent="0.25">
      <c r="B46">
        <v>44</v>
      </c>
      <c r="C46">
        <v>9.9999999999999995E-7</v>
      </c>
      <c r="D46">
        <v>1</v>
      </c>
      <c r="E46">
        <v>1.6688333333333331E-3</v>
      </c>
      <c r="F46">
        <v>2.0078378378378379E-3</v>
      </c>
      <c r="G46">
        <v>7.8295454545454548E-5</v>
      </c>
      <c r="H46">
        <v>1.0000000000000001E-5</v>
      </c>
      <c r="I46">
        <v>0.55579163732833903</v>
      </c>
      <c r="J46">
        <v>0.40841295088978113</v>
      </c>
      <c r="K46">
        <f t="shared" si="0"/>
        <v>306</v>
      </c>
      <c r="L46">
        <v>2.8183829312644502E-7</v>
      </c>
      <c r="M46">
        <v>2.9475000000000001E-2</v>
      </c>
      <c r="R46">
        <f>'Overall equation equilibrium'!AK46</f>
        <v>44</v>
      </c>
      <c r="T46">
        <f>'Overall equation equilibrium'!AM46</f>
        <v>1</v>
      </c>
      <c r="U46">
        <f>'Overall equation equilibrium'!AN46</f>
        <v>2.2432577098801296</v>
      </c>
      <c r="V46">
        <f>'Overall equation equilibrium'!AO46</f>
        <v>0</v>
      </c>
      <c r="W46">
        <f>'Overall equation equilibrium'!AP46</f>
        <v>0</v>
      </c>
      <c r="X46">
        <f>'Overall equation equilibrium'!AQ46</f>
        <v>0.40700769862127872</v>
      </c>
      <c r="Y46">
        <f>'Overall equation equilibrium'!AR46</f>
        <v>0.48971188824342282</v>
      </c>
      <c r="Z46">
        <f>'Overall equation equilibrium'!AS46</f>
        <v>1.9097683801602084E-2</v>
      </c>
      <c r="AA46">
        <f>'Overall equation equilibrium'!AT46</f>
        <v>8.4352316308783048E-5</v>
      </c>
      <c r="AB46">
        <f>'Overall equation equilibrium'!AU46</f>
        <v>4.6882311993696488</v>
      </c>
      <c r="AC46">
        <f>'Overall equation equilibrium'!AV46</f>
        <v>3.4450578418058293</v>
      </c>
      <c r="AD46">
        <f>'Overall equation equilibrium'!AW46</f>
        <v>1.5071691616452878</v>
      </c>
      <c r="AE46">
        <f>'Overall equation equilibrium'!AX46</f>
        <v>2.4229864323115913</v>
      </c>
      <c r="AJ46" s="8"/>
      <c r="AK46" s="24">
        <v>44</v>
      </c>
      <c r="AL46" s="24">
        <f t="shared" si="1"/>
        <v>-741.23375758476459</v>
      </c>
      <c r="AM46" s="24">
        <f t="shared" si="2"/>
        <v>-840.59620384929985</v>
      </c>
      <c r="AN46" s="24">
        <f t="shared" si="3"/>
        <v>-848.63801198351587</v>
      </c>
    </row>
    <row r="47" spans="2:40" x14ac:dyDescent="0.25">
      <c r="B47">
        <v>45</v>
      </c>
      <c r="C47">
        <v>9.9999999999999995E-7</v>
      </c>
      <c r="D47">
        <v>1</v>
      </c>
      <c r="E47">
        <v>1.3786666666666667E-3</v>
      </c>
      <c r="F47">
        <v>1.9371621621621623E-3</v>
      </c>
      <c r="G47">
        <v>5.4090909090909084E-5</v>
      </c>
      <c r="H47">
        <v>1.0000000000000001E-5</v>
      </c>
      <c r="I47">
        <v>0.55922510733102193</v>
      </c>
      <c r="J47">
        <v>0.40383434553486558</v>
      </c>
      <c r="K47">
        <f t="shared" si="0"/>
        <v>306</v>
      </c>
      <c r="L47">
        <v>2.691534803926908E-7</v>
      </c>
      <c r="M47">
        <v>2.9575000000000001E-2</v>
      </c>
      <c r="R47">
        <f>'Overall equation equilibrium'!AK47</f>
        <v>45</v>
      </c>
      <c r="T47">
        <f>'Overall equation equilibrium'!AM47</f>
        <v>1</v>
      </c>
      <c r="U47">
        <f>'Overall equation equilibrium'!AN47</f>
        <v>2.3361259104969481</v>
      </c>
      <c r="V47">
        <f>'Overall equation equilibrium'!AO47</f>
        <v>0</v>
      </c>
      <c r="W47">
        <f>'Overall equation equilibrium'!AP47</f>
        <v>0</v>
      </c>
      <c r="X47">
        <f>'Overall equation equilibrium'!AQ47</f>
        <v>0.33505903592417507</v>
      </c>
      <c r="Y47">
        <f>'Overall equation equilibrium'!AR47</f>
        <v>0.47078937860900527</v>
      </c>
      <c r="Z47">
        <f>'Overall equation equilibrium'!AS47</f>
        <v>1.3142396796557231E-2</v>
      </c>
      <c r="AA47">
        <f>'Overall equation equilibrium'!AT47</f>
        <v>8.597936683538169E-5</v>
      </c>
      <c r="AB47">
        <f>'Overall equation equilibrium'!AU47</f>
        <v>4.8081820646769637</v>
      </c>
      <c r="AC47">
        <f>'Overall equation equilibrium'!AV47</f>
        <v>3.4721421335468494</v>
      </c>
      <c r="AD47">
        <f>'Overall equation equilibrium'!AW47</f>
        <v>1.5846200069145913</v>
      </c>
      <c r="AE47">
        <f>'Overall equation equilibrium'!AX47</f>
        <v>2.4036108182443288</v>
      </c>
      <c r="AJ47" s="8"/>
      <c r="AK47" s="24">
        <v>45</v>
      </c>
      <c r="AL47" s="24">
        <f t="shared" si="1"/>
        <v>-746.07346493056173</v>
      </c>
      <c r="AM47" s="24">
        <f t="shared" si="2"/>
        <v>-844.64135106635365</v>
      </c>
      <c r="AN47" s="24">
        <f t="shared" si="3"/>
        <v>-852.23432905422999</v>
      </c>
    </row>
    <row r="48" spans="2:40" x14ac:dyDescent="0.25">
      <c r="B48">
        <v>46</v>
      </c>
      <c r="C48">
        <v>9.9999999999999995E-7</v>
      </c>
      <c r="D48">
        <v>1</v>
      </c>
      <c r="E48">
        <v>1.2098333333333334E-3</v>
      </c>
      <c r="F48">
        <v>2.1079729729729731E-3</v>
      </c>
      <c r="G48">
        <v>4.6477272727272727E-5</v>
      </c>
      <c r="H48">
        <v>1.0000000000000001E-5</v>
      </c>
      <c r="I48">
        <v>0.55824943050186915</v>
      </c>
      <c r="J48">
        <v>0.40448416730050829</v>
      </c>
      <c r="K48">
        <f t="shared" si="0"/>
        <v>306</v>
      </c>
      <c r="L48">
        <v>2.6302679918953789E-7</v>
      </c>
      <c r="M48">
        <v>2.9624999999999999E-2</v>
      </c>
      <c r="R48">
        <f>'Overall equation equilibrium'!AK48</f>
        <v>46</v>
      </c>
      <c r="T48">
        <f>'Overall equation equilibrium'!AM48</f>
        <v>1</v>
      </c>
      <c r="U48">
        <f>'Overall equation equilibrium'!AN48</f>
        <v>2.3269772270749982</v>
      </c>
      <c r="V48">
        <f>'Overall equation equilibrium'!AO48</f>
        <v>0</v>
      </c>
      <c r="W48">
        <f>'Overall equation equilibrium'!AP48</f>
        <v>0</v>
      </c>
      <c r="X48">
        <f>'Overall equation equilibrium'!AQ48</f>
        <v>0.28529471997848033</v>
      </c>
      <c r="Y48">
        <f>'Overall equation equilibrium'!AR48</f>
        <v>0.49711950902722285</v>
      </c>
      <c r="Z48">
        <f>'Overall equation equilibrium'!AS48</f>
        <v>1.0962787820499734E-2</v>
      </c>
      <c r="AA48">
        <f>'Overall equation equilibrium'!AT48</f>
        <v>8.6293282771845282E-5</v>
      </c>
      <c r="AB48">
        <f>'Overall equation equilibrium'!AU48</f>
        <v>4.8173175963519386</v>
      </c>
      <c r="AC48">
        <f>'Overall equation equilibrium'!AV48</f>
        <v>3.4904266625597131</v>
      </c>
      <c r="AD48">
        <f>'Overall equation equilibrium'!AW48</f>
        <v>1.5864566227677217</v>
      </c>
      <c r="AE48">
        <f>'Overall equation equilibrium'!AX48</f>
        <v>2.3798336395939246</v>
      </c>
      <c r="AJ48" s="8"/>
      <c r="AK48" s="24">
        <v>46</v>
      </c>
      <c r="AL48" s="24">
        <f t="shared" si="1"/>
        <v>-747.388676992608</v>
      </c>
      <c r="AM48" s="24">
        <f t="shared" si="2"/>
        <v>-844.98150251540301</v>
      </c>
      <c r="AN48" s="24">
        <f t="shared" si="3"/>
        <v>-852.16913738215658</v>
      </c>
    </row>
    <row r="49" spans="2:40" x14ac:dyDescent="0.25">
      <c r="B49">
        <v>47</v>
      </c>
      <c r="C49">
        <v>9.9999999999999995E-7</v>
      </c>
      <c r="D49">
        <v>1</v>
      </c>
      <c r="E49">
        <v>9.9516666666666655E-4</v>
      </c>
      <c r="F49">
        <v>1.8821621621621623E-3</v>
      </c>
      <c r="G49">
        <v>3.5909090909090908E-5</v>
      </c>
      <c r="H49">
        <v>1.0000000000000001E-5</v>
      </c>
      <c r="I49">
        <v>0.55649227747399965</v>
      </c>
      <c r="J49">
        <v>0.40748928918027277</v>
      </c>
      <c r="K49">
        <f t="shared" si="0"/>
        <v>306</v>
      </c>
      <c r="L49">
        <v>2.5703957827688611E-7</v>
      </c>
      <c r="M49">
        <v>2.9739999999999999E-2</v>
      </c>
      <c r="R49">
        <f>'Overall equation equilibrium'!AK49</f>
        <v>47</v>
      </c>
      <c r="T49">
        <f>'Overall equation equilibrium'!AM49</f>
        <v>1</v>
      </c>
      <c r="U49">
        <f>'Overall equation equilibrium'!AN49</f>
        <v>2.3133247330225295</v>
      </c>
      <c r="V49">
        <f>'Overall equation equilibrium'!AO49</f>
        <v>0</v>
      </c>
      <c r="W49">
        <f>'Overall equation equilibrium'!AP49</f>
        <v>0</v>
      </c>
      <c r="X49">
        <f>'Overall equation equilibrium'!AQ49</f>
        <v>0.24893325953022541</v>
      </c>
      <c r="Y49">
        <f>'Overall equation equilibrium'!AR49</f>
        <v>0.47082788710263479</v>
      </c>
      <c r="Z49">
        <f>'Overall equation equilibrium'!AS49</f>
        <v>8.9823380010922976E-3</v>
      </c>
      <c r="AA49">
        <f>'Overall equation equilibrium'!AT49</f>
        <v>8.8134916832469069E-5</v>
      </c>
      <c r="AB49">
        <f>'Overall equation equilibrium'!AU49</f>
        <v>4.9046400593082256</v>
      </c>
      <c r="AC49">
        <f>'Overall equation equilibrium'!AV49</f>
        <v>3.5914034612025274</v>
      </c>
      <c r="AD49">
        <f>'Overall equation equilibrium'!AW49</f>
        <v>1.5576769471165235</v>
      </c>
      <c r="AE49">
        <f>'Overall equation equilibrium'!AX49</f>
        <v>2.2864204317504759</v>
      </c>
      <c r="AJ49" s="8"/>
      <c r="AK49" s="24">
        <v>47</v>
      </c>
      <c r="AL49" s="24">
        <f t="shared" si="1"/>
        <v>-754.60502108644926</v>
      </c>
      <c r="AM49" s="24">
        <f t="shared" si="2"/>
        <v>-848.36713393130015</v>
      </c>
      <c r="AN49" s="24">
        <f t="shared" si="3"/>
        <v>-854.79698987308552</v>
      </c>
    </row>
    <row r="50" spans="2:40" x14ac:dyDescent="0.25">
      <c r="B50">
        <v>48</v>
      </c>
      <c r="C50">
        <v>9.9999999999999995E-7</v>
      </c>
      <c r="D50">
        <v>1</v>
      </c>
      <c r="E50">
        <v>8.8133333333333336E-4</v>
      </c>
      <c r="F50">
        <v>1.8440540540540541E-3</v>
      </c>
      <c r="G50">
        <v>3.3409090909090909E-5</v>
      </c>
      <c r="H50">
        <v>1.0000000000000001E-5</v>
      </c>
      <c r="I50">
        <v>0.55481141133327094</v>
      </c>
      <c r="J50">
        <v>0.40838712224304219</v>
      </c>
      <c r="K50">
        <f t="shared" si="0"/>
        <v>306</v>
      </c>
      <c r="L50">
        <v>2.5703957827688611E-7</v>
      </c>
      <c r="M50">
        <v>3.0085000000000001E-2</v>
      </c>
      <c r="R50">
        <f>'Overall equation equilibrium'!AK50</f>
        <v>48</v>
      </c>
      <c r="T50">
        <f>'Overall equation equilibrium'!AM50</f>
        <v>1</v>
      </c>
      <c r="U50">
        <f>'Overall equation equilibrium'!AN50</f>
        <v>2.3138556767964698</v>
      </c>
      <c r="V50">
        <f>'Overall equation equilibrium'!AO50</f>
        <v>0</v>
      </c>
      <c r="W50">
        <f>'Overall equation equilibrium'!AP50</f>
        <v>0</v>
      </c>
      <c r="X50">
        <f>'Overall equation equilibrium'!AQ50</f>
        <v>0.21488585154204989</v>
      </c>
      <c r="Y50">
        <f>'Overall equation equilibrium'!AR50</f>
        <v>0.44960018370202198</v>
      </c>
      <c r="Z50">
        <f>'Overall equation equilibrium'!AS50</f>
        <v>8.1377796176824464E-3</v>
      </c>
      <c r="AA50">
        <f>'Overall equation equilibrium'!AT50</f>
        <v>8.9723225684314019E-5</v>
      </c>
      <c r="AB50">
        <f>'Overall equation equilibrium'!AU50</f>
        <v>4.9779469471287845</v>
      </c>
      <c r="AC50">
        <f>'Overall equation equilibrium'!AV50</f>
        <v>3.6641809935580012</v>
      </c>
      <c r="AD50">
        <f>'Overall equation equilibrium'!AW50</f>
        <v>1.5467486866523192</v>
      </c>
      <c r="AE50">
        <f>'Overall equation equilibrium'!AX50</f>
        <v>2.2193725015140737</v>
      </c>
      <c r="AJ50" s="8"/>
      <c r="AK50" s="24">
        <v>48</v>
      </c>
      <c r="AL50" s="24">
        <f t="shared" si="1"/>
        <v>-760.12873568380371</v>
      </c>
      <c r="AM50" s="24">
        <f t="shared" si="2"/>
        <v>-851.14132988652716</v>
      </c>
      <c r="AN50" s="24">
        <f t="shared" si="3"/>
        <v>-856.85303289784304</v>
      </c>
    </row>
    <row r="51" spans="2:40" x14ac:dyDescent="0.25">
      <c r="B51">
        <v>49</v>
      </c>
      <c r="C51">
        <v>9.9999999999999995E-7</v>
      </c>
      <c r="D51">
        <v>1</v>
      </c>
      <c r="E51">
        <v>6.5900000000000008E-4</v>
      </c>
      <c r="F51">
        <v>1.7535135135135133E-3</v>
      </c>
      <c r="G51">
        <v>1</v>
      </c>
      <c r="H51">
        <v>1.0000000000000001E-5</v>
      </c>
      <c r="I51">
        <v>0.55917985049659946</v>
      </c>
      <c r="J51">
        <v>0.40328054243569156</v>
      </c>
      <c r="K51">
        <f t="shared" si="0"/>
        <v>306</v>
      </c>
      <c r="L51">
        <v>2.454708915685024E-7</v>
      </c>
      <c r="M51">
        <v>3.0085000000000001E-2</v>
      </c>
      <c r="R51">
        <f>'Overall equation equilibrium'!AK51</f>
        <v>49</v>
      </c>
      <c r="T51">
        <f>'Overall equation equilibrium'!AM51</f>
        <v>1</v>
      </c>
      <c r="U51">
        <f>'Overall equation equilibrium'!AN51</f>
        <v>2.4273234717052503</v>
      </c>
      <c r="V51">
        <f>'Overall equation equilibrium'!AO51</f>
        <v>0</v>
      </c>
      <c r="W51">
        <f>'Overall equation equilibrium'!AP51</f>
        <v>0</v>
      </c>
      <c r="X51">
        <f>'Overall equation equilibrium'!AQ51</f>
        <v>0.15571319269770456</v>
      </c>
      <c r="Y51">
        <f>'Overall equation equilibrium'!AR51</f>
        <v>0.41432372196688777</v>
      </c>
      <c r="Z51">
        <f>'Overall equation equilibrium'!AS51</f>
        <v>0</v>
      </c>
      <c r="AA51">
        <f>'Overall equation equilibrium'!AT51</f>
        <v>9.1548316739860589E-5</v>
      </c>
      <c r="AB51">
        <f>'Overall equation equilibrium'!AU51</f>
        <v>5.1191974067810566</v>
      </c>
      <c r="AC51">
        <f>'Overall equation equilibrium'!AV51</f>
        <v>3.6919654833925466</v>
      </c>
      <c r="AD51">
        <f>'Overall equation equilibrium'!AW51</f>
        <v>1.6344395585303237</v>
      </c>
      <c r="AE51">
        <f>'Overall equation equilibrium'!AX51</f>
        <v>2.2044764731949158</v>
      </c>
      <c r="AJ51" s="8"/>
      <c r="AK51" s="24">
        <v>49</v>
      </c>
      <c r="AL51" s="24">
        <f t="shared" si="1"/>
        <v>-765.51472899965859</v>
      </c>
      <c r="AM51" s="24">
        <f t="shared" si="2"/>
        <v>-855.91646306974565</v>
      </c>
      <c r="AN51" s="24">
        <f t="shared" si="3"/>
        <v>-861.03180940021741</v>
      </c>
    </row>
    <row r="52" spans="2:40" x14ac:dyDescent="0.25">
      <c r="B52">
        <v>50</v>
      </c>
      <c r="C52">
        <v>9.9999999999999995E-7</v>
      </c>
      <c r="D52">
        <v>1</v>
      </c>
      <c r="E52">
        <v>6.2299999999999996E-4</v>
      </c>
      <c r="F52">
        <v>1.8622972972972974E-3</v>
      </c>
      <c r="G52">
        <v>1</v>
      </c>
      <c r="H52">
        <v>1.0000000000000001E-5</v>
      </c>
      <c r="I52">
        <v>0.56168272654428142</v>
      </c>
      <c r="J52">
        <v>0.40265274213366892</v>
      </c>
      <c r="K52">
        <f t="shared" si="0"/>
        <v>306</v>
      </c>
      <c r="L52">
        <v>2.089296130854039E-7</v>
      </c>
      <c r="M52">
        <v>2.945E-2</v>
      </c>
      <c r="R52">
        <f>'Overall equation equilibrium'!AK52</f>
        <v>50</v>
      </c>
      <c r="T52">
        <f>'Overall equation equilibrium'!AM52</f>
        <v>1</v>
      </c>
      <c r="U52">
        <f>'Overall equation equilibrium'!AN52</f>
        <v>2.4386539100112294</v>
      </c>
      <c r="V52">
        <f>'Overall equation equilibrium'!AO52</f>
        <v>0</v>
      </c>
      <c r="W52">
        <f>'Overall equation equilibrium'!AP52</f>
        <v>0</v>
      </c>
      <c r="X52">
        <f>'Overall equation equilibrium'!AQ52</f>
        <v>0.14749993904264919</v>
      </c>
      <c r="Y52">
        <f>'Overall equation equilibrium'!AR52</f>
        <v>0.44089854528110173</v>
      </c>
      <c r="Z52">
        <f>'Overall equation equilibrium'!AS52</f>
        <v>0</v>
      </c>
      <c r="AA52">
        <f>'Overall equation equilibrium'!AT52</f>
        <v>9.0458629969233483E-5</v>
      </c>
      <c r="AB52">
        <f>'Overall equation equilibrium'!AU52</f>
        <v>5.0809049920579303</v>
      </c>
      <c r="AC52">
        <f>'Overall equation equilibrium'!AV52</f>
        <v>3.6423415406766737</v>
      </c>
      <c r="AD52">
        <f>'Overall equation equilibrium'!AW52</f>
        <v>1.6590579533367931</v>
      </c>
      <c r="AE52">
        <f>'Overall equation equilibrium'!AX52</f>
        <v>2.2474564376605439</v>
      </c>
      <c r="AJ52" s="8"/>
      <c r="AK52" s="24">
        <v>50</v>
      </c>
      <c r="AL52" s="24">
        <f t="shared" si="1"/>
        <v>-762.21087059402726</v>
      </c>
      <c r="AM52" s="24">
        <f t="shared" si="2"/>
        <v>-854.37513802076774</v>
      </c>
      <c r="AN52" s="24">
        <f t="shared" si="3"/>
        <v>-859.81495507022146</v>
      </c>
    </row>
    <row r="53" spans="2:40" x14ac:dyDescent="0.25">
      <c r="B53">
        <v>51</v>
      </c>
      <c r="C53">
        <v>9.9999999999999995E-7</v>
      </c>
      <c r="D53">
        <v>1</v>
      </c>
      <c r="E53">
        <v>2.5483333333333331E-4</v>
      </c>
      <c r="F53">
        <v>9.6648648648648642E-4</v>
      </c>
      <c r="G53">
        <v>1</v>
      </c>
      <c r="H53">
        <v>1.0000000000000001E-5</v>
      </c>
      <c r="I53">
        <v>0.60003195767345197</v>
      </c>
      <c r="J53">
        <v>0.35016477170553484</v>
      </c>
      <c r="K53">
        <f t="shared" si="0"/>
        <v>306</v>
      </c>
      <c r="L53">
        <v>2.089296130854039E-7</v>
      </c>
      <c r="M53">
        <v>3.0779999999999998E-2</v>
      </c>
      <c r="R53">
        <f>'Overall equation equilibrium'!AK53</f>
        <v>51</v>
      </c>
      <c r="T53">
        <f>'Overall equation equilibrium'!AM53</f>
        <v>1</v>
      </c>
      <c r="U53">
        <f>'Overall equation equilibrium'!AN53</f>
        <v>3.2664740300451953</v>
      </c>
      <c r="V53">
        <f>'Overall equation equilibrium'!AO53</f>
        <v>0</v>
      </c>
      <c r="W53">
        <f>'Overall equation equilibrium'!AP53</f>
        <v>0</v>
      </c>
      <c r="X53">
        <f>'Overall equation equilibrium'!AQ53</f>
        <v>7.301627452760677E-2</v>
      </c>
      <c r="Y53">
        <f>'Overall equation equilibrium'!AR53</f>
        <v>0.27683428030713447</v>
      </c>
      <c r="Z53">
        <f>'Overall equation equilibrium'!AS53</f>
        <v>0</v>
      </c>
      <c r="AA53">
        <f>'Overall equation equilibrium'!AT53</f>
        <v>9.0703519861801246E-5</v>
      </c>
      <c r="AB53">
        <f>'Overall equation equilibrium'!AU53</f>
        <v>5.4425010590549423</v>
      </c>
      <c r="AC53">
        <f>'Overall equation equilibrium'!AV53</f>
        <v>3.1761177325296077</v>
      </c>
      <c r="AD53">
        <f>'Overall equation equilibrium'!AW53</f>
        <v>2.4048458184388326</v>
      </c>
      <c r="AE53">
        <f>'Overall equation equilibrium'!AX53</f>
        <v>2.7546963732735739</v>
      </c>
      <c r="AJ53" s="8"/>
      <c r="AK53" s="24">
        <v>51</v>
      </c>
      <c r="AL53" s="24">
        <f t="shared" si="1"/>
        <v>-750.89760169713554</v>
      </c>
      <c r="AM53" s="24">
        <f t="shared" si="2"/>
        <v>-863.86289391438322</v>
      </c>
      <c r="AN53" s="24">
        <f t="shared" si="3"/>
        <v>-871.99229934783307</v>
      </c>
    </row>
    <row r="54" spans="2:40" x14ac:dyDescent="0.25">
      <c r="B54">
        <v>52</v>
      </c>
      <c r="C54">
        <v>9.9999999999999995E-7</v>
      </c>
      <c r="D54">
        <v>1</v>
      </c>
      <c r="E54">
        <v>3.055E-4</v>
      </c>
      <c r="F54">
        <v>8.8540540540540534E-4</v>
      </c>
      <c r="G54">
        <v>1</v>
      </c>
      <c r="H54">
        <v>1.0000000000000001E-5</v>
      </c>
      <c r="I54">
        <v>0.56640968297708871</v>
      </c>
      <c r="J54">
        <v>0.39439698073249452</v>
      </c>
      <c r="K54">
        <f t="shared" si="0"/>
        <v>306</v>
      </c>
      <c r="L54">
        <v>2.3442288153199206E-7</v>
      </c>
      <c r="M54">
        <v>3.0689999999999999E-2</v>
      </c>
      <c r="R54">
        <f>'Overall equation equilibrium'!AK54</f>
        <v>52</v>
      </c>
      <c r="T54">
        <f>'Overall equation equilibrium'!AM54</f>
        <v>1</v>
      </c>
      <c r="U54">
        <f>'Overall equation equilibrium'!AN54</f>
        <v>2.6676819860813161</v>
      </c>
      <c r="V54">
        <f>'Overall equation equilibrium'!AO54</f>
        <v>0</v>
      </c>
      <c r="W54">
        <f>'Overall equation equilibrium'!AP54</f>
        <v>0</v>
      </c>
      <c r="X54">
        <f>'Overall equation equilibrium'!AQ54</f>
        <v>8.3826392291751234E-2</v>
      </c>
      <c r="Y54">
        <f>'Overall equation equilibrium'!AR54</f>
        <v>0.24289410888924562</v>
      </c>
      <c r="Z54">
        <f>'Overall equation equilibrium'!AS54</f>
        <v>0</v>
      </c>
      <c r="AA54">
        <f>'Overall equation equilibrium'!AT54</f>
        <v>9.6945459193524867E-5</v>
      </c>
      <c r="AB54">
        <f>'Overall equation equilibrium'!AU54</f>
        <v>5.4910846807872709</v>
      </c>
      <c r="AC54">
        <f>'Overall equation equilibrium'!AV54</f>
        <v>3.8234996401651453</v>
      </c>
      <c r="AD54">
        <f>'Overall equation equilibrium'!AW54</f>
        <v>1.7890805677963444</v>
      </c>
      <c r="AE54">
        <f>'Overall equation equilibrium'!AX54</f>
        <v>2.1158010689773414</v>
      </c>
      <c r="AJ54" s="8"/>
      <c r="AK54" s="24">
        <v>52</v>
      </c>
      <c r="AL54" s="24">
        <f t="shared" si="1"/>
        <v>-782.10364038305988</v>
      </c>
      <c r="AM54" s="24">
        <f t="shared" si="2"/>
        <v>-868.86895083597119</v>
      </c>
      <c r="AN54" s="24">
        <f t="shared" si="3"/>
        <v>-872.6421052387949</v>
      </c>
    </row>
    <row r="55" spans="2:40" x14ac:dyDescent="0.25">
      <c r="B55">
        <v>53</v>
      </c>
      <c r="C55">
        <v>9.9999999999999995E-7</v>
      </c>
      <c r="D55">
        <v>1</v>
      </c>
      <c r="E55">
        <v>3.8433333333333332E-4</v>
      </c>
      <c r="F55">
        <v>1.1702702702702701E-3</v>
      </c>
      <c r="G55">
        <v>1</v>
      </c>
      <c r="H55">
        <v>1.0000000000000001E-5</v>
      </c>
      <c r="I55">
        <v>0.56761051673483454</v>
      </c>
      <c r="J55">
        <v>0.39862479497692255</v>
      </c>
      <c r="K55">
        <f t="shared" si="0"/>
        <v>306</v>
      </c>
      <c r="L55">
        <v>2.454708915685024E-7</v>
      </c>
      <c r="M55">
        <v>3.0079999999999999E-2</v>
      </c>
      <c r="R55">
        <f>'Overall equation equilibrium'!AK55</f>
        <v>53</v>
      </c>
      <c r="T55">
        <f>'Overall equation equilibrium'!AM55</f>
        <v>1</v>
      </c>
      <c r="U55">
        <f>'Overall equation equilibrium'!AN55</f>
        <v>2.6083067130064599</v>
      </c>
      <c r="V55">
        <f>'Overall equation equilibrium'!AO55</f>
        <v>0</v>
      </c>
      <c r="W55">
        <f>'Overall equation equilibrium'!AP55</f>
        <v>0</v>
      </c>
      <c r="X55">
        <f>'Overall equation equilibrium'!AQ55</f>
        <v>9.450612420749302E-2</v>
      </c>
      <c r="Y55">
        <f>'Overall equation equilibrium'!AR55</f>
        <v>0.28777524673982047</v>
      </c>
      <c r="Z55">
        <f>'Overall equation equilibrium'!AS55</f>
        <v>0</v>
      </c>
      <c r="AA55">
        <f>'Overall equation equilibrium'!AT55</f>
        <v>9.5168486886927051E-5</v>
      </c>
      <c r="AB55">
        <f>'Overall equation equilibrium'!AU55</f>
        <v>5.4018634018760991</v>
      </c>
      <c r="AC55">
        <f>'Overall equation equilibrium'!AV55</f>
        <v>3.7936518573565237</v>
      </c>
      <c r="AD55">
        <f>'Overall equation equilibrium'!AW55</f>
        <v>1.7521467521329279</v>
      </c>
      <c r="AE55">
        <f>'Overall equation equilibrium'!AX55</f>
        <v>2.1344281230802413</v>
      </c>
      <c r="AJ55" s="8"/>
      <c r="AK55" s="24">
        <v>53</v>
      </c>
      <c r="AL55" s="24">
        <f t="shared" si="1"/>
        <v>-778.23308050218554</v>
      </c>
      <c r="AM55" s="24">
        <f t="shared" si="2"/>
        <v>-865.76225394569553</v>
      </c>
      <c r="AN55" s="24">
        <f t="shared" si="3"/>
        <v>-869.72894138992842</v>
      </c>
    </row>
    <row r="56" spans="2:40" x14ac:dyDescent="0.25">
      <c r="B56">
        <v>54</v>
      </c>
      <c r="C56">
        <v>9.9999999999999995E-7</v>
      </c>
      <c r="D56">
        <v>1</v>
      </c>
      <c r="E56">
        <v>4.4799999999999999E-4</v>
      </c>
      <c r="F56">
        <v>1.2908108108108107E-3</v>
      </c>
      <c r="G56">
        <v>1</v>
      </c>
      <c r="H56">
        <v>1.0000000000000001E-5</v>
      </c>
      <c r="I56">
        <v>0.56210496836041945</v>
      </c>
      <c r="J56">
        <v>0.39770281483385711</v>
      </c>
      <c r="K56">
        <f t="shared" si="0"/>
        <v>306</v>
      </c>
      <c r="L56">
        <v>2.5703957827688611E-7</v>
      </c>
      <c r="M56">
        <v>3.0079999999999999E-2</v>
      </c>
      <c r="R56">
        <f>'Overall equation equilibrium'!AK56</f>
        <v>54</v>
      </c>
      <c r="T56">
        <f>'Overall equation equilibrium'!AM56</f>
        <v>1</v>
      </c>
      <c r="U56">
        <f>'Overall equation equilibrium'!AN56</f>
        <v>2.5561830888948727</v>
      </c>
      <c r="V56">
        <f>'Overall equation equilibrium'!AO56</f>
        <v>0</v>
      </c>
      <c r="W56">
        <f>'Overall equation equilibrium'!AP56</f>
        <v>0</v>
      </c>
      <c r="X56">
        <f>'Overall equation equilibrium'!AQ56</f>
        <v>0.11246395505529848</v>
      </c>
      <c r="Y56">
        <f>'Overall equation equilibrium'!AR56</f>
        <v>0.3240648289267884</v>
      </c>
      <c r="Z56">
        <f>'Overall equation equilibrium'!AS56</f>
        <v>0</v>
      </c>
      <c r="AA56">
        <f>'Overall equation equilibrium'!AT56</f>
        <v>9.465134149243154E-5</v>
      </c>
      <c r="AB56">
        <f>'Overall equation equilibrium'!AU56</f>
        <v>5.320398931487448</v>
      </c>
      <c r="AC56">
        <f>'Overall equation equilibrium'!AV56</f>
        <v>3.7643104939340679</v>
      </c>
      <c r="AD56">
        <f>'Overall equation equilibrium'!AW56</f>
        <v>1.7181681776875206</v>
      </c>
      <c r="AE56">
        <f>'Overall equation equilibrium'!AX56</f>
        <v>2.1546969616696074</v>
      </c>
      <c r="AJ56" s="8"/>
      <c r="AK56" s="24">
        <v>54</v>
      </c>
      <c r="AL56" s="24">
        <f t="shared" si="1"/>
        <v>-774.5645258280972</v>
      </c>
      <c r="AM56" s="24">
        <f t="shared" si="2"/>
        <v>-862.92488897961562</v>
      </c>
      <c r="AN56" s="24">
        <f t="shared" si="3"/>
        <v>-867.41460651643183</v>
      </c>
    </row>
    <row r="57" spans="2:40" x14ac:dyDescent="0.25">
      <c r="B57">
        <v>55</v>
      </c>
      <c r="C57">
        <v>9.9999999999999995E-7</v>
      </c>
      <c r="D57">
        <v>1</v>
      </c>
      <c r="E57">
        <v>5.2700000000000002E-4</v>
      </c>
      <c r="F57">
        <v>1.4874324324324324E-3</v>
      </c>
      <c r="G57">
        <v>1</v>
      </c>
      <c r="H57">
        <v>1.0000000000000001E-5</v>
      </c>
      <c r="I57">
        <v>0.56499646017675142</v>
      </c>
      <c r="J57">
        <v>0.39378015399281435</v>
      </c>
      <c r="K57">
        <f t="shared" si="0"/>
        <v>306</v>
      </c>
      <c r="L57">
        <v>2.454708915685024E-7</v>
      </c>
      <c r="M57">
        <v>2.9819999999999999E-2</v>
      </c>
      <c r="R57">
        <f>'Overall equation equilibrium'!AK57</f>
        <v>55</v>
      </c>
      <c r="T57">
        <f>'Overall equation equilibrium'!AM57</f>
        <v>1</v>
      </c>
      <c r="U57">
        <f>'Overall equation equilibrium'!AN57</f>
        <v>2.5738307262274951</v>
      </c>
      <c r="V57">
        <f>'Overall equation equilibrium'!AO57</f>
        <v>0</v>
      </c>
      <c r="W57">
        <f>'Overall equation equilibrium'!AP57</f>
        <v>0</v>
      </c>
      <c r="X57">
        <f>'Overall equation equilibrium'!AQ57</f>
        <v>0.13584600206626163</v>
      </c>
      <c r="Y57">
        <f>'Overall equation equilibrium'!AR57</f>
        <v>0.38340138167384863</v>
      </c>
      <c r="Z57">
        <f>'Overall equation equilibrium'!AS57</f>
        <v>0</v>
      </c>
      <c r="AA57">
        <f>'Overall equation equilibrium'!AT57</f>
        <v>9.1915241372831705E-5</v>
      </c>
      <c r="AB57">
        <f>'Overall equation equilibrium'!AU57</f>
        <v>5.193178601194159</v>
      </c>
      <c r="AC57">
        <f>'Overall equation equilibrium'!AV57</f>
        <v>3.6194397902080362</v>
      </c>
      <c r="AD57">
        <f>'Overall equation equilibrium'!AW57</f>
        <v>1.7654854594437339</v>
      </c>
      <c r="AE57">
        <f>'Overall equation equilibrium'!AX57</f>
        <v>2.2847328431838441</v>
      </c>
      <c r="AJ57" s="8"/>
      <c r="AK57" s="24">
        <v>55</v>
      </c>
      <c r="AL57" s="24">
        <f t="shared" si="1"/>
        <v>-764.27829120860588</v>
      </c>
      <c r="AM57" s="24">
        <f t="shared" si="2"/>
        <v>-857.97119899063318</v>
      </c>
      <c r="AN57" s="24">
        <f t="shared" si="3"/>
        <v>-863.68739701820732</v>
      </c>
    </row>
    <row r="58" spans="2:40" x14ac:dyDescent="0.25">
      <c r="B58">
        <v>56</v>
      </c>
      <c r="C58">
        <v>9.9999999999999995E-7</v>
      </c>
      <c r="D58">
        <v>1</v>
      </c>
      <c r="E58">
        <v>5.7199999999999992E-4</v>
      </c>
      <c r="F58">
        <v>1.5374324324324323E-3</v>
      </c>
      <c r="G58">
        <v>1</v>
      </c>
      <c r="H58">
        <v>1.0000000000000001E-5</v>
      </c>
      <c r="I58">
        <v>0.59057882974574794</v>
      </c>
      <c r="J58">
        <v>0.37334144600277086</v>
      </c>
      <c r="K58">
        <f t="shared" si="0"/>
        <v>306</v>
      </c>
      <c r="L58">
        <v>1.9952623149688761E-7</v>
      </c>
      <c r="M58">
        <v>3.1510000000000003E-2</v>
      </c>
      <c r="R58">
        <f>'Overall equation equilibrium'!AK58</f>
        <v>56</v>
      </c>
      <c r="T58">
        <f>'Overall equation equilibrium'!AM58</f>
        <v>1</v>
      </c>
      <c r="U58">
        <f>'Overall equation equilibrium'!AN58</f>
        <v>2.9091811910007124</v>
      </c>
      <c r="V58">
        <f>'Overall equation equilibrium'!AO58</f>
        <v>0</v>
      </c>
      <c r="W58">
        <f>'Overall equation equilibrium'!AP58</f>
        <v>0</v>
      </c>
      <c r="X58">
        <f>'Overall equation equilibrium'!AQ58</f>
        <v>0.1420089298252715</v>
      </c>
      <c r="Y58">
        <f>'Overall equation equilibrium'!AR58</f>
        <v>0.38167539690297742</v>
      </c>
      <c r="Z58">
        <f>'Overall equation equilibrium'!AS58</f>
        <v>0</v>
      </c>
      <c r="AA58">
        <f>'Overall equation equilibrium'!AT58</f>
        <v>8.7880514743479915E-5</v>
      </c>
      <c r="AB58">
        <f>'Overall equation equilibrium'!AU58</f>
        <v>5.1900371554658316</v>
      </c>
      <c r="AC58">
        <f>'Overall equation equilibrium'!AV58</f>
        <v>3.2809438449798614</v>
      </c>
      <c r="AD58">
        <f>'Overall equation equilibrium'!AW58</f>
        <v>2.0999749491948303</v>
      </c>
      <c r="AE58">
        <f>'Overall equation equilibrium'!AX58</f>
        <v>2.623659275923079</v>
      </c>
      <c r="AJ58" s="8"/>
      <c r="AK58" s="24">
        <v>56</v>
      </c>
      <c r="AL58" s="24">
        <f t="shared" si="1"/>
        <v>-748.51624351797386</v>
      </c>
      <c r="AM58" s="24">
        <f t="shared" si="2"/>
        <v>-856.10793299006423</v>
      </c>
      <c r="AN58" s="24">
        <f t="shared" si="3"/>
        <v>-863.59979816854548</v>
      </c>
    </row>
    <row r="59" spans="2:40" x14ac:dyDescent="0.25">
      <c r="B59">
        <v>57</v>
      </c>
      <c r="C59">
        <v>9.9999999999999995E-7</v>
      </c>
      <c r="D59">
        <v>1</v>
      </c>
      <c r="E59">
        <v>8.2683333333333328E-4</v>
      </c>
      <c r="F59">
        <v>1.5160810810810809E-3</v>
      </c>
      <c r="G59">
        <v>3.5795454545454544E-5</v>
      </c>
      <c r="H59">
        <v>1.0000000000000001E-5</v>
      </c>
      <c r="I59">
        <v>0.58582902899191014</v>
      </c>
      <c r="J59">
        <v>0.37899726622801055</v>
      </c>
      <c r="K59">
        <f t="shared" si="0"/>
        <v>306</v>
      </c>
      <c r="L59">
        <v>2.1379620895022279E-7</v>
      </c>
      <c r="M59">
        <v>3.1539999999999999E-2</v>
      </c>
      <c r="R59">
        <f>'Overall equation equilibrium'!AK59</f>
        <v>57</v>
      </c>
      <c r="T59">
        <f>'Overall equation equilibrium'!AM59</f>
        <v>1</v>
      </c>
      <c r="U59">
        <f>'Overall equation equilibrium'!AN59</f>
        <v>2.7679006840823845</v>
      </c>
      <c r="V59">
        <f>'Overall equation equilibrium'!AO59</f>
        <v>0</v>
      </c>
      <c r="W59">
        <f>'Overall equation equilibrium'!AP59</f>
        <v>0</v>
      </c>
      <c r="X59">
        <f>'Overall equation equilibrium'!AQ59</f>
        <v>0.22999290650026577</v>
      </c>
      <c r="Y59">
        <f>'Overall equation equilibrium'!AR59</f>
        <v>0.42167637230887073</v>
      </c>
      <c r="Z59">
        <f>'Overall equation equilibrium'!AS59</f>
        <v>9.961199637035326E-3</v>
      </c>
      <c r="AA59">
        <f>'Overall equation equilibrium'!AT59</f>
        <v>8.5471166966429488E-5</v>
      </c>
      <c r="AB59">
        <f>'Overall equation equilibrium'!AU59</f>
        <v>5.0071490750748806</v>
      </c>
      <c r="AC59">
        <f>'Overall equation equilibrium'!AV59</f>
        <v>3.2393338621594614</v>
      </c>
      <c r="AD59">
        <f>'Overall equation equilibrium'!AW59</f>
        <v>1.9886573342903726</v>
      </c>
      <c r="AE59">
        <f>'Overall equation equilibrium'!AX59</f>
        <v>2.6502878127365443</v>
      </c>
      <c r="AJ59" s="8"/>
      <c r="AK59" s="24">
        <v>57</v>
      </c>
      <c r="AL59" s="24">
        <f t="shared" si="1"/>
        <v>-741.22694491736991</v>
      </c>
      <c r="AM59" s="24">
        <f t="shared" si="2"/>
        <v>-849.91062422602988</v>
      </c>
      <c r="AN59" s="24">
        <f t="shared" si="3"/>
        <v>-858.43744275349786</v>
      </c>
    </row>
    <row r="60" spans="2:40" x14ac:dyDescent="0.25">
      <c r="B60">
        <v>58</v>
      </c>
      <c r="C60">
        <v>9.9999999999999995E-7</v>
      </c>
      <c r="D60">
        <v>1</v>
      </c>
      <c r="E60">
        <v>4.9633333333333333E-4</v>
      </c>
      <c r="F60">
        <v>1.4579729729729729E-3</v>
      </c>
      <c r="G60">
        <v>1</v>
      </c>
      <c r="H60">
        <v>1.0000000000000001E-5</v>
      </c>
      <c r="I60">
        <v>0.53020596616451598</v>
      </c>
      <c r="J60">
        <v>0.43657444926628292</v>
      </c>
      <c r="K60">
        <f t="shared" si="0"/>
        <v>306</v>
      </c>
      <c r="L60">
        <v>2.5703957827688611E-7</v>
      </c>
      <c r="M60">
        <v>3.073E-2</v>
      </c>
      <c r="R60">
        <f>'Overall equation equilibrium'!AK60</f>
        <v>58</v>
      </c>
      <c r="T60">
        <f>'Overall equation equilibrium'!AM60</f>
        <v>1</v>
      </c>
      <c r="U60">
        <f>'Overall equation equilibrium'!AN60</f>
        <v>1.9374886619518534</v>
      </c>
      <c r="V60">
        <f>'Overall equation equilibrium'!AO60</f>
        <v>0</v>
      </c>
      <c r="W60">
        <f>'Overall equation equilibrium'!AP60</f>
        <v>0</v>
      </c>
      <c r="X60">
        <f>'Overall equation equilibrium'!AQ60</f>
        <v>0.1126620936846613</v>
      </c>
      <c r="Y60">
        <f>'Overall equation equilibrium'!AR60</f>
        <v>0.33095714889953681</v>
      </c>
      <c r="Z60">
        <f>'Overall equation equilibrium'!AS60</f>
        <v>0</v>
      </c>
      <c r="AA60">
        <f>'Overall equation equilibrium'!AT60</f>
        <v>1.0011463857112577E-4</v>
      </c>
      <c r="AB60">
        <f>'Overall equation equilibrium'!AU60</f>
        <v>5.3081378670815056</v>
      </c>
      <c r="AC60">
        <f>'Overall equation equilibrium'!AV60</f>
        <v>4.3707493197682199</v>
      </c>
      <c r="AD60">
        <f>'Overall equation equilibrium'!AW60</f>
        <v>1.1029171790823387</v>
      </c>
      <c r="AE60">
        <f>'Overall equation equilibrium'!AX60</f>
        <v>1.5465364216665367</v>
      </c>
      <c r="AJ60" s="8"/>
      <c r="AK60" s="24">
        <v>58</v>
      </c>
      <c r="AL60" s="24">
        <f t="shared" si="1"/>
        <v>-802.26193421231528</v>
      </c>
      <c r="AM60" s="24">
        <f t="shared" si="2"/>
        <v>-865.68269466097581</v>
      </c>
      <c r="AN60" s="24">
        <f t="shared" si="3"/>
        <v>-865.77310703506521</v>
      </c>
    </row>
    <row r="61" spans="2:40" x14ac:dyDescent="0.25">
      <c r="B61">
        <v>59</v>
      </c>
      <c r="C61">
        <v>9.9999999999999995E-7</v>
      </c>
      <c r="D61">
        <v>1</v>
      </c>
      <c r="E61">
        <v>6.3883333333333327E-4</v>
      </c>
      <c r="F61">
        <v>1.7779729729729729E-3</v>
      </c>
      <c r="G61">
        <v>1</v>
      </c>
      <c r="H61">
        <v>1.0000000000000001E-5</v>
      </c>
      <c r="I61">
        <v>0.55270872090126622</v>
      </c>
      <c r="J61">
        <v>0.41376355796893582</v>
      </c>
      <c r="K61">
        <f t="shared" si="0"/>
        <v>306</v>
      </c>
      <c r="L61">
        <v>2.511886431509578E-7</v>
      </c>
      <c r="M61">
        <v>3.1175000000000001E-2</v>
      </c>
      <c r="R61">
        <f>'Overall equation equilibrium'!AK61</f>
        <v>59</v>
      </c>
      <c r="T61">
        <f>'Overall equation equilibrium'!AM61</f>
        <v>1</v>
      </c>
      <c r="U61">
        <f>'Overall equation equilibrium'!AN61</f>
        <v>2.3119961790165178</v>
      </c>
      <c r="V61">
        <f>'Overall equation equilibrium'!AO61</f>
        <v>0</v>
      </c>
      <c r="W61">
        <f>'Overall equation equilibrium'!AP61</f>
        <v>0</v>
      </c>
      <c r="X61">
        <f>'Overall equation equilibrium'!AQ61</f>
        <v>0.13308724750054302</v>
      </c>
      <c r="Y61">
        <f>'Overall equation equilibrium'!AR61</f>
        <v>0.37044963943896964</v>
      </c>
      <c r="Z61">
        <f>'Overall equation equilibrium'!AS61</f>
        <v>0</v>
      </c>
      <c r="AA61">
        <f>'Overall equation equilibrium'!AT61</f>
        <v>9.4418670838120937E-5</v>
      </c>
      <c r="AB61">
        <f>'Overall equation equilibrium'!AU61</f>
        <v>5.2186022788135515</v>
      </c>
      <c r="AC61">
        <f>'Overall equation equilibrium'!AV61</f>
        <v>3.906700518467872</v>
      </c>
      <c r="AD61">
        <f>'Overall equation equilibrium'!AW61</f>
        <v>1.4971737894005828</v>
      </c>
      <c r="AE61">
        <f>'Overall equation equilibrium'!AX61</f>
        <v>2.0007106763400957</v>
      </c>
      <c r="AJ61" s="8"/>
      <c r="AK61" s="24">
        <v>59</v>
      </c>
      <c r="AL61" s="24">
        <f t="shared" si="1"/>
        <v>-778.26594730434329</v>
      </c>
      <c r="AM61" s="24">
        <f t="shared" si="2"/>
        <v>-860.3116015505658</v>
      </c>
      <c r="AN61" s="24">
        <f t="shared" si="3"/>
        <v>-863.47788132770177</v>
      </c>
    </row>
    <row r="62" spans="2:40" x14ac:dyDescent="0.25">
      <c r="B62">
        <v>60</v>
      </c>
      <c r="C62">
        <v>9.9999999999999995E-7</v>
      </c>
      <c r="D62">
        <v>1</v>
      </c>
      <c r="E62">
        <v>6.4133333333333327E-4</v>
      </c>
      <c r="F62">
        <v>1.6175675675675677E-3</v>
      </c>
      <c r="G62">
        <v>1</v>
      </c>
      <c r="H62">
        <v>1.0000000000000001E-5</v>
      </c>
      <c r="I62">
        <v>0.55887962033938121</v>
      </c>
      <c r="J62">
        <v>0.4056154171207203</v>
      </c>
      <c r="K62">
        <f t="shared" si="0"/>
        <v>306</v>
      </c>
      <c r="L62">
        <v>2.3442288153199206E-7</v>
      </c>
      <c r="M62">
        <v>3.1144999999999999E-2</v>
      </c>
      <c r="R62">
        <f>'Overall equation equilibrium'!AK62</f>
        <v>60</v>
      </c>
      <c r="T62">
        <f>'Overall equation equilibrium'!AM62</f>
        <v>1</v>
      </c>
      <c r="U62">
        <f>'Overall equation equilibrium'!AN62</f>
        <v>2.4264534235272226</v>
      </c>
      <c r="V62">
        <f>'Overall equation equilibrium'!AO62</f>
        <v>0</v>
      </c>
      <c r="W62">
        <f>'Overall equation equilibrium'!AP62</f>
        <v>0</v>
      </c>
      <c r="X62">
        <f>'Overall equation equilibrium'!AQ62</f>
        <v>0.14753092534165796</v>
      </c>
      <c r="Y62">
        <f>'Overall equation equilibrium'!AR62</f>
        <v>0.37211823470740824</v>
      </c>
      <c r="Z62">
        <f>'Overall equation equilibrium'!AS62</f>
        <v>0</v>
      </c>
      <c r="AA62">
        <f>'Overall equation equilibrium'!AT62</f>
        <v>9.3065460043021423E-5</v>
      </c>
      <c r="AB62">
        <f>'Overall equation equilibrium'!AU62</f>
        <v>5.2012388975553661</v>
      </c>
      <c r="AC62">
        <f>'Overall equation equilibrium'!AV62</f>
        <v>3.7748785394881859</v>
      </c>
      <c r="AD62">
        <f>'Overall equation equilibrium'!AW62</f>
        <v>1.6124660081509066</v>
      </c>
      <c r="AE62">
        <f>'Overall equation equilibrium'!AX62</f>
        <v>2.1321151681999728</v>
      </c>
      <c r="AJ62" s="8"/>
      <c r="AK62" s="24">
        <v>60</v>
      </c>
      <c r="AL62" s="24">
        <f t="shared" si="1"/>
        <v>-771.63035460710501</v>
      </c>
      <c r="AM62" s="24">
        <f t="shared" si="2"/>
        <v>-859.06467780633068</v>
      </c>
      <c r="AN62" s="24">
        <f t="shared" si="3"/>
        <v>-863.35936021692703</v>
      </c>
    </row>
    <row r="63" spans="2:40" x14ac:dyDescent="0.25">
      <c r="B63">
        <v>61</v>
      </c>
      <c r="C63">
        <v>9.9999999999999995E-7</v>
      </c>
      <c r="D63">
        <v>1</v>
      </c>
      <c r="E63">
        <v>5.5783333333333325E-4</v>
      </c>
      <c r="F63">
        <v>1.3664864864864866E-3</v>
      </c>
      <c r="G63">
        <v>1</v>
      </c>
      <c r="H63">
        <v>1.0000000000000001E-5</v>
      </c>
      <c r="I63">
        <v>0.56291694248871293</v>
      </c>
      <c r="J63">
        <v>0.40255906910217931</v>
      </c>
      <c r="K63">
        <f t="shared" si="0"/>
        <v>306</v>
      </c>
      <c r="L63">
        <v>2.2387211385683346E-7</v>
      </c>
      <c r="M63">
        <v>3.0114999999999999E-2</v>
      </c>
      <c r="R63">
        <f>'Overall equation equilibrium'!AK63</f>
        <v>61</v>
      </c>
      <c r="T63">
        <f>'Overall equation equilibrium'!AM63</f>
        <v>1</v>
      </c>
      <c r="U63">
        <f>'Overall equation equilibrium'!AN63</f>
        <v>2.5060374909523908</v>
      </c>
      <c r="V63">
        <f>'Overall equation equilibrium'!AO63</f>
        <v>0</v>
      </c>
      <c r="W63">
        <f>'Overall equation equilibrium'!AP63</f>
        <v>0</v>
      </c>
      <c r="X63">
        <f>'Overall equation equilibrium'!AQ63</f>
        <v>0.13495694669625424</v>
      </c>
      <c r="Y63">
        <f>'Overall equation equilibrium'!AR63</f>
        <v>0.33062089430600278</v>
      </c>
      <c r="Z63">
        <f>'Overall equation equilibrium'!AS63</f>
        <v>0</v>
      </c>
      <c r="AA63">
        <f>'Overall equation equilibrium'!AT63</f>
        <v>9.3911421231009237E-5</v>
      </c>
      <c r="AB63">
        <f>'Overall equation equilibrium'!AU63</f>
        <v>5.2864330104129325</v>
      </c>
      <c r="AC63">
        <f>'Overall equation equilibrium'!AV63</f>
        <v>3.7804894308817718</v>
      </c>
      <c r="AD63">
        <f>'Overall equation equilibrium'!AW63</f>
        <v>1.6713009823947778</v>
      </c>
      <c r="AE63">
        <f>'Overall equation equilibrium'!AX63</f>
        <v>2.1368788233970348</v>
      </c>
      <c r="AJ63" s="8"/>
      <c r="AK63" s="24">
        <v>61</v>
      </c>
      <c r="AL63" s="24">
        <f t="shared" si="1"/>
        <v>-774.27909057282682</v>
      </c>
      <c r="AM63" s="24">
        <f t="shared" si="2"/>
        <v>-861.90876296065221</v>
      </c>
      <c r="AN63" s="24">
        <f t="shared" si="3"/>
        <v>-866.25674313993295</v>
      </c>
    </row>
    <row r="64" spans="2:40" x14ac:dyDescent="0.25">
      <c r="B64">
        <v>62</v>
      </c>
      <c r="C64">
        <v>9.9999999999999995E-7</v>
      </c>
      <c r="D64">
        <v>1</v>
      </c>
      <c r="E64">
        <v>5.9500000000000004E-4</v>
      </c>
      <c r="F64">
        <v>1.3683783783783785E-3</v>
      </c>
      <c r="G64">
        <v>1</v>
      </c>
      <c r="H64">
        <v>1.0000000000000001E-5</v>
      </c>
      <c r="I64">
        <v>0.56056488807164229</v>
      </c>
      <c r="J64">
        <v>0.40397038507786931</v>
      </c>
      <c r="K64">
        <f t="shared" si="0"/>
        <v>306</v>
      </c>
      <c r="L64">
        <v>2.2387211385683346E-7</v>
      </c>
      <c r="M64">
        <v>2.9600000000000001E-2</v>
      </c>
      <c r="R64">
        <f>'Overall equation equilibrium'!AK64</f>
        <v>62</v>
      </c>
      <c r="T64">
        <f>'Overall equation equilibrium'!AM64</f>
        <v>1</v>
      </c>
      <c r="U64">
        <f>'Overall equation equilibrium'!AN64</f>
        <v>2.4670304557600282</v>
      </c>
      <c r="V64">
        <f>'Overall equation equilibrium'!AO64</f>
        <v>0</v>
      </c>
      <c r="W64">
        <f>'Overall equation equilibrium'!AP64</f>
        <v>0</v>
      </c>
      <c r="X64">
        <f>'Overall equation equilibrium'!AQ64</f>
        <v>0.14900532832246616</v>
      </c>
      <c r="Y64">
        <f>'Overall equation equilibrium'!AR64</f>
        <v>0.34271111521544145</v>
      </c>
      <c r="Z64">
        <f>'Overall equation equilibrium'!AS64</f>
        <v>0</v>
      </c>
      <c r="AA64">
        <f>'Overall equation equilibrium'!AT64</f>
        <v>9.3677412061284309E-5</v>
      </c>
      <c r="AB64">
        <f>'Overall equation equilibrium'!AU64</f>
        <v>5.2512268006974949</v>
      </c>
      <c r="AC64">
        <f>'Overall equation equilibrium'!AV64</f>
        <v>3.7842900223495257</v>
      </c>
      <c r="AD64">
        <f>'Overall equation equilibrium'!AW64</f>
        <v>1.6383391746617202</v>
      </c>
      <c r="AE64">
        <f>'Overall equation equilibrium'!AX64</f>
        <v>2.130055618199628</v>
      </c>
      <c r="AJ64" s="8"/>
      <c r="AK64" s="24">
        <v>62</v>
      </c>
      <c r="AL64" s="24">
        <f t="shared" si="1"/>
        <v>-773.42648898289133</v>
      </c>
      <c r="AM64" s="24">
        <f t="shared" si="2"/>
        <v>-860.77635362984881</v>
      </c>
      <c r="AN64" s="24">
        <f t="shared" si="3"/>
        <v>-865.32703501095136</v>
      </c>
    </row>
    <row r="65" spans="2:40" x14ac:dyDescent="0.25">
      <c r="B65">
        <v>63</v>
      </c>
      <c r="C65">
        <v>9.9999999999999995E-7</v>
      </c>
      <c r="D65">
        <v>1</v>
      </c>
      <c r="E65">
        <v>5.9150000000000001E-4</v>
      </c>
      <c r="F65">
        <v>1.3936486486486486E-3</v>
      </c>
      <c r="G65">
        <v>1</v>
      </c>
      <c r="H65">
        <v>1.0000000000000001E-5</v>
      </c>
      <c r="I65">
        <v>0.56467272505126742</v>
      </c>
      <c r="J65">
        <v>0.40120055619573641</v>
      </c>
      <c r="K65">
        <f t="shared" si="0"/>
        <v>306</v>
      </c>
      <c r="L65">
        <v>2.2908676527677716E-7</v>
      </c>
      <c r="M65">
        <v>3.0345E-2</v>
      </c>
      <c r="R65">
        <f>'Overall equation equilibrium'!AK65</f>
        <v>63</v>
      </c>
      <c r="T65">
        <f>'Overall equation equilibrium'!AM65</f>
        <v>1</v>
      </c>
      <c r="U65">
        <f>'Overall equation equilibrium'!AN65</f>
        <v>2.5300609297698351</v>
      </c>
      <c r="V65">
        <f>'Overall equation equilibrium'!AO65</f>
        <v>0</v>
      </c>
      <c r="W65">
        <f>'Overall equation equilibrium'!AP65</f>
        <v>0</v>
      </c>
      <c r="X65">
        <f>'Overall equation equilibrium'!AQ65</f>
        <v>0.1395868522818226</v>
      </c>
      <c r="Y65">
        <f>'Overall equation equilibrium'!AR65</f>
        <v>0.32886260869446787</v>
      </c>
      <c r="Z65">
        <f>'Overall equation equilibrium'!AS65</f>
        <v>0</v>
      </c>
      <c r="AA65">
        <f>'Overall equation equilibrium'!AT65</f>
        <v>9.3591915282329561E-5</v>
      </c>
      <c r="AB65">
        <f>'Overall equation equilibrium'!AU65</f>
        <v>5.2848801845240381</v>
      </c>
      <c r="AC65">
        <f>'Overall equation equilibrium'!AV65</f>
        <v>3.7549128466694857</v>
      </c>
      <c r="AD65">
        <f>'Overall equation equilibrium'!AW65</f>
        <v>1.6944454381594272</v>
      </c>
      <c r="AE65">
        <f>'Overall equation equilibrium'!AX65</f>
        <v>2.1628948991357175</v>
      </c>
      <c r="AJ65" s="8"/>
      <c r="AK65" s="24">
        <v>63</v>
      </c>
      <c r="AL65" s="24">
        <f t="shared" si="1"/>
        <v>-773.03288486856979</v>
      </c>
      <c r="AM65" s="24">
        <f t="shared" si="2"/>
        <v>-861.72943113283407</v>
      </c>
      <c r="AN65" s="24">
        <f t="shared" si="3"/>
        <v>-866.20126049339171</v>
      </c>
    </row>
    <row r="66" spans="2:40" x14ac:dyDescent="0.25">
      <c r="B66">
        <v>64</v>
      </c>
      <c r="C66">
        <v>9.9999999999999995E-7</v>
      </c>
      <c r="D66">
        <v>1</v>
      </c>
      <c r="E66">
        <v>7.0966666666666671E-4</v>
      </c>
      <c r="F66">
        <v>1.5808108108108108E-3</v>
      </c>
      <c r="G66">
        <v>1</v>
      </c>
      <c r="H66">
        <v>1.0000000000000001E-5</v>
      </c>
      <c r="I66">
        <v>0.55703102740980792</v>
      </c>
      <c r="J66">
        <v>0.40745532626925285</v>
      </c>
      <c r="K66">
        <f t="shared" si="0"/>
        <v>306</v>
      </c>
      <c r="L66">
        <v>2.2908676527677716E-7</v>
      </c>
      <c r="M66">
        <v>3.0159999999999999E-2</v>
      </c>
      <c r="R66">
        <f>'Overall equation equilibrium'!AK66</f>
        <v>64</v>
      </c>
      <c r="T66">
        <f>'Overall equation equilibrium'!AM66</f>
        <v>1</v>
      </c>
      <c r="U66">
        <f>'Overall equation equilibrium'!AN66</f>
        <v>2.389929953218779</v>
      </c>
      <c r="V66">
        <f>'Overall equation equilibrium'!AO66</f>
        <v>0</v>
      </c>
      <c r="W66">
        <f>'Overall equation equilibrium'!AP66</f>
        <v>0</v>
      </c>
      <c r="X66">
        <f>'Overall equation equilibrium'!AQ66</f>
        <v>0.16823605192576635</v>
      </c>
      <c r="Y66">
        <f>'Overall equation equilibrium'!AR66</f>
        <v>0.37479103423395449</v>
      </c>
      <c r="Z66">
        <f>'Overall equation equilibrium'!AS66</f>
        <v>0</v>
      </c>
      <c r="AA66">
        <f>'Overall equation equilibrium'!AT66</f>
        <v>9.2918637451367171E-5</v>
      </c>
      <c r="AB66">
        <f>'Overall equation equilibrium'!AU66</f>
        <v>5.1758564085054504</v>
      </c>
      <c r="AC66">
        <f>'Overall equation equilibrium'!AV66</f>
        <v>3.7860193739241224</v>
      </c>
      <c r="AD66">
        <f>'Overall equation equilibrium'!AW66</f>
        <v>1.5772790110170303</v>
      </c>
      <c r="AE66">
        <f>'Overall equation equilibrium'!AX66</f>
        <v>2.1203060971767513</v>
      </c>
      <c r="AJ66" s="8"/>
      <c r="AK66" s="24">
        <v>64</v>
      </c>
      <c r="AL66" s="24">
        <f t="shared" si="1"/>
        <v>-771.35514111159284</v>
      </c>
      <c r="AM66" s="24">
        <f t="shared" si="2"/>
        <v>-858.30519491115058</v>
      </c>
      <c r="AN66" s="24">
        <f t="shared" si="3"/>
        <v>-862.81588616014824</v>
      </c>
    </row>
    <row r="67" spans="2:40" x14ac:dyDescent="0.25">
      <c r="B67">
        <v>65</v>
      </c>
      <c r="C67">
        <v>9.9999999999999995E-7</v>
      </c>
      <c r="D67">
        <v>1</v>
      </c>
      <c r="E67">
        <v>6.9983333333333345E-4</v>
      </c>
      <c r="F67">
        <v>1.4389189189189188E-3</v>
      </c>
      <c r="G67">
        <v>1</v>
      </c>
      <c r="H67">
        <v>1.0000000000000001E-5</v>
      </c>
      <c r="I67">
        <v>0.5501693150308784</v>
      </c>
      <c r="J67">
        <v>0.41605394207137036</v>
      </c>
      <c r="K67">
        <f t="shared" si="0"/>
        <v>306</v>
      </c>
      <c r="L67">
        <v>2.2908676527677716E-7</v>
      </c>
      <c r="M67">
        <v>3.0020000000000002E-2</v>
      </c>
      <c r="R67">
        <f>'Overall equation equilibrium'!AK67</f>
        <v>65</v>
      </c>
      <c r="T67">
        <f>'Overall equation equilibrium'!AM67</f>
        <v>1</v>
      </c>
      <c r="U67">
        <f>'Overall equation equilibrium'!AN67</f>
        <v>2.2762444853859449</v>
      </c>
      <c r="V67">
        <f>'Overall equation equilibrium'!AO67</f>
        <v>0</v>
      </c>
      <c r="W67">
        <f>'Overall equation equilibrium'!AP67</f>
        <v>0</v>
      </c>
      <c r="X67">
        <f>'Overall equation equilibrium'!AQ67</f>
        <v>0.16635000279481724</v>
      </c>
      <c r="Y67">
        <f>'Overall equation equilibrium'!AR67</f>
        <v>0.3420541111047074</v>
      </c>
      <c r="Z67">
        <f>'Overall equation equilibrium'!AS67</f>
        <v>0</v>
      </c>
      <c r="AA67">
        <f>'Overall equation equilibrium'!AT67</f>
        <v>9.5153098718409019E-5</v>
      </c>
      <c r="AB67">
        <f>'Overall equation equilibrium'!AU67</f>
        <v>5.2350315144972637</v>
      </c>
      <c r="AC67">
        <f>'Overall equation equilibrium'!AV67</f>
        <v>3.9588821822100333</v>
      </c>
      <c r="AD67">
        <f>'Overall equation equilibrium'!AW67</f>
        <v>1.4472239643889431</v>
      </c>
      <c r="AE67">
        <f>'Overall equation equilibrium'!AX67</f>
        <v>1.9556280782884676</v>
      </c>
      <c r="AJ67" s="8"/>
      <c r="AK67" s="24">
        <v>65</v>
      </c>
      <c r="AL67" s="24">
        <f t="shared" si="1"/>
        <v>-780.9740611951845</v>
      </c>
      <c r="AM67" s="24">
        <f t="shared" si="2"/>
        <v>-861.17095674980442</v>
      </c>
      <c r="AN67" s="24">
        <f t="shared" si="3"/>
        <v>-864.49377030828953</v>
      </c>
    </row>
    <row r="68" spans="2:40" x14ac:dyDescent="0.25">
      <c r="B68">
        <v>66</v>
      </c>
      <c r="C68">
        <v>9.9999999999999995E-7</v>
      </c>
      <c r="D68">
        <v>1</v>
      </c>
      <c r="E68">
        <v>9.078333333333333E-4</v>
      </c>
      <c r="F68">
        <v>1.7149999999999999E-3</v>
      </c>
      <c r="G68">
        <v>1</v>
      </c>
      <c r="H68">
        <v>1.0000000000000001E-5</v>
      </c>
      <c r="I68">
        <v>0.54831276743115742</v>
      </c>
      <c r="J68">
        <v>0.41980877466841493</v>
      </c>
      <c r="K68">
        <f t="shared" ref="K68:K112" si="4">33+273</f>
        <v>306</v>
      </c>
      <c r="L68">
        <v>2.2908676527677716E-7</v>
      </c>
      <c r="M68">
        <v>2.9975000000000002E-2</v>
      </c>
      <c r="R68">
        <f>'Overall equation equilibrium'!AK68</f>
        <v>66</v>
      </c>
      <c r="T68">
        <f>'Overall equation equilibrium'!AM68</f>
        <v>1</v>
      </c>
      <c r="U68">
        <f>'Overall equation equilibrium'!AN68</f>
        <v>2.203274310143712</v>
      </c>
      <c r="V68">
        <f>'Overall equation equilibrium'!AO68</f>
        <v>0</v>
      </c>
      <c r="W68">
        <f>'Overall equation equilibrium'!AP68</f>
        <v>0</v>
      </c>
      <c r="X68">
        <f>'Overall equation equilibrium'!AQ68</f>
        <v>0.20114919382715751</v>
      </c>
      <c r="Y68">
        <f>'Overall equation equilibrium'!AR68</f>
        <v>0.37999106351900863</v>
      </c>
      <c r="Z68">
        <f>'Overall equation equilibrium'!AS68</f>
        <v>0</v>
      </c>
      <c r="AA68">
        <f>'Overall equation equilibrium'!AT68</f>
        <v>9.3629828493862796E-5</v>
      </c>
      <c r="AB68">
        <f>'Overall equation equilibrium'!AU68</f>
        <v>5.1338430375574546</v>
      </c>
      <c r="AC68">
        <f>'Overall equation equilibrium'!AV68</f>
        <v>3.9306623572422383</v>
      </c>
      <c r="AD68">
        <f>'Overall equation equilibrium'!AW68</f>
        <v>1.3932230269889676</v>
      </c>
      <c r="AE68">
        <f>'Overall equation equilibrium'!AX68</f>
        <v>1.9743632843351338</v>
      </c>
      <c r="AJ68" s="8"/>
      <c r="AK68" s="24">
        <v>66</v>
      </c>
      <c r="AL68" s="24">
        <f t="shared" si="1"/>
        <v>-776.73985019225154</v>
      </c>
      <c r="AM68" s="24">
        <f t="shared" si="2"/>
        <v>-857.70504385999436</v>
      </c>
      <c r="AN68" s="24">
        <f t="shared" si="3"/>
        <v>-861.26090792852699</v>
      </c>
    </row>
    <row r="69" spans="2:40" x14ac:dyDescent="0.25">
      <c r="B69">
        <v>67</v>
      </c>
      <c r="C69">
        <v>9.9999999999999995E-7</v>
      </c>
      <c r="D69">
        <v>1</v>
      </c>
      <c r="E69">
        <v>8.6183333333333337E-4</v>
      </c>
      <c r="F69">
        <v>1.5337837837837837E-3</v>
      </c>
      <c r="G69">
        <v>3.0568181818181817E-5</v>
      </c>
      <c r="H69">
        <v>1.0000000000000001E-5</v>
      </c>
      <c r="I69">
        <v>0.55282656237487482</v>
      </c>
      <c r="J69">
        <v>0.41630511216100652</v>
      </c>
      <c r="K69">
        <f t="shared" si="4"/>
        <v>306</v>
      </c>
      <c r="L69">
        <v>2.1877616239495479E-7</v>
      </c>
      <c r="M69">
        <v>3.0724999999999999E-2</v>
      </c>
      <c r="R69">
        <f>'Overall equation equilibrium'!AK69</f>
        <v>67</v>
      </c>
      <c r="T69">
        <f>'Overall equation equilibrium'!AM69</f>
        <v>1</v>
      </c>
      <c r="U69">
        <f>'Overall equation equilibrium'!AN69</f>
        <v>2.2853775033935868</v>
      </c>
      <c r="V69">
        <f>'Overall equation equilibrium'!AO69</f>
        <v>0</v>
      </c>
      <c r="W69">
        <f>'Overall equation equilibrium'!AP69</f>
        <v>0</v>
      </c>
      <c r="X69">
        <f>'Overall equation equilibrium'!AQ69</f>
        <v>0.18921609119059232</v>
      </c>
      <c r="Y69">
        <f>'Overall equation equilibrium'!AR69</f>
        <v>0.33677570491249986</v>
      </c>
      <c r="Z69">
        <f>'Overall equation equilibrium'!AS69</f>
        <v>6.7233799006830618E-3</v>
      </c>
      <c r="AA69">
        <f>'Overall equation equilibrium'!AT69</f>
        <v>9.4145158597533395E-5</v>
      </c>
      <c r="AB69">
        <f>'Overall equation equilibrium'!AU69</f>
        <v>5.2045944391711769</v>
      </c>
      <c r="AC69">
        <f>'Overall equation equilibrium'!AV69</f>
        <v>3.9193110809361884</v>
      </c>
      <c r="AD69">
        <f>'Overall equation equilibrium'!AW69</f>
        <v>1.4604416631712196</v>
      </c>
      <c r="AE69">
        <f>'Overall equation equilibrium'!AX69</f>
        <v>1.9931568391749948</v>
      </c>
      <c r="AJ69" s="8"/>
      <c r="AK69" s="24">
        <v>67</v>
      </c>
      <c r="AL69" s="24">
        <f t="shared" ref="AL69:AL112" si="5">W69*$AI$8+X69*$AI$9+Y69*$AI$10+Z69*$AI$11+AA69*$AI$4+AB69*$AI$12+AC69*$AI$14+AD69*$AI$3+AE69*$AI$6-T69*$AI$13-U69*$AI$7</f>
        <v>-778.23683626994693</v>
      </c>
      <c r="AM69" s="24">
        <f t="shared" si="2"/>
        <v>-859.97272083302164</v>
      </c>
      <c r="AN69" s="24">
        <f t="shared" si="3"/>
        <v>-863.48040566048178</v>
      </c>
    </row>
    <row r="70" spans="2:40" x14ac:dyDescent="0.25">
      <c r="B70">
        <v>68</v>
      </c>
      <c r="C70">
        <v>9.9999999999999995E-7</v>
      </c>
      <c r="D70">
        <v>1</v>
      </c>
      <c r="E70">
        <v>8.008333333333333E-4</v>
      </c>
      <c r="F70">
        <v>1.3644594594594594E-3</v>
      </c>
      <c r="G70">
        <v>1</v>
      </c>
      <c r="H70">
        <v>1.0000000000000001E-5</v>
      </c>
      <c r="I70">
        <v>0.55941292184140301</v>
      </c>
      <c r="J70">
        <v>0.40812279666197504</v>
      </c>
      <c r="K70">
        <f t="shared" si="4"/>
        <v>306</v>
      </c>
      <c r="L70">
        <v>2.1877616239495479E-7</v>
      </c>
      <c r="M70">
        <v>3.015E-2</v>
      </c>
      <c r="R70">
        <f>'Overall equation equilibrium'!AK70</f>
        <v>68</v>
      </c>
      <c r="T70">
        <f>'Overall equation equilibrium'!AM70</f>
        <v>1</v>
      </c>
      <c r="U70">
        <f>'Overall equation equilibrium'!AN70</f>
        <v>2.4435393897644744</v>
      </c>
      <c r="V70">
        <f>'Overall equation equilibrium'!AO70</f>
        <v>0</v>
      </c>
      <c r="W70">
        <f>'Overall equation equilibrium'!AP70</f>
        <v>0</v>
      </c>
      <c r="X70">
        <f>'Overall equation equilibrium'!AQ70</f>
        <v>0.16642082815481779</v>
      </c>
      <c r="Y70">
        <f>'Overall equation equilibrium'!AR70</f>
        <v>0.28357284544954736</v>
      </c>
      <c r="Z70">
        <f>'Overall equation equilibrium'!AS70</f>
        <v>0</v>
      </c>
      <c r="AA70">
        <f>'Overall equation equilibrium'!AT70</f>
        <v>9.54090016814308E-5</v>
      </c>
      <c r="AB70">
        <f>'Overall equation equilibrium'!AU70</f>
        <v>5.3373028400580536</v>
      </c>
      <c r="AC70">
        <f>'Overall equation equilibrium'!AV70</f>
        <v>3.8938588592952614</v>
      </c>
      <c r="AD70">
        <f>'Overall equation equilibrium'!AW70</f>
        <v>1.5852781079884075</v>
      </c>
      <c r="AE70">
        <f>'Overall equation equilibrium'!AX70</f>
        <v>2.0352717815927726</v>
      </c>
      <c r="AJ70" s="8"/>
      <c r="AK70" s="24">
        <v>68</v>
      </c>
      <c r="AL70" s="24">
        <f t="shared" si="5"/>
        <v>-780.76648684757367</v>
      </c>
      <c r="AM70" s="24">
        <f t="shared" ref="AM70:AM112" si="6">W70*$AI$8+X70*$AI$9+Y70*$AI$10+Z70*$AI$11+AA70*$AI$4+AB70*$AI$12+AC70*$AI$14+AD70*$AI$3+AE70*$AI$5-T70*$AI$13-U70*$AI$7</f>
        <v>-864.22943172230191</v>
      </c>
      <c r="AN70" s="24">
        <f t="shared" ref="AN70:AN112" si="7">AM70+0.0083145*K70*LN(D70^W70*E70^X70*F70^Y70*G70^Z70*H70^AA70*I70^AB70*J70^AC70*M70^AD70/C70^T70)</f>
        <v>-867.74996451656148</v>
      </c>
    </row>
    <row r="71" spans="2:40" x14ac:dyDescent="0.25">
      <c r="B71">
        <v>69</v>
      </c>
      <c r="C71">
        <v>9.9999999999999995E-7</v>
      </c>
      <c r="D71">
        <v>1</v>
      </c>
      <c r="E71">
        <v>8.1283333333333338E-4</v>
      </c>
      <c r="F71">
        <v>1.3101351351351351E-3</v>
      </c>
      <c r="G71">
        <v>1</v>
      </c>
      <c r="H71">
        <v>1.0000000000000001E-5</v>
      </c>
      <c r="I71">
        <v>0.56510786135285895</v>
      </c>
      <c r="J71">
        <v>0.39649712526079894</v>
      </c>
      <c r="K71">
        <f t="shared" si="4"/>
        <v>306</v>
      </c>
      <c r="L71">
        <v>2.089296130854039E-7</v>
      </c>
      <c r="M71">
        <v>3.031E-2</v>
      </c>
      <c r="R71">
        <f>'Overall equation equilibrium'!AK71</f>
        <v>69</v>
      </c>
      <c r="T71">
        <f>'Overall equation equilibrium'!AM71</f>
        <v>1</v>
      </c>
      <c r="U71">
        <f>'Overall equation equilibrium'!AN71</f>
        <v>2.5716020208698058</v>
      </c>
      <c r="V71">
        <f>'Overall equation equilibrium'!AO71</f>
        <v>0</v>
      </c>
      <c r="W71">
        <f>'Overall equation equilibrium'!AP71</f>
        <v>0</v>
      </c>
      <c r="X71">
        <f>'Overall equation equilibrium'!AQ71</f>
        <v>0.19184010252847819</v>
      </c>
      <c r="Y71">
        <f>'Overall equation equilibrium'!AR71</f>
        <v>0.30922348816694462</v>
      </c>
      <c r="Z71">
        <f>'Overall equation equilibrium'!AS71</f>
        <v>0</v>
      </c>
      <c r="AA71">
        <f>'Overall equation equilibrium'!AT71</f>
        <v>9.3203366163208717E-5</v>
      </c>
      <c r="AB71">
        <f>'Overall equation equilibrium'!AU71</f>
        <v>5.2669954923378279</v>
      </c>
      <c r="AC71">
        <f>'Overall equation equilibrium'!AV71</f>
        <v>3.6954866748341866</v>
      </c>
      <c r="AD71">
        <f>'Overall equation equilibrium'!AW71</f>
        <v>1.7261671632701958</v>
      </c>
      <c r="AE71">
        <f>'Overall equation equilibrium'!AX71</f>
        <v>2.2272307539656184</v>
      </c>
      <c r="AJ71" s="8"/>
      <c r="AK71" s="24">
        <v>69</v>
      </c>
      <c r="AL71" s="24">
        <f t="shared" si="5"/>
        <v>-769.55499396540768</v>
      </c>
      <c r="AM71" s="24">
        <f t="shared" si="6"/>
        <v>-860.88984139106992</v>
      </c>
      <c r="AN71" s="24">
        <f t="shared" si="7"/>
        <v>-866.13833186889974</v>
      </c>
    </row>
    <row r="72" spans="2:40" x14ac:dyDescent="0.25">
      <c r="B72">
        <v>70</v>
      </c>
      <c r="C72">
        <v>9.9999999999999995E-7</v>
      </c>
      <c r="D72">
        <v>1</v>
      </c>
      <c r="E72">
        <v>8.3266666666666667E-4</v>
      </c>
      <c r="F72">
        <v>1.3550000000000001E-3</v>
      </c>
      <c r="G72">
        <v>1</v>
      </c>
      <c r="H72">
        <v>1.0000000000000001E-5</v>
      </c>
      <c r="I72">
        <v>0.56128893927335777</v>
      </c>
      <c r="J72">
        <v>0.40440549895879924</v>
      </c>
      <c r="K72">
        <f t="shared" si="4"/>
        <v>306</v>
      </c>
      <c r="L72">
        <v>2.089296130854039E-7</v>
      </c>
      <c r="M72">
        <v>3.1119999999999998E-2</v>
      </c>
      <c r="R72">
        <f>'Overall equation equilibrium'!AK72</f>
        <v>70</v>
      </c>
      <c r="T72">
        <f>'Overall equation equilibrium'!AM72</f>
        <v>1</v>
      </c>
      <c r="U72">
        <f>'Overall equation equilibrium'!AN72</f>
        <v>2.4469316043496363</v>
      </c>
      <c r="V72">
        <f>'Overall equation equilibrium'!AO72</f>
        <v>0</v>
      </c>
      <c r="W72">
        <f>'Overall equation equilibrium'!AP72</f>
        <v>0</v>
      </c>
      <c r="X72">
        <f>'Overall equation equilibrium'!AQ72</f>
        <v>0.21404539488037574</v>
      </c>
      <c r="Y72">
        <f>'Overall equation equilibrium'!AR72</f>
        <v>0.34829099136635866</v>
      </c>
      <c r="Z72">
        <f>'Overall equation equilibrium'!AS72</f>
        <v>0</v>
      </c>
      <c r="AA72">
        <f>'Overall equation equilibrium'!AT72</f>
        <v>9.2223843230708648E-5</v>
      </c>
      <c r="AB72">
        <f>'Overall equation equilibrium'!AU72</f>
        <v>5.1764223142676888</v>
      </c>
      <c r="AC72">
        <f>'Overall equation equilibrium'!AV72</f>
        <v>3.7295829337612809</v>
      </c>
      <c r="AD72">
        <f>'Overall equation equilibrium'!AW72</f>
        <v>1.6210309881112022</v>
      </c>
      <c r="AE72">
        <f>'Overall equation equilibrium'!AX72</f>
        <v>2.1833673743579367</v>
      </c>
      <c r="AJ72" s="8"/>
      <c r="AK72" s="24">
        <v>70</v>
      </c>
      <c r="AL72" s="24">
        <f t="shared" si="5"/>
        <v>-768.5501300627667</v>
      </c>
      <c r="AM72" s="24">
        <f t="shared" si="6"/>
        <v>-858.08621681807256</v>
      </c>
      <c r="AN72" s="24">
        <f t="shared" si="7"/>
        <v>-863.16007688771754</v>
      </c>
    </row>
    <row r="73" spans="2:40" x14ac:dyDescent="0.25">
      <c r="B73">
        <v>71</v>
      </c>
      <c r="C73">
        <v>9.9999999999999995E-7</v>
      </c>
      <c r="D73">
        <v>1</v>
      </c>
      <c r="E73">
        <v>8.746666666666666E-4</v>
      </c>
      <c r="F73">
        <v>1.3785135135135137E-3</v>
      </c>
      <c r="G73">
        <v>1</v>
      </c>
      <c r="H73">
        <v>1.0000000000000001E-5</v>
      </c>
      <c r="I73">
        <v>0.55870985722988664</v>
      </c>
      <c r="J73">
        <v>0.40776026817488242</v>
      </c>
      <c r="K73">
        <f t="shared" si="4"/>
        <v>306</v>
      </c>
      <c r="L73">
        <v>1.9952623149688761E-7</v>
      </c>
      <c r="M73">
        <v>3.1304999999999999E-2</v>
      </c>
      <c r="R73">
        <f>'Overall equation equilibrium'!AK73</f>
        <v>71</v>
      </c>
      <c r="T73">
        <f>'Overall equation equilibrium'!AM73</f>
        <v>1</v>
      </c>
      <c r="U73">
        <f>'Overall equation equilibrium'!AN73</f>
        <v>2.4092091378441243</v>
      </c>
      <c r="V73">
        <f>'Overall equation equilibrium'!AO73</f>
        <v>0</v>
      </c>
      <c r="W73">
        <f>'Overall equation equilibrium'!AP73</f>
        <v>0</v>
      </c>
      <c r="X73">
        <f>'Overall equation equilibrium'!AQ73</f>
        <v>0.20872651885949631</v>
      </c>
      <c r="Y73">
        <f>'Overall equation equilibrium'!AR73</f>
        <v>0.32896488061038814</v>
      </c>
      <c r="Z73">
        <f>'Overall equation equilibrium'!AS73</f>
        <v>0</v>
      </c>
      <c r="AA73">
        <f>'Overall equation equilibrium'!AT73</f>
        <v>9.3350091018773213E-5</v>
      </c>
      <c r="AB73">
        <f>'Overall equation equilibrium'!AU73</f>
        <v>5.2155616025495695</v>
      </c>
      <c r="AC73">
        <f>'Overall equation equilibrium'!AV73</f>
        <v>3.8064458147964646</v>
      </c>
      <c r="AD73">
        <f>'Overall equation equilibrium'!AW73</f>
        <v>1.5736449031038091</v>
      </c>
      <c r="AE73">
        <f>'Overall equation equilibrium'!AX73</f>
        <v>2.1113363025736938</v>
      </c>
      <c r="AJ73" s="8"/>
      <c r="AK73" s="24">
        <v>71</v>
      </c>
      <c r="AL73" s="24">
        <f t="shared" si="5"/>
        <v>-773.19885650557251</v>
      </c>
      <c r="AM73" s="24">
        <f t="shared" si="6"/>
        <v>-859.78107467783809</v>
      </c>
      <c r="AN73" s="24">
        <f t="shared" si="7"/>
        <v>-864.16735456973538</v>
      </c>
    </row>
    <row r="74" spans="2:40" x14ac:dyDescent="0.25">
      <c r="B74">
        <v>72</v>
      </c>
      <c r="C74">
        <v>9.9999999999999995E-7</v>
      </c>
      <c r="D74">
        <v>1</v>
      </c>
      <c r="E74">
        <v>4.6033333333333337E-4</v>
      </c>
      <c r="F74">
        <v>1.0385135135135134E-3</v>
      </c>
      <c r="G74">
        <v>1</v>
      </c>
      <c r="H74">
        <v>1.0000000000000001E-5</v>
      </c>
      <c r="I74">
        <v>0.57416201144268475</v>
      </c>
      <c r="J74">
        <v>0.39620837164496714</v>
      </c>
      <c r="K74">
        <f t="shared" si="4"/>
        <v>306</v>
      </c>
      <c r="L74">
        <v>1.9054607179632443E-7</v>
      </c>
      <c r="M74">
        <v>3.1359999999999999E-2</v>
      </c>
      <c r="R74">
        <f>'Overall equation equilibrium'!AK74</f>
        <v>72</v>
      </c>
      <c r="T74">
        <f>'Overall equation equilibrium'!AM74</f>
        <v>1</v>
      </c>
      <c r="U74">
        <f>'Overall equation equilibrium'!AN74</f>
        <v>2.717434937483663</v>
      </c>
      <c r="V74">
        <f>'Overall equation equilibrium'!AO74</f>
        <v>0</v>
      </c>
      <c r="W74">
        <f>'Overall equation equilibrium'!AP74</f>
        <v>0</v>
      </c>
      <c r="X74">
        <f>'Overall equation equilibrium'!AQ74</f>
        <v>9.2761663329019584E-2</v>
      </c>
      <c r="Y74">
        <f>'Overall equation equilibrium'!AR74</f>
        <v>0.20929939494789462</v>
      </c>
      <c r="Z74">
        <f>'Overall equation equilibrium'!AS74</f>
        <v>0</v>
      </c>
      <c r="AA74">
        <f>'Overall equation equilibrium'!AT74</f>
        <v>9.6504821964519584E-5</v>
      </c>
      <c r="AB74">
        <f>'Overall equation equilibrium'!AU74</f>
        <v>5.5409402693066738</v>
      </c>
      <c r="AC74">
        <f>'Overall equation equilibrium'!AV74</f>
        <v>3.8236018366449755</v>
      </c>
      <c r="AD74">
        <f>'Overall equation equilibrium'!AW74</f>
        <v>1.8220363825466279</v>
      </c>
      <c r="AE74">
        <f>'Overall equation equilibrium'!AX74</f>
        <v>2.124097440823542</v>
      </c>
      <c r="AJ74" s="8"/>
      <c r="AK74" s="24">
        <v>72</v>
      </c>
      <c r="AL74" s="24">
        <f t="shared" si="5"/>
        <v>-783.43138358422107</v>
      </c>
      <c r="AM74" s="24">
        <f t="shared" si="6"/>
        <v>-870.53691377207019</v>
      </c>
      <c r="AN74" s="24">
        <f t="shared" si="7"/>
        <v>-873.7396451317876</v>
      </c>
    </row>
    <row r="75" spans="2:40" x14ac:dyDescent="0.25">
      <c r="B75">
        <v>73</v>
      </c>
      <c r="C75">
        <v>9.9999999999999995E-7</v>
      </c>
      <c r="D75">
        <v>1</v>
      </c>
      <c r="E75">
        <v>3.5716666666666671E-4</v>
      </c>
      <c r="F75">
        <v>6.7094594594594597E-4</v>
      </c>
      <c r="G75">
        <v>1</v>
      </c>
      <c r="H75">
        <v>1.0000000000000001E-5</v>
      </c>
      <c r="I75">
        <v>0.57313041145719301</v>
      </c>
      <c r="J75">
        <v>0.39579637694578085</v>
      </c>
      <c r="K75">
        <f t="shared" si="4"/>
        <v>306</v>
      </c>
      <c r="L75">
        <v>1.8197008586099811E-7</v>
      </c>
      <c r="M75">
        <v>3.1539999999999999E-2</v>
      </c>
      <c r="R75">
        <f>'Overall equation equilibrium'!AK75</f>
        <v>73</v>
      </c>
      <c r="T75">
        <f>'Overall equation equilibrium'!AM75</f>
        <v>1</v>
      </c>
      <c r="U75">
        <f>'Overall equation equilibrium'!AN75</f>
        <v>2.7492630926075687</v>
      </c>
      <c r="V75">
        <f>'Overall equation equilibrium'!AO75</f>
        <v>0</v>
      </c>
      <c r="W75">
        <f>'Overall equation equilibrium'!AP75</f>
        <v>0</v>
      </c>
      <c r="X75">
        <f>'Overall equation equilibrium'!AQ75</f>
        <v>8.0892665162191679E-2</v>
      </c>
      <c r="Y75">
        <f>'Overall equation equilibrium'!AR75</f>
        <v>0.15195042119399571</v>
      </c>
      <c r="Z75">
        <f>'Overall equation equilibrium'!AS75</f>
        <v>0</v>
      </c>
      <c r="AA75">
        <f>'Overall equation equilibrium'!AT75</f>
        <v>9.863670336737504E-5</v>
      </c>
      <c r="AB75">
        <f>'Overall equation equilibrium'!AU75</f>
        <v>5.6531694385724744</v>
      </c>
      <c r="AC75">
        <f>'Overall equation equilibrium'!AV75</f>
        <v>3.9040049826682743</v>
      </c>
      <c r="AD75">
        <f>'Overall equation equilibrium'!AW75</f>
        <v>1.8251889848528822</v>
      </c>
      <c r="AE75">
        <f>'Overall equation equilibrium'!AX75</f>
        <v>2.0580320712090696</v>
      </c>
      <c r="AJ75" s="8"/>
      <c r="AK75" s="24">
        <v>73</v>
      </c>
      <c r="AL75" s="24">
        <f t="shared" si="5"/>
        <v>-790.27406562150406</v>
      </c>
      <c r="AM75" s="24">
        <f t="shared" si="6"/>
        <v>-874.6703702640815</v>
      </c>
      <c r="AN75" s="24">
        <f t="shared" si="7"/>
        <v>-877.24506858262771</v>
      </c>
    </row>
    <row r="76" spans="2:40" x14ac:dyDescent="0.25">
      <c r="B76">
        <v>74</v>
      </c>
      <c r="C76">
        <v>9.9999999999999995E-7</v>
      </c>
      <c r="D76">
        <v>1</v>
      </c>
      <c r="E76">
        <v>4.7983333333333336E-4</v>
      </c>
      <c r="F76">
        <v>6.5459459459459458E-4</v>
      </c>
      <c r="G76">
        <v>1</v>
      </c>
      <c r="H76">
        <v>1.0000000000000001E-5</v>
      </c>
      <c r="I76">
        <v>0.56370429816789813</v>
      </c>
      <c r="J76">
        <v>0.40313961927279585</v>
      </c>
      <c r="K76">
        <f t="shared" si="4"/>
        <v>306</v>
      </c>
      <c r="L76">
        <v>1.8620871366628614E-7</v>
      </c>
      <c r="M76">
        <v>3.1620000000000002E-2</v>
      </c>
      <c r="R76">
        <f>'Overall equation equilibrium'!AK76</f>
        <v>74</v>
      </c>
      <c r="T76">
        <f>'Overall equation equilibrium'!AM76</f>
        <v>1</v>
      </c>
      <c r="U76">
        <f>'Overall equation equilibrium'!AN76</f>
        <v>2.5960149905387695</v>
      </c>
      <c r="V76">
        <f>'Overall equation equilibrium'!AO76</f>
        <v>0</v>
      </c>
      <c r="W76">
        <f>'Overall equation equilibrium'!AP76</f>
        <v>0</v>
      </c>
      <c r="X76">
        <f>'Overall equation equilibrium'!AQ76</f>
        <v>0.11723293621844912</v>
      </c>
      <c r="Y76">
        <f>'Overall equation equilibrium'!AR76</f>
        <v>0.15992178822446174</v>
      </c>
      <c r="Z76">
        <f>'Overall equation equilibrium'!AS76</f>
        <v>0</v>
      </c>
      <c r="AA76">
        <f>'Overall equation equilibrium'!AT76</f>
        <v>9.9393939413161683E-5</v>
      </c>
      <c r="AB76">
        <f>'Overall equation equilibrium'!AU76</f>
        <v>5.6028790859038891</v>
      </c>
      <c r="AC76">
        <f>'Overall equation equilibrium'!AV76</f>
        <v>4.0069634893045336</v>
      </c>
      <c r="AD76">
        <f>'Overall equation equilibrium'!AW76</f>
        <v>1.6759261876812934</v>
      </c>
      <c r="AE76">
        <f>'Overall equation equilibrium'!AX76</f>
        <v>1.9530809121242043</v>
      </c>
      <c r="AJ76" s="8"/>
      <c r="AK76" s="24">
        <v>74</v>
      </c>
      <c r="AL76" s="24">
        <f t="shared" si="5"/>
        <v>-793.48948313856897</v>
      </c>
      <c r="AM76" s="24">
        <f t="shared" si="6"/>
        <v>-873.5819238527705</v>
      </c>
      <c r="AN76" s="24">
        <f t="shared" si="7"/>
        <v>-875.85779853813131</v>
      </c>
    </row>
    <row r="77" spans="2:40" x14ac:dyDescent="0.25">
      <c r="B77">
        <v>75</v>
      </c>
      <c r="C77">
        <v>9.9999999999999995E-7</v>
      </c>
      <c r="D77">
        <v>1</v>
      </c>
      <c r="E77">
        <v>4.3483333333333335E-4</v>
      </c>
      <c r="F77">
        <v>8.1364864864864861E-4</v>
      </c>
      <c r="G77">
        <v>1</v>
      </c>
      <c r="H77">
        <v>1.0000000000000001E-5</v>
      </c>
      <c r="I77">
        <v>0.56736481182893794</v>
      </c>
      <c r="J77">
        <v>0.3983138826051203</v>
      </c>
      <c r="K77">
        <f t="shared" si="4"/>
        <v>306</v>
      </c>
      <c r="L77">
        <v>1.9054607179632443E-7</v>
      </c>
      <c r="M77">
        <v>3.09E-2</v>
      </c>
      <c r="R77">
        <f>'Overall equation equilibrium'!AK77</f>
        <v>75</v>
      </c>
      <c r="T77">
        <f>'Overall equation equilibrium'!AM77</f>
        <v>1</v>
      </c>
      <c r="U77">
        <f>'Overall equation equilibrium'!AN77</f>
        <v>2.6616306887633332</v>
      </c>
      <c r="V77">
        <f>'Overall equation equilibrium'!AO77</f>
        <v>0</v>
      </c>
      <c r="W77">
        <f>'Overall equation equilibrium'!AP77</f>
        <v>0</v>
      </c>
      <c r="X77">
        <f>'Overall equation equilibrium'!AQ77</f>
        <v>9.9098999115622546E-2</v>
      </c>
      <c r="Y77">
        <f>'Overall equation equilibrium'!AR77</f>
        <v>0.18541707193294366</v>
      </c>
      <c r="Z77">
        <f>'Overall equation equilibrium'!AS77</f>
        <v>0</v>
      </c>
      <c r="AA77">
        <f>'Overall equation equilibrium'!AT77</f>
        <v>9.828590771339727E-5</v>
      </c>
      <c r="AB77">
        <f>'Overall equation equilibrium'!AU77</f>
        <v>5.5763965535247992</v>
      </c>
      <c r="AC77">
        <f>'Overall equation equilibrium'!AV77</f>
        <v>3.9148641506691799</v>
      </c>
      <c r="AD77">
        <f>'Overall equation equilibrium'!AW77</f>
        <v>1.754290081775947</v>
      </c>
      <c r="AE77">
        <f>'Overall equation equilibrium'!AX77</f>
        <v>2.0388061528245132</v>
      </c>
      <c r="AJ77" s="8"/>
      <c r="AK77" s="24">
        <v>75</v>
      </c>
      <c r="AL77" s="24">
        <f t="shared" si="5"/>
        <v>-788.59110328052975</v>
      </c>
      <c r="AM77" s="24">
        <f t="shared" si="6"/>
        <v>-872.19898655314137</v>
      </c>
      <c r="AN77" s="24">
        <f t="shared" si="7"/>
        <v>-875.08809334756279</v>
      </c>
    </row>
    <row r="78" spans="2:40" x14ac:dyDescent="0.25">
      <c r="B78">
        <v>76</v>
      </c>
      <c r="C78">
        <v>9.9999999999999995E-7</v>
      </c>
      <c r="D78">
        <v>1</v>
      </c>
      <c r="E78">
        <v>4.9566666666666661E-4</v>
      </c>
      <c r="F78">
        <v>7.6148648648648653E-4</v>
      </c>
      <c r="G78">
        <v>1</v>
      </c>
      <c r="H78">
        <v>1.0000000000000001E-5</v>
      </c>
      <c r="I78">
        <v>0.56467611130286388</v>
      </c>
      <c r="J78">
        <v>0.40367342830626834</v>
      </c>
      <c r="K78">
        <f t="shared" si="4"/>
        <v>306</v>
      </c>
      <c r="L78">
        <v>1.9498445997580421E-7</v>
      </c>
      <c r="M78">
        <v>3.0859999999999999E-2</v>
      </c>
      <c r="R78">
        <f>'Overall equation equilibrium'!AK78</f>
        <v>76</v>
      </c>
      <c r="T78">
        <f>'Overall equation equilibrium'!AM78</f>
        <v>1</v>
      </c>
      <c r="U78">
        <f>'Overall equation equilibrium'!AN78</f>
        <v>2.5834616984093373</v>
      </c>
      <c r="V78">
        <f>'Overall equation equilibrium'!AO78</f>
        <v>0</v>
      </c>
      <c r="W78">
        <f>'Overall equation equilibrium'!AP78</f>
        <v>0</v>
      </c>
      <c r="X78">
        <f>'Overall equation equilibrium'!AQ78</f>
        <v>0.12113226045768685</v>
      </c>
      <c r="Y78">
        <f>'Overall equation equilibrium'!AR78</f>
        <v>0.18605567086338903</v>
      </c>
      <c r="Z78">
        <f>'Overall equation equilibrium'!AS78</f>
        <v>0</v>
      </c>
      <c r="AA78">
        <f>'Overall equation equilibrium'!AT78</f>
        <v>9.8343911109338993E-5</v>
      </c>
      <c r="AB78">
        <f>'Overall equation equilibrium'!AU78</f>
        <v>5.5532457295536055</v>
      </c>
      <c r="AC78">
        <f>'Overall equation equilibrium'!AV78</f>
        <v>3.969882375055378</v>
      </c>
      <c r="AD78">
        <f>'Overall equation equilibrium'!AW78</f>
        <v>1.6764403618854762</v>
      </c>
      <c r="AE78">
        <f>'Overall equation equilibrium'!AX78</f>
        <v>1.9836282932065521</v>
      </c>
      <c r="AJ78" s="8"/>
      <c r="AK78" s="24">
        <v>76</v>
      </c>
      <c r="AL78" s="24">
        <f t="shared" si="5"/>
        <v>-790.39914987272402</v>
      </c>
      <c r="AM78" s="24">
        <f t="shared" si="6"/>
        <v>-871.74428538985137</v>
      </c>
      <c r="AN78" s="24">
        <f t="shared" si="7"/>
        <v>-874.41430763441645</v>
      </c>
    </row>
    <row r="79" spans="2:40" x14ac:dyDescent="0.25">
      <c r="B79">
        <v>77</v>
      </c>
      <c r="C79">
        <v>9.9999999999999995E-7</v>
      </c>
      <c r="D79">
        <v>1</v>
      </c>
      <c r="E79">
        <v>5.7649999999999997E-4</v>
      </c>
      <c r="F79">
        <v>8.9445945945945953E-4</v>
      </c>
      <c r="G79">
        <v>1</v>
      </c>
      <c r="H79">
        <v>1.0000000000000001E-5</v>
      </c>
      <c r="I79">
        <v>0.55964054766159754</v>
      </c>
      <c r="J79">
        <v>0.4092742702596176</v>
      </c>
      <c r="K79">
        <f t="shared" si="4"/>
        <v>306</v>
      </c>
      <c r="L79">
        <v>1.9952623149688761E-7</v>
      </c>
      <c r="M79">
        <v>3.0964999999999999E-2</v>
      </c>
      <c r="R79">
        <f>'Overall equation equilibrium'!AK79</f>
        <v>77</v>
      </c>
      <c r="T79">
        <f>'Overall equation equilibrium'!AM79</f>
        <v>1</v>
      </c>
      <c r="U79">
        <f>'Overall equation equilibrium'!AN79</f>
        <v>2.4815459184800446</v>
      </c>
      <c r="V79">
        <f>'Overall equation equilibrium'!AO79</f>
        <v>0</v>
      </c>
      <c r="W79">
        <f>'Overall equation equilibrium'!AP79</f>
        <v>0</v>
      </c>
      <c r="X79">
        <f>'Overall equation equilibrium'!AQ79</f>
        <v>0.13088057105287443</v>
      </c>
      <c r="Y79">
        <f>'Overall equation equilibrium'!AR79</f>
        <v>0.20306948564415284</v>
      </c>
      <c r="Z79">
        <f>'Overall equation equilibrium'!AS79</f>
        <v>0</v>
      </c>
      <c r="AA79">
        <f>'Overall equation equilibrium'!AT79</f>
        <v>9.8522582422999846E-5</v>
      </c>
      <c r="AB79">
        <f>'Overall equation equilibrium'!AU79</f>
        <v>5.5137231984242518</v>
      </c>
      <c r="AC79">
        <f>'Overall equation equilibrium'!AV79</f>
        <v>4.0322758025266294</v>
      </c>
      <c r="AD79">
        <f>'Overall equation equilibrium'!AW79</f>
        <v>1.5830314000109105</v>
      </c>
      <c r="AE79">
        <f>'Overall equation equilibrium'!AX79</f>
        <v>1.9169814567079377</v>
      </c>
      <c r="AJ79" s="8"/>
      <c r="AK79" s="24">
        <v>77</v>
      </c>
      <c r="AL79" s="24">
        <f t="shared" si="5"/>
        <v>-792.15687280718566</v>
      </c>
      <c r="AM79" s="24">
        <f t="shared" si="6"/>
        <v>-870.76893783659398</v>
      </c>
      <c r="AN79" s="24">
        <f t="shared" si="7"/>
        <v>-873.03557150754102</v>
      </c>
    </row>
    <row r="80" spans="2:40" x14ac:dyDescent="0.25">
      <c r="B80">
        <v>78</v>
      </c>
      <c r="C80">
        <v>9.9999999999999995E-7</v>
      </c>
      <c r="D80">
        <v>1</v>
      </c>
      <c r="E80">
        <v>5.7499999999999999E-4</v>
      </c>
      <c r="F80">
        <v>8.2662162162162162E-4</v>
      </c>
      <c r="G80">
        <v>1</v>
      </c>
      <c r="H80">
        <v>1.0000000000000001E-5</v>
      </c>
      <c r="I80">
        <v>0.56750053686143442</v>
      </c>
      <c r="J80">
        <v>0.40050437537910555</v>
      </c>
      <c r="K80">
        <f t="shared" si="4"/>
        <v>306</v>
      </c>
      <c r="L80">
        <v>1.9498445997580421E-7</v>
      </c>
      <c r="M80">
        <v>3.0419999999999999E-2</v>
      </c>
      <c r="R80">
        <f>'Overall equation equilibrium'!AK80</f>
        <v>78</v>
      </c>
      <c r="T80">
        <f>'Overall equation equilibrium'!AM80</f>
        <v>1</v>
      </c>
      <c r="U80">
        <f>'Overall equation equilibrium'!AN80</f>
        <v>2.6305746443319684</v>
      </c>
      <c r="V80">
        <f>'Overall equation equilibrium'!AO80</f>
        <v>0</v>
      </c>
      <c r="W80">
        <f>'Overall equation equilibrium'!AP80</f>
        <v>0</v>
      </c>
      <c r="X80">
        <f>'Overall equation equilibrium'!AQ80</f>
        <v>0.13060483549069335</v>
      </c>
      <c r="Y80">
        <f>'Overall equation equilibrium'!AR80</f>
        <v>0.18774018762621522</v>
      </c>
      <c r="Z80">
        <f>'Overall equation equilibrium'!AS80</f>
        <v>0</v>
      </c>
      <c r="AA80">
        <f>'Overall equation equilibrium'!AT80</f>
        <v>9.7635597983880467E-5</v>
      </c>
      <c r="AB80">
        <f>'Overall equation equilibrium'!AU80</f>
        <v>5.5408254272639343</v>
      </c>
      <c r="AC80">
        <f>'Overall equation equilibrium'!AV80</f>
        <v>3.9103484185299497</v>
      </c>
      <c r="AD80">
        <f>'Overall equation equilibrium'!AW80</f>
        <v>1.7243959203460835</v>
      </c>
      <c r="AE80">
        <f>'Overall equation equilibrium'!AX80</f>
        <v>2.042740943462992</v>
      </c>
      <c r="AJ80" s="8"/>
      <c r="AK80" s="24">
        <v>78</v>
      </c>
      <c r="AL80" s="24">
        <f t="shared" si="5"/>
        <v>-787.26344484161359</v>
      </c>
      <c r="AM80" s="24">
        <f t="shared" si="6"/>
        <v>-871.03268701337743</v>
      </c>
      <c r="AN80" s="24">
        <f t="shared" si="7"/>
        <v>-874.16832272090505</v>
      </c>
    </row>
    <row r="81" spans="2:40" x14ac:dyDescent="0.25">
      <c r="B81">
        <v>79</v>
      </c>
      <c r="C81">
        <v>9.9999999999999995E-7</v>
      </c>
      <c r="D81">
        <v>1</v>
      </c>
      <c r="E81">
        <v>5.5483333333333329E-4</v>
      </c>
      <c r="F81">
        <v>7.5837837837837831E-4</v>
      </c>
      <c r="G81">
        <v>1</v>
      </c>
      <c r="H81">
        <v>1.0000000000000001E-5</v>
      </c>
      <c r="I81">
        <v>0.56657368731930691</v>
      </c>
      <c r="J81">
        <v>0.40150676277508024</v>
      </c>
      <c r="K81">
        <f t="shared" si="4"/>
        <v>306</v>
      </c>
      <c r="L81">
        <v>1.8620871366628614E-7</v>
      </c>
      <c r="M81">
        <v>3.1144999999999999E-2</v>
      </c>
      <c r="R81">
        <f>'Overall equation equilibrium'!AK81</f>
        <v>79</v>
      </c>
      <c r="T81">
        <f>'Overall equation equilibrium'!AM81</f>
        <v>1</v>
      </c>
      <c r="U81">
        <f>'Overall equation equilibrium'!AN81</f>
        <v>2.6156594934274295</v>
      </c>
      <c r="V81">
        <f>'Overall equation equilibrium'!AO81</f>
        <v>0</v>
      </c>
      <c r="W81">
        <f>'Overall equation equilibrium'!AP81</f>
        <v>0</v>
      </c>
      <c r="X81">
        <f>'Overall equation equilibrium'!AQ81</f>
        <v>0.13406251393556551</v>
      </c>
      <c r="Y81">
        <f>'Overall equation equilibrium'!AR81</f>
        <v>0.18324521516952622</v>
      </c>
      <c r="Z81">
        <f>'Overall equation equilibrium'!AS81</f>
        <v>0</v>
      </c>
      <c r="AA81">
        <f>'Overall equation equilibrium'!AT81</f>
        <v>9.7873127809245693E-5</v>
      </c>
      <c r="AB81">
        <f>'Overall equation equilibrium'!AU81</f>
        <v>5.545233891235811</v>
      </c>
      <c r="AC81">
        <f>'Overall equation equilibrium'!AV81</f>
        <v>3.9296722709361909</v>
      </c>
      <c r="AD81">
        <f>'Overall equation equilibrium'!AW81</f>
        <v>1.7072331644482874</v>
      </c>
      <c r="AE81">
        <f>'Overall equation equilibrium'!AX81</f>
        <v>2.0245408935533793</v>
      </c>
      <c r="AJ81" s="8"/>
      <c r="AK81" s="24">
        <v>79</v>
      </c>
      <c r="AL81" s="24">
        <f t="shared" si="5"/>
        <v>-788.26138927392674</v>
      </c>
      <c r="AM81" s="24">
        <f t="shared" si="6"/>
        <v>-871.28427915207465</v>
      </c>
      <c r="AN81" s="24">
        <f t="shared" si="7"/>
        <v>-874.25132377998659</v>
      </c>
    </row>
    <row r="82" spans="2:40" x14ac:dyDescent="0.25">
      <c r="B82">
        <v>80</v>
      </c>
      <c r="C82">
        <v>9.9999999999999995E-7</v>
      </c>
      <c r="D82">
        <v>1</v>
      </c>
      <c r="E82">
        <v>5.3766666666666665E-4</v>
      </c>
      <c r="F82">
        <v>6.733783783783783E-4</v>
      </c>
      <c r="G82">
        <v>1</v>
      </c>
      <c r="H82">
        <v>1.0000000000000001E-5</v>
      </c>
      <c r="I82">
        <v>0.56626818337770868</v>
      </c>
      <c r="J82">
        <v>0.40227241966806354</v>
      </c>
      <c r="K82">
        <f t="shared" si="4"/>
        <v>306</v>
      </c>
      <c r="L82">
        <v>1.8197008586099811E-7</v>
      </c>
      <c r="M82">
        <v>3.065E-2</v>
      </c>
      <c r="R82">
        <f>'Overall equation equilibrium'!AK82</f>
        <v>80</v>
      </c>
      <c r="T82">
        <f>'Overall equation equilibrium'!AM82</f>
        <v>1</v>
      </c>
      <c r="U82">
        <f>'Overall equation equilibrium'!AN82</f>
        <v>2.6154981978533876</v>
      </c>
      <c r="V82">
        <f>'Overall equation equilibrium'!AO82</f>
        <v>0</v>
      </c>
      <c r="W82">
        <f>'Overall equation equilibrium'!AP82</f>
        <v>0</v>
      </c>
      <c r="X82">
        <f>'Overall equation equilibrium'!AQ82</f>
        <v>0.13222485294482383</v>
      </c>
      <c r="Y82">
        <f>'Overall equation equilibrium'!AR82</f>
        <v>0.16563764833647598</v>
      </c>
      <c r="Z82">
        <f>'Overall equation equilibrium'!AS82</f>
        <v>0</v>
      </c>
      <c r="AA82">
        <f>'Overall equation equilibrium'!AT82</f>
        <v>9.8502525844973305E-5</v>
      </c>
      <c r="AB82">
        <f>'Overall equation equilibrium'!AU82</f>
        <v>5.5778846368348818</v>
      </c>
      <c r="AC82">
        <f>'Overall equation equilibrium'!AV82</f>
        <v>3.9624849415073373</v>
      </c>
      <c r="AD82">
        <f>'Overall equation equilibrium'!AW82</f>
        <v>1.6982677707587042</v>
      </c>
      <c r="AE82">
        <f>'Overall equation equilibrium'!AX82</f>
        <v>1.996130272040004</v>
      </c>
      <c r="AJ82" s="8"/>
      <c r="AK82" s="24">
        <v>80</v>
      </c>
      <c r="AL82" s="24">
        <f t="shared" si="5"/>
        <v>-790.68017258683767</v>
      </c>
      <c r="AM82" s="24">
        <f t="shared" si="6"/>
        <v>-872.53799244403172</v>
      </c>
      <c r="AN82" s="24">
        <f t="shared" si="7"/>
        <v>-875.31075029461078</v>
      </c>
    </row>
    <row r="83" spans="2:40" x14ac:dyDescent="0.25">
      <c r="B83">
        <v>81</v>
      </c>
      <c r="C83">
        <v>9.9999999999999995E-7</v>
      </c>
      <c r="D83">
        <v>1</v>
      </c>
      <c r="E83">
        <v>4.8116666666666669E-4</v>
      </c>
      <c r="F83">
        <v>6.7027027027027029E-4</v>
      </c>
      <c r="G83">
        <v>1</v>
      </c>
      <c r="H83">
        <v>1.0000000000000001E-5</v>
      </c>
      <c r="I83">
        <v>0.56540807147824013</v>
      </c>
      <c r="J83">
        <v>0.40073706510446949</v>
      </c>
      <c r="K83">
        <f t="shared" si="4"/>
        <v>306</v>
      </c>
      <c r="L83">
        <v>1.8620871366628614E-7</v>
      </c>
      <c r="M83">
        <v>3.1370000000000002E-2</v>
      </c>
      <c r="R83">
        <f>'Overall equation equilibrium'!AK83</f>
        <v>81</v>
      </c>
      <c r="T83">
        <f>'Overall equation equilibrium'!AM83</f>
        <v>1</v>
      </c>
      <c r="U83">
        <f>'Overall equation equilibrium'!AN83</f>
        <v>2.6333670526362738</v>
      </c>
      <c r="V83">
        <f>'Overall equation equilibrium'!AO83</f>
        <v>0</v>
      </c>
      <c r="W83">
        <f>'Overall equation equilibrium'!AP83</f>
        <v>0</v>
      </c>
      <c r="X83">
        <f>'Overall equation equilibrium'!AQ83</f>
        <v>0.1140340781672621</v>
      </c>
      <c r="Y83">
        <f>'Overall equation equilibrium'!AR83</f>
        <v>0.15886572413097949</v>
      </c>
      <c r="Z83">
        <f>'Overall equation equilibrium'!AS83</f>
        <v>0</v>
      </c>
      <c r="AA83">
        <f>'Overall equation equilibrium'!AT83</f>
        <v>9.9183693894187229E-5</v>
      </c>
      <c r="AB83">
        <f>'Overall equation equilibrium'!AU83</f>
        <v>5.6079261086800498</v>
      </c>
      <c r="AC83">
        <f>'Overall equation equilibrium'!AV83</f>
        <v>3.9746582397376677</v>
      </c>
      <c r="AD83">
        <f>'Overall equation equilibrium'!AW83</f>
        <v>1.7127503228548184</v>
      </c>
      <c r="AE83">
        <f>'Overall equation equilibrium'!AX83</f>
        <v>1.9856501251530601</v>
      </c>
      <c r="AJ83" s="8"/>
      <c r="AK83" s="24">
        <v>81</v>
      </c>
      <c r="AL83" s="24">
        <f t="shared" si="5"/>
        <v>-792.14899268800787</v>
      </c>
      <c r="AM83" s="24">
        <f t="shared" si="6"/>
        <v>-873.57704000582157</v>
      </c>
      <c r="AN83" s="24">
        <f t="shared" si="7"/>
        <v>-876.06891204751366</v>
      </c>
    </row>
    <row r="84" spans="2:40" x14ac:dyDescent="0.25">
      <c r="B84">
        <v>82</v>
      </c>
      <c r="C84">
        <v>9.9999999999999995E-7</v>
      </c>
      <c r="D84">
        <v>1</v>
      </c>
      <c r="E84">
        <v>6.2016666666666665E-4</v>
      </c>
      <c r="F84">
        <v>8.4094594594594587E-4</v>
      </c>
      <c r="G84">
        <v>1</v>
      </c>
      <c r="H84">
        <v>1.0000000000000001E-5</v>
      </c>
      <c r="I84">
        <v>0.56134788994134621</v>
      </c>
      <c r="J84">
        <v>0.40661590678000242</v>
      </c>
      <c r="K84">
        <f t="shared" si="4"/>
        <v>306</v>
      </c>
      <c r="L84">
        <v>1.9054607179632443E-7</v>
      </c>
      <c r="M84">
        <v>3.1050000000000001E-2</v>
      </c>
      <c r="R84">
        <f>'Overall equation equilibrium'!AK84</f>
        <v>82</v>
      </c>
      <c r="T84">
        <f>'Overall equation equilibrium'!AM84</f>
        <v>1</v>
      </c>
      <c r="U84">
        <f>'Overall equation equilibrium'!AN84</f>
        <v>2.518651434419569</v>
      </c>
      <c r="V84">
        <f>'Overall equation equilibrium'!AO84</f>
        <v>0</v>
      </c>
      <c r="W84">
        <f>'Overall equation equilibrium'!AP84</f>
        <v>0</v>
      </c>
      <c r="X84">
        <f>'Overall equation equilibrium'!AQ84</f>
        <v>0.14551467243423175</v>
      </c>
      <c r="Y84">
        <f>'Overall equation equilibrium'!AR84</f>
        <v>0.1973389841347786</v>
      </c>
      <c r="Z84">
        <f>'Overall equation equilibrium'!AS84</f>
        <v>0</v>
      </c>
      <c r="AA84">
        <f>'Overall equation equilibrium'!AT84</f>
        <v>9.8140879636790469E-5</v>
      </c>
      <c r="AB84">
        <f>'Overall equation equilibrium'!AU84</f>
        <v>5.5091175701099964</v>
      </c>
      <c r="AC84">
        <f>'Overall equation equilibrium'!AV84</f>
        <v>3.9905642765700633</v>
      </c>
      <c r="AD84">
        <f>'Overall equation equilibrium'!AW84</f>
        <v>1.6172718560471409</v>
      </c>
      <c r="AE84">
        <f>'Overall equation equilibrium'!AX84</f>
        <v>1.9601255126161512</v>
      </c>
      <c r="AJ84" s="8"/>
      <c r="AK84" s="24">
        <v>82</v>
      </c>
      <c r="AL84" s="24">
        <f t="shared" si="5"/>
        <v>-790.03504094762809</v>
      </c>
      <c r="AM84" s="24">
        <f t="shared" si="6"/>
        <v>-870.4163684374638</v>
      </c>
      <c r="AN84" s="24">
        <f t="shared" si="7"/>
        <v>-873.07559005906512</v>
      </c>
    </row>
    <row r="85" spans="2:40" x14ac:dyDescent="0.25">
      <c r="B85">
        <v>83</v>
      </c>
      <c r="C85">
        <v>9.9999999999999995E-7</v>
      </c>
      <c r="D85">
        <v>1</v>
      </c>
      <c r="E85">
        <v>7.0350000000000002E-4</v>
      </c>
      <c r="F85">
        <v>8.6405405405405404E-4</v>
      </c>
      <c r="G85">
        <v>1</v>
      </c>
      <c r="H85">
        <v>1.0000000000000001E-5</v>
      </c>
      <c r="I85">
        <v>0.55804604694133164</v>
      </c>
      <c r="J85">
        <v>0.4049673220683731</v>
      </c>
      <c r="K85">
        <f t="shared" si="4"/>
        <v>306</v>
      </c>
      <c r="L85">
        <v>1.8620871366628614E-7</v>
      </c>
      <c r="M85">
        <v>3.0915000000000002E-2</v>
      </c>
      <c r="R85">
        <f>'Overall equation equilibrium'!AK85</f>
        <v>83</v>
      </c>
      <c r="T85">
        <f>'Overall equation equilibrium'!AM85</f>
        <v>1</v>
      </c>
      <c r="U85">
        <f>'Overall equation equilibrium'!AN85</f>
        <v>2.5048355318021791</v>
      </c>
      <c r="V85">
        <f>'Overall equation equilibrium'!AO85</f>
        <v>0</v>
      </c>
      <c r="W85">
        <f>'Overall equation equilibrium'!AP85</f>
        <v>0</v>
      </c>
      <c r="X85">
        <f>'Overall equation equilibrium'!AQ85</f>
        <v>0.16336499224748915</v>
      </c>
      <c r="Y85">
        <f>'Overall equation equilibrium'!AR85</f>
        <v>0.20063707322074251</v>
      </c>
      <c r="Z85">
        <f>'Overall equation equilibrium'!AS85</f>
        <v>0</v>
      </c>
      <c r="AA85">
        <f>'Overall equation equilibrium'!AT85</f>
        <v>9.82982602442456E-5</v>
      </c>
      <c r="AB85">
        <f>'Overall equation equilibrium'!AU85</f>
        <v>5.4854955550511511</v>
      </c>
      <c r="AC85">
        <f>'Overall equation equilibrium'!AV85</f>
        <v>3.9807583215092164</v>
      </c>
      <c r="AD85">
        <f>'Overall equation equilibrium'!AW85</f>
        <v>1.6051049192824283</v>
      </c>
      <c r="AE85">
        <f>'Overall equation equilibrium'!AX85</f>
        <v>1.9691069847506599</v>
      </c>
      <c r="AJ85" s="8"/>
      <c r="AK85" s="24">
        <v>83</v>
      </c>
      <c r="AL85" s="24">
        <f t="shared" si="5"/>
        <v>-788.85286485589302</v>
      </c>
      <c r="AM85" s="24">
        <f t="shared" si="6"/>
        <v>-869.60250684821256</v>
      </c>
      <c r="AN85" s="24">
        <f t="shared" si="7"/>
        <v>-872.56696413963834</v>
      </c>
    </row>
    <row r="86" spans="2:40" x14ac:dyDescent="0.25">
      <c r="B86">
        <v>84</v>
      </c>
      <c r="C86">
        <v>9.9999999999999995E-7</v>
      </c>
      <c r="D86">
        <v>1</v>
      </c>
      <c r="E86">
        <v>8.8066666666666675E-4</v>
      </c>
      <c r="F86">
        <v>1.0872972972972971E-3</v>
      </c>
      <c r="G86">
        <v>1</v>
      </c>
      <c r="H86">
        <v>1.0000000000000001E-5</v>
      </c>
      <c r="I86">
        <v>0.56230708427176712</v>
      </c>
      <c r="J86">
        <v>0.4050264648235391</v>
      </c>
      <c r="K86">
        <f t="shared" si="4"/>
        <v>306</v>
      </c>
      <c r="L86">
        <v>1.9498445997580421E-7</v>
      </c>
      <c r="M86">
        <v>3.0405000000000001E-2</v>
      </c>
      <c r="R86">
        <f>'Overall equation equilibrium'!AK86</f>
        <v>84</v>
      </c>
      <c r="T86">
        <f>'Overall equation equilibrium'!AM86</f>
        <v>1</v>
      </c>
      <c r="U86">
        <f>'Overall equation equilibrium'!AN86</f>
        <v>2.4986891498370021</v>
      </c>
      <c r="V86">
        <f>'Overall equation equilibrium'!AO86</f>
        <v>0</v>
      </c>
      <c r="W86">
        <f>'Overall equation equilibrium'!AP86</f>
        <v>0</v>
      </c>
      <c r="X86">
        <f>'Overall equation equilibrium'!AQ86</f>
        <v>0.20320932619005139</v>
      </c>
      <c r="Y86">
        <f>'Overall equation equilibrium'!AR86</f>
        <v>0.2508678279373715</v>
      </c>
      <c r="Z86">
        <f>'Overall equation equilibrium'!AS86</f>
        <v>0</v>
      </c>
      <c r="AA86">
        <f>'Overall equation equilibrium'!AT86</f>
        <v>9.5281533958882519E-5</v>
      </c>
      <c r="AB86">
        <f>'Overall equation equilibrium'!AU86</f>
        <v>5.3577481545360586</v>
      </c>
      <c r="AC86">
        <f>'Overall equation equilibrium'!AV86</f>
        <v>3.8591542862330175</v>
      </c>
      <c r="AD86">
        <f>'Overall equation equilibrium'!AW86</f>
        <v>1.6240754230387069</v>
      </c>
      <c r="AE86">
        <f>'Overall equation equilibrium'!AX86</f>
        <v>2.0781525771661298</v>
      </c>
      <c r="AJ86" s="8"/>
      <c r="AK86" s="24">
        <v>84</v>
      </c>
      <c r="AL86" s="24">
        <f t="shared" si="5"/>
        <v>-779.55172548655321</v>
      </c>
      <c r="AM86" s="24">
        <f t="shared" si="6"/>
        <v>-864.77313697468037</v>
      </c>
      <c r="AN86" s="24">
        <f t="shared" si="7"/>
        <v>-868.77423406982814</v>
      </c>
    </row>
    <row r="87" spans="2:40" x14ac:dyDescent="0.25">
      <c r="B87">
        <v>85</v>
      </c>
      <c r="C87">
        <v>9.9999999999999995E-7</v>
      </c>
      <c r="D87">
        <v>1</v>
      </c>
      <c r="E87">
        <v>5.4116666666666668E-4</v>
      </c>
      <c r="F87">
        <v>6.2027027027027027E-4</v>
      </c>
      <c r="G87">
        <v>1</v>
      </c>
      <c r="H87">
        <v>1.0000000000000001E-5</v>
      </c>
      <c r="I87">
        <v>0.5615259873478804</v>
      </c>
      <c r="J87">
        <v>0.40779342175038885</v>
      </c>
      <c r="K87">
        <f t="shared" si="4"/>
        <v>306</v>
      </c>
      <c r="L87">
        <v>1.7782794100389206E-7</v>
      </c>
      <c r="M87">
        <v>3.1309999999999998E-2</v>
      </c>
      <c r="R87">
        <f>'Overall equation equilibrium'!AK87</f>
        <v>85</v>
      </c>
      <c r="T87">
        <f>'Overall equation equilibrium'!AM87</f>
        <v>1</v>
      </c>
      <c r="U87">
        <f>'Overall equation equilibrium'!AN87</f>
        <v>2.5409354895915151</v>
      </c>
      <c r="V87">
        <f>'Overall equation equilibrium'!AO87</f>
        <v>0</v>
      </c>
      <c r="W87">
        <f>'Overall equation equilibrium'!AP87</f>
        <v>0</v>
      </c>
      <c r="X87">
        <f>'Overall equation equilibrium'!AQ87</f>
        <v>0.12371901521888654</v>
      </c>
      <c r="Y87">
        <f>'Overall equation equilibrium'!AR87</f>
        <v>0.14181532263822247</v>
      </c>
      <c r="Z87">
        <f>'Overall equation equilibrium'!AS87</f>
        <v>0</v>
      </c>
      <c r="AA87">
        <f>'Overall equation equilibrium'!AT87</f>
        <v>1.0022829290008006E-4</v>
      </c>
      <c r="AB87">
        <f>'Overall equation equilibrium'!AU87</f>
        <v>5.6280791130909993</v>
      </c>
      <c r="AC87">
        <f>'Overall equation equilibrium'!AV87</f>
        <v>4.087243851792385</v>
      </c>
      <c r="AD87">
        <f>'Overall equation equilibrium'!AW87</f>
        <v>1.6117930367641757</v>
      </c>
      <c r="AE87">
        <f>'Overall equation equilibrium'!AX87</f>
        <v>1.8773273746212849</v>
      </c>
      <c r="AJ87" s="8"/>
      <c r="AK87" s="24">
        <v>85</v>
      </c>
      <c r="AL87" s="24">
        <f t="shared" si="5"/>
        <v>-797.86022552862926</v>
      </c>
      <c r="AM87" s="24">
        <f t="shared" si="6"/>
        <v>-874.84614583516134</v>
      </c>
      <c r="AN87" s="24">
        <f t="shared" si="7"/>
        <v>-876.52719735457777</v>
      </c>
    </row>
    <row r="88" spans="2:40" x14ac:dyDescent="0.25">
      <c r="B88">
        <v>86</v>
      </c>
      <c r="C88">
        <v>9.9999999999999995E-7</v>
      </c>
      <c r="D88">
        <v>1</v>
      </c>
      <c r="E88">
        <v>7.9549999999999998E-4</v>
      </c>
      <c r="F88">
        <v>8.6567567567567567E-4</v>
      </c>
      <c r="G88">
        <v>1</v>
      </c>
      <c r="H88">
        <v>1.0000000000000001E-5</v>
      </c>
      <c r="I88">
        <v>0.55342535573590879</v>
      </c>
      <c r="J88">
        <v>0.40841174637938965</v>
      </c>
      <c r="K88">
        <f t="shared" si="4"/>
        <v>306</v>
      </c>
      <c r="L88">
        <v>1.7378008287493735E-7</v>
      </c>
      <c r="M88">
        <v>3.1519999999999999E-2</v>
      </c>
      <c r="R88">
        <f>'Overall equation equilibrium'!AK88</f>
        <v>86</v>
      </c>
      <c r="T88">
        <f>'Overall equation equilibrium'!AM88</f>
        <v>1</v>
      </c>
      <c r="U88">
        <f>'Overall equation equilibrium'!AN88</f>
        <v>2.4368025915523255</v>
      </c>
      <c r="V88">
        <f>'Overall equation equilibrium'!AO88</f>
        <v>0</v>
      </c>
      <c r="W88">
        <f>'Overall equation equilibrium'!AP88</f>
        <v>0</v>
      </c>
      <c r="X88">
        <f>'Overall equation equilibrium'!AQ88</f>
        <v>0.17801020550129129</v>
      </c>
      <c r="Y88">
        <f>'Overall equation equilibrium'!AR88</f>
        <v>0.193700072085978</v>
      </c>
      <c r="Z88">
        <f>'Overall equation equilibrium'!AS88</f>
        <v>0</v>
      </c>
      <c r="AA88">
        <f>'Overall equation equilibrium'!AT88</f>
        <v>9.9073702408009894E-5</v>
      </c>
      <c r="AB88">
        <f>'Overall equation equilibrium'!AU88</f>
        <v>5.4829898999226439</v>
      </c>
      <c r="AC88">
        <f>'Overall equation equilibrium'!AV88</f>
        <v>4.0462863820727266</v>
      </c>
      <c r="AD88">
        <f>'Overall equation equilibrium'!AW88</f>
        <v>1.5336030907441112</v>
      </c>
      <c r="AE88">
        <f>'Overall equation equilibrium'!AX88</f>
        <v>1.9053133683313805</v>
      </c>
      <c r="AJ88" s="8"/>
      <c r="AK88" s="24">
        <v>86</v>
      </c>
      <c r="AL88" s="24">
        <f t="shared" si="5"/>
        <v>-791.74580321991471</v>
      </c>
      <c r="AM88" s="24">
        <f t="shared" si="6"/>
        <v>-869.87938030202577</v>
      </c>
      <c r="AN88" s="24">
        <f t="shared" si="7"/>
        <v>-872.40099531583417</v>
      </c>
    </row>
    <row r="89" spans="2:40" x14ac:dyDescent="0.25">
      <c r="B89">
        <v>87</v>
      </c>
      <c r="C89">
        <v>9.9999999999999995E-7</v>
      </c>
      <c r="D89">
        <v>1</v>
      </c>
      <c r="E89">
        <v>1.0278333333333333E-3</v>
      </c>
      <c r="F89">
        <v>1.1233783783783783E-3</v>
      </c>
      <c r="G89">
        <v>1</v>
      </c>
      <c r="H89">
        <v>1.0000000000000001E-5</v>
      </c>
      <c r="I89">
        <v>0.55463835109858084</v>
      </c>
      <c r="J89">
        <v>0.41435530501029311</v>
      </c>
      <c r="K89">
        <f t="shared" si="4"/>
        <v>306</v>
      </c>
      <c r="L89">
        <v>1.7782794100389206E-7</v>
      </c>
      <c r="M89">
        <v>3.1440000000000003E-2</v>
      </c>
      <c r="R89">
        <f>'Overall equation equilibrium'!AK89</f>
        <v>87</v>
      </c>
      <c r="T89">
        <f>'Overall equation equilibrium'!AM89</f>
        <v>1</v>
      </c>
      <c r="U89">
        <f>'Overall equation equilibrium'!AN89</f>
        <v>2.3490535766658205</v>
      </c>
      <c r="V89">
        <f>'Overall equation equilibrium'!AO89</f>
        <v>0</v>
      </c>
      <c r="W89">
        <f>'Overall equation equilibrium'!AP89</f>
        <v>0</v>
      </c>
      <c r="X89">
        <f>'Overall equation equilibrium'!AQ89</f>
        <v>0.22885320252549626</v>
      </c>
      <c r="Y89">
        <f>'Overall equation equilibrium'!AR89</f>
        <v>0.25013576495018924</v>
      </c>
      <c r="Z89">
        <f>'Overall equation equilibrium'!AS89</f>
        <v>0</v>
      </c>
      <c r="AA89">
        <f>'Overall equation equilibrium'!AT89</f>
        <v>9.6159689612616061E-5</v>
      </c>
      <c r="AB89">
        <f>'Overall equation equilibrium'!AU89</f>
        <v>5.3333851688892695</v>
      </c>
      <c r="AC89">
        <f>'Overall equation equilibrium'!AV89</f>
        <v>3.9844277519130635</v>
      </c>
      <c r="AD89">
        <f>'Overall equation equilibrium'!AW89</f>
        <v>1.4740733792961067</v>
      </c>
      <c r="AE89">
        <f>'Overall equation equilibrium'!AX89</f>
        <v>1.9530623467717922</v>
      </c>
      <c r="AJ89" s="8"/>
      <c r="AK89" s="24">
        <v>87</v>
      </c>
      <c r="AL89" s="24">
        <f t="shared" si="5"/>
        <v>-784.55760412285088</v>
      </c>
      <c r="AM89" s="24">
        <f t="shared" si="6"/>
        <v>-864.64928350434036</v>
      </c>
      <c r="AN89" s="24">
        <f t="shared" si="7"/>
        <v>-867.7351290439218</v>
      </c>
    </row>
    <row r="90" spans="2:40" x14ac:dyDescent="0.25">
      <c r="B90">
        <v>88</v>
      </c>
      <c r="C90">
        <v>9.9999999999999995E-7</v>
      </c>
      <c r="D90">
        <v>1</v>
      </c>
      <c r="E90">
        <v>9.9350000000000003E-4</v>
      </c>
      <c r="F90">
        <v>1.0324324324324325E-3</v>
      </c>
      <c r="G90">
        <v>1</v>
      </c>
      <c r="H90">
        <v>1.0000000000000001E-5</v>
      </c>
      <c r="I90">
        <v>0.56026042125357411</v>
      </c>
      <c r="J90">
        <v>0.40883842547661237</v>
      </c>
      <c r="K90">
        <f t="shared" si="4"/>
        <v>306</v>
      </c>
      <c r="L90">
        <v>1.7378008287493735E-7</v>
      </c>
      <c r="M90">
        <v>3.1614999999999997E-2</v>
      </c>
      <c r="R90">
        <f>'Overall equation equilibrium'!AK90</f>
        <v>88</v>
      </c>
      <c r="T90">
        <f>'Overall equation equilibrium'!AM90</f>
        <v>1</v>
      </c>
      <c r="U90">
        <f>'Overall equation equilibrium'!AN90</f>
        <v>2.4536062076336815</v>
      </c>
      <c r="V90">
        <f>'Overall equation equilibrium'!AO90</f>
        <v>0</v>
      </c>
      <c r="W90">
        <f>'Overall equation equilibrium'!AP90</f>
        <v>0</v>
      </c>
      <c r="X90">
        <f>'Overall equation equilibrium'!AQ90</f>
        <v>0.22066666272870936</v>
      </c>
      <c r="Y90">
        <f>'Overall equation equilibrium'!AR90</f>
        <v>0.22933187541783609</v>
      </c>
      <c r="Z90">
        <f>'Overall equation equilibrium'!AS90</f>
        <v>0</v>
      </c>
      <c r="AA90">
        <f>'Overall equation equilibrium'!AT90</f>
        <v>9.5990692071089273E-5</v>
      </c>
      <c r="AB90">
        <f>'Overall equation equilibrium'!AU90</f>
        <v>5.3779785576170598</v>
      </c>
      <c r="AC90">
        <f>'Overall equation equilibrium'!AV90</f>
        <v>3.9244683406754479</v>
      </c>
      <c r="AD90">
        <f>'Overall equation equilibrium'!AW90</f>
        <v>1.5682241499965646</v>
      </c>
      <c r="AE90">
        <f>'Overall equation equilibrium'!AX90</f>
        <v>2.0182226881431102</v>
      </c>
      <c r="AJ90" s="8"/>
      <c r="AK90" s="24">
        <v>88</v>
      </c>
      <c r="AL90" s="24">
        <f t="shared" si="5"/>
        <v>-783.04394637709993</v>
      </c>
      <c r="AM90" s="24">
        <f t="shared" si="6"/>
        <v>-865.80773767458959</v>
      </c>
      <c r="AN90" s="24">
        <f t="shared" si="7"/>
        <v>-869.19403453543816</v>
      </c>
    </row>
    <row r="91" spans="2:40" x14ac:dyDescent="0.25">
      <c r="B91">
        <v>89</v>
      </c>
      <c r="C91">
        <v>9.9999999999999995E-7</v>
      </c>
      <c r="D91">
        <v>1</v>
      </c>
      <c r="E91">
        <v>1.1838333333333334E-3</v>
      </c>
      <c r="F91">
        <v>1.1625675675675676E-3</v>
      </c>
      <c r="G91">
        <v>3.2727272727272725E-5</v>
      </c>
      <c r="H91">
        <v>1.0000000000000001E-5</v>
      </c>
      <c r="I91">
        <v>0.55772136201062206</v>
      </c>
      <c r="J91">
        <v>0.40986648442243201</v>
      </c>
      <c r="K91">
        <f t="shared" si="4"/>
        <v>306</v>
      </c>
      <c r="L91">
        <v>1.7378008287493735E-7</v>
      </c>
      <c r="M91">
        <v>3.1385000000000003E-2</v>
      </c>
      <c r="R91">
        <f>'Overall equation equilibrium'!AK91</f>
        <v>89</v>
      </c>
      <c r="T91">
        <f>'Overall equation equilibrium'!AM91</f>
        <v>1</v>
      </c>
      <c r="U91">
        <f>'Overall equation equilibrium'!AN91</f>
        <v>2.4072318575979512</v>
      </c>
      <c r="V91">
        <f>'Overall equation equilibrium'!AO91</f>
        <v>0</v>
      </c>
      <c r="W91">
        <f>'Overall equation equilibrium'!AP91</f>
        <v>0</v>
      </c>
      <c r="X91">
        <f>'Overall equation equilibrium'!AQ91</f>
        <v>0.24828028332365101</v>
      </c>
      <c r="Y91">
        <f>'Overall equation equilibrium'!AR91</f>
        <v>0.24382938643954172</v>
      </c>
      <c r="Z91">
        <f>'Overall equation equilibrium'!AS91</f>
        <v>6.8613759897191073E-3</v>
      </c>
      <c r="AA91">
        <f>'Overall equation equilibrium'!AT91</f>
        <v>9.5170122922439424E-5</v>
      </c>
      <c r="AB91">
        <f>'Overall equation equilibrium'!AU91</f>
        <v>5.3078410579021229</v>
      </c>
      <c r="AC91">
        <f>'Overall equation equilibrium'!AV91</f>
        <v>3.9007043704270949</v>
      </c>
      <c r="AD91">
        <f>'Overall equation equilibrium'!AW91</f>
        <v>1.5359603417459791</v>
      </c>
      <c r="AE91">
        <f>'Overall equation equilibrium'!AX91</f>
        <v>2.034931387498891</v>
      </c>
      <c r="AJ91" s="8"/>
      <c r="AK91" s="24">
        <v>89</v>
      </c>
      <c r="AL91" s="24">
        <f t="shared" si="5"/>
        <v>-779.92974419760253</v>
      </c>
      <c r="AM91" s="24">
        <f t="shared" si="6"/>
        <v>-863.37873010441785</v>
      </c>
      <c r="AN91" s="24">
        <f t="shared" si="7"/>
        <v>-867.12425242525978</v>
      </c>
    </row>
    <row r="92" spans="2:40" x14ac:dyDescent="0.25">
      <c r="B92">
        <v>90</v>
      </c>
      <c r="C92">
        <v>9.9999999999999995E-7</v>
      </c>
      <c r="D92">
        <v>1</v>
      </c>
      <c r="E92">
        <v>6.4266666666666671E-4</v>
      </c>
      <c r="F92">
        <v>6.3310810810810814E-4</v>
      </c>
      <c r="G92">
        <v>1</v>
      </c>
      <c r="H92">
        <v>1.0000000000000001E-5</v>
      </c>
      <c r="I92">
        <v>0.55903125737390802</v>
      </c>
      <c r="J92">
        <v>0.40905744214357265</v>
      </c>
      <c r="K92">
        <f t="shared" si="4"/>
        <v>306</v>
      </c>
      <c r="L92">
        <v>1.7378008287493735E-7</v>
      </c>
      <c r="M92">
        <v>3.1519999999999999E-2</v>
      </c>
      <c r="R92">
        <f>'Overall equation equilibrium'!AK92</f>
        <v>90</v>
      </c>
      <c r="T92">
        <f>'Overall equation equilibrium'!AM92</f>
        <v>1</v>
      </c>
      <c r="U92">
        <f>'Overall equation equilibrium'!AN92</f>
        <v>2.5017434711708901</v>
      </c>
      <c r="V92">
        <f>'Overall equation equilibrium'!AO92</f>
        <v>0</v>
      </c>
      <c r="W92">
        <f>'Overall equation equilibrium'!AP92</f>
        <v>0</v>
      </c>
      <c r="X92">
        <f>'Overall equation equilibrium'!AQ92</f>
        <v>0.14778597676964861</v>
      </c>
      <c r="Y92">
        <f>'Overall equation equilibrium'!AR92</f>
        <v>0.1455855806440676</v>
      </c>
      <c r="Z92">
        <f>'Overall equation equilibrium'!AS92</f>
        <v>0</v>
      </c>
      <c r="AA92">
        <f>'Overall equation equilibrium'!AT92</f>
        <v>1.0012703496471329E-4</v>
      </c>
      <c r="AB92">
        <f>'Overall equation equilibrium'!AU92</f>
        <v>5.5974142253444921</v>
      </c>
      <c r="AC92">
        <f>'Overall equation equilibrium'!AV92</f>
        <v>4.0957708812085674</v>
      </c>
      <c r="AD92">
        <f>'Overall equation equilibrium'!AW92</f>
        <v>1.5744861979754408</v>
      </c>
      <c r="AE92">
        <f>'Overall equation equilibrium'!AX92</f>
        <v>1.8678577553891569</v>
      </c>
      <c r="AJ92" s="8"/>
      <c r="AK92" s="24">
        <v>90</v>
      </c>
      <c r="AL92" s="24">
        <f t="shared" si="5"/>
        <v>-797.304100275868</v>
      </c>
      <c r="AM92" s="24">
        <f t="shared" si="6"/>
        <v>-873.9016880191009</v>
      </c>
      <c r="AN92" s="24">
        <f t="shared" si="7"/>
        <v>-875.69197340325104</v>
      </c>
    </row>
    <row r="93" spans="2:40" x14ac:dyDescent="0.25">
      <c r="B93">
        <v>91</v>
      </c>
      <c r="C93">
        <v>9.9999999999999995E-7</v>
      </c>
      <c r="D93">
        <v>1</v>
      </c>
      <c r="E93">
        <v>1.2256666666666668E-3</v>
      </c>
      <c r="F93">
        <v>1.201081081081081E-3</v>
      </c>
      <c r="G93">
        <v>3.4772727272727276E-5</v>
      </c>
      <c r="H93">
        <v>1.0000000000000001E-5</v>
      </c>
      <c r="I93">
        <v>0.55840264032695097</v>
      </c>
      <c r="J93">
        <v>0.41036709632806234</v>
      </c>
      <c r="K93">
        <f t="shared" si="4"/>
        <v>306</v>
      </c>
      <c r="L93">
        <v>1.7378008287493735E-7</v>
      </c>
      <c r="M93">
        <v>3.1419999999999997E-2</v>
      </c>
      <c r="R93">
        <f>'Overall equation equilibrium'!AK93</f>
        <v>91</v>
      </c>
      <c r="T93">
        <f>'Overall equation equilibrium'!AM93</f>
        <v>1</v>
      </c>
      <c r="U93">
        <f>'Overall equation equilibrium'!AN93</f>
        <v>2.417554786781924</v>
      </c>
      <c r="V93">
        <f>'Overall equation equilibrium'!AO93</f>
        <v>0</v>
      </c>
      <c r="W93">
        <f>'Overall equation equilibrium'!AP93</f>
        <v>0</v>
      </c>
      <c r="X93">
        <f>'Overall equation equilibrium'!AQ93</f>
        <v>0.23445768582143311</v>
      </c>
      <c r="Y93">
        <f>'Overall equation equilibrium'!AR93</f>
        <v>0.229768730523081</v>
      </c>
      <c r="Z93">
        <f>'Overall equation equilibrium'!AS93</f>
        <v>6.6589089225170687E-3</v>
      </c>
      <c r="AA93">
        <f>'Overall equation equilibrium'!AT93</f>
        <v>9.5751263326950846E-5</v>
      </c>
      <c r="AB93">
        <f>'Overall equation equilibrium'!AU93</f>
        <v>5.3467758256410507</v>
      </c>
      <c r="AC93">
        <f>'Overall equation equilibrium'!AV93</f>
        <v>3.9293167901224497</v>
      </c>
      <c r="AD93">
        <f>'Overall equation equilibrium'!AW93</f>
        <v>1.5390501853343208</v>
      </c>
      <c r="AE93">
        <f>'Overall equation equilibrium'!AX93</f>
        <v>2.0099355106013519</v>
      </c>
      <c r="AJ93" s="8"/>
      <c r="AK93" s="24">
        <v>91</v>
      </c>
      <c r="AL93" s="24">
        <f t="shared" si="5"/>
        <v>-782.38076788808723</v>
      </c>
      <c r="AM93" s="24">
        <f t="shared" si="6"/>
        <v>-864.80471649302319</v>
      </c>
      <c r="AN93" s="24">
        <f t="shared" si="7"/>
        <v>-868.14222394504839</v>
      </c>
    </row>
    <row r="94" spans="2:40" x14ac:dyDescent="0.25">
      <c r="B94">
        <v>92</v>
      </c>
      <c r="C94">
        <v>9.9999999999999995E-7</v>
      </c>
      <c r="D94">
        <v>1</v>
      </c>
      <c r="E94">
        <v>9.6983333333333329E-4</v>
      </c>
      <c r="F94">
        <v>8.57027027027027E-4</v>
      </c>
      <c r="G94">
        <v>3.3181818181818181E-5</v>
      </c>
      <c r="H94">
        <v>1.0000000000000001E-5</v>
      </c>
      <c r="I94">
        <v>0.56040328053046762</v>
      </c>
      <c r="J94">
        <v>0.40754273327937507</v>
      </c>
      <c r="K94">
        <f t="shared" si="4"/>
        <v>306</v>
      </c>
      <c r="L94">
        <v>1.6982436524617427E-7</v>
      </c>
      <c r="M94">
        <v>3.1530000000000002E-2</v>
      </c>
      <c r="R94">
        <f>'Overall equation equilibrium'!AK94</f>
        <v>92</v>
      </c>
      <c r="T94">
        <f>'Overall equation equilibrium'!AM94</f>
        <v>1</v>
      </c>
      <c r="U94">
        <f>'Overall equation equilibrium'!AN94</f>
        <v>2.4945730359910119</v>
      </c>
      <c r="V94">
        <f>'Overall equation equilibrium'!AO94</f>
        <v>0</v>
      </c>
      <c r="W94">
        <f>'Overall equation equilibrium'!AP94</f>
        <v>0</v>
      </c>
      <c r="X94">
        <f>'Overall equation equilibrium'!AQ94</f>
        <v>0.19797018323731475</v>
      </c>
      <c r="Y94">
        <f>'Overall equation equilibrium'!AR94</f>
        <v>0.17494985158805881</v>
      </c>
      <c r="Z94">
        <f>'Overall equation equilibrium'!AS94</f>
        <v>6.7741374353695229E-3</v>
      </c>
      <c r="AA94">
        <f>'Overall equation equilibrium'!AT94</f>
        <v>9.7767232659679609E-5</v>
      </c>
      <c r="AB94">
        <f>'Overall equation equilibrium'!AU94</f>
        <v>5.4789077910869928</v>
      </c>
      <c r="AC94">
        <f>'Overall equation equilibrium'!AV94</f>
        <v>3.9844325223286416</v>
      </c>
      <c r="AD94">
        <f>'Overall equation equilibrium'!AW94</f>
        <v>1.5887732156040806</v>
      </c>
      <c r="AE94">
        <f>'Overall equation equilibrium'!AX94</f>
        <v>1.9684673878648238</v>
      </c>
      <c r="AJ94" s="8"/>
      <c r="AK94" s="24">
        <v>92</v>
      </c>
      <c r="AL94" s="24">
        <f t="shared" si="5"/>
        <v>-788.71336600947518</v>
      </c>
      <c r="AM94" s="24">
        <f t="shared" si="6"/>
        <v>-869.4367792493955</v>
      </c>
      <c r="AN94" s="24">
        <f t="shared" si="7"/>
        <v>-872.25061755355057</v>
      </c>
    </row>
    <row r="95" spans="2:40" x14ac:dyDescent="0.25">
      <c r="B95">
        <v>93</v>
      </c>
      <c r="C95">
        <v>9.9999999999999995E-7</v>
      </c>
      <c r="D95">
        <v>1</v>
      </c>
      <c r="E95">
        <v>1.2158333333333333E-3</v>
      </c>
      <c r="F95">
        <v>1.3081081081081081E-3</v>
      </c>
      <c r="G95">
        <v>3.0568181818181817E-5</v>
      </c>
      <c r="H95">
        <v>1.0000000000000001E-5</v>
      </c>
      <c r="I95">
        <v>0.55240540484610767</v>
      </c>
      <c r="J95">
        <v>0.40991374444552237</v>
      </c>
      <c r="K95">
        <f t="shared" si="4"/>
        <v>306</v>
      </c>
      <c r="L95">
        <v>1.7378008287493735E-7</v>
      </c>
      <c r="M95">
        <v>3.1484999999999999E-2</v>
      </c>
      <c r="R95">
        <f>'Overall equation equilibrium'!AK95</f>
        <v>93</v>
      </c>
      <c r="T95">
        <f>'Overall equation equilibrium'!AM95</f>
        <v>1</v>
      </c>
      <c r="U95">
        <f>'Overall equation equilibrium'!AN95</f>
        <v>2.3618644231043024</v>
      </c>
      <c r="V95">
        <f>'Overall equation equilibrium'!AO95</f>
        <v>0</v>
      </c>
      <c r="W95">
        <f>'Overall equation equilibrium'!AP95</f>
        <v>0</v>
      </c>
      <c r="X95">
        <f>'Overall equation equilibrium'!AQ95</f>
        <v>0.24467133922775527</v>
      </c>
      <c r="Y95">
        <f>'Overall equation equilibrium'!AR95</f>
        <v>0.26323253290460075</v>
      </c>
      <c r="Z95">
        <f>'Overall equation equilibrium'!AS95</f>
        <v>6.1608822951973877E-3</v>
      </c>
      <c r="AA95">
        <f>'Overall equation equilibrium'!AT95</f>
        <v>9.5568319644555471E-5</v>
      </c>
      <c r="AB95">
        <f>'Overall equation equilibrium'!AU95</f>
        <v>5.279245630371288</v>
      </c>
      <c r="AC95">
        <f>'Overall equation equilibrium'!AV95</f>
        <v>3.9174767755866302</v>
      </c>
      <c r="AD95">
        <f>'Overall equation equilibrium'!AW95</f>
        <v>1.4995937876919783</v>
      </c>
      <c r="AE95">
        <f>'Overall equation equilibrium'!AX95</f>
        <v>2.0136585421195319</v>
      </c>
      <c r="AJ95" s="8"/>
      <c r="AK95" s="24">
        <v>93</v>
      </c>
      <c r="AL95" s="24">
        <f t="shared" si="5"/>
        <v>-779.93606024860708</v>
      </c>
      <c r="AM95" s="24">
        <f t="shared" si="6"/>
        <v>-862.5126838806226</v>
      </c>
      <c r="AN95" s="24">
        <f t="shared" si="7"/>
        <v>-866.20764406350531</v>
      </c>
    </row>
    <row r="96" spans="2:40" x14ac:dyDescent="0.25">
      <c r="B96">
        <v>94</v>
      </c>
      <c r="C96">
        <v>9.9999999999999995E-7</v>
      </c>
      <c r="D96">
        <v>1</v>
      </c>
      <c r="E96">
        <v>1.3373333333333332E-3</v>
      </c>
      <c r="F96">
        <v>1.1639189189189189E-3</v>
      </c>
      <c r="G96">
        <v>4.1590909090909098E-5</v>
      </c>
      <c r="H96">
        <v>1.0000000000000001E-5</v>
      </c>
      <c r="I96">
        <v>0.55702643376626793</v>
      </c>
      <c r="J96">
        <v>0.40438294255912138</v>
      </c>
      <c r="K96">
        <f t="shared" si="4"/>
        <v>306</v>
      </c>
      <c r="L96">
        <v>1.6982436524617427E-7</v>
      </c>
      <c r="M96">
        <v>3.1910000000000001E-2</v>
      </c>
      <c r="R96">
        <f>'Overall equation equilibrium'!AK96</f>
        <v>94</v>
      </c>
      <c r="T96">
        <f>'Overall equation equilibrium'!AM96</f>
        <v>1</v>
      </c>
      <c r="U96">
        <f>'Overall equation equilibrium'!AN96</f>
        <v>2.4399855507714783</v>
      </c>
      <c r="V96">
        <f>'Overall equation equilibrium'!AO96</f>
        <v>0</v>
      </c>
      <c r="W96">
        <f>'Overall equation equilibrium'!AP96</f>
        <v>0</v>
      </c>
      <c r="X96">
        <f>'Overall equation equilibrium'!AQ96</f>
        <v>0.28665819935985409</v>
      </c>
      <c r="Y96">
        <f>'Overall equation equilibrium'!AR96</f>
        <v>0.24947857343788232</v>
      </c>
      <c r="Z96">
        <f>'Overall equation equilibrium'!AS96</f>
        <v>8.9126024863314963E-3</v>
      </c>
      <c r="AA96">
        <f>'Overall equation equilibrium'!AT96</f>
        <v>9.4330338558550118E-5</v>
      </c>
      <c r="AB96">
        <f>'Overall equation equilibrium'!AU96</f>
        <v>5.2544492083233836</v>
      </c>
      <c r="AC96">
        <f>'Overall equation equilibrium'!AV96</f>
        <v>3.8145579878904639</v>
      </c>
      <c r="AD96">
        <f>'Overall equation equilibrium'!AW96</f>
        <v>1.5735902748074713</v>
      </c>
      <c r="AE96">
        <f>'Overall equation equilibrium'!AX96</f>
        <v>2.1186396500915392</v>
      </c>
      <c r="AJ96" s="8"/>
      <c r="AK96" s="24">
        <v>94</v>
      </c>
      <c r="AL96" s="24">
        <f t="shared" si="5"/>
        <v>-774.31843871078763</v>
      </c>
      <c r="AM96" s="24">
        <f t="shared" si="6"/>
        <v>-861.20015442279009</v>
      </c>
      <c r="AN96" s="24">
        <f t="shared" si="7"/>
        <v>-865.79714829917691</v>
      </c>
    </row>
    <row r="97" spans="2:40" x14ac:dyDescent="0.25">
      <c r="B97">
        <v>95</v>
      </c>
      <c r="C97">
        <v>9.9999999999999995E-7</v>
      </c>
      <c r="D97">
        <v>1</v>
      </c>
      <c r="E97">
        <v>9.2383333333333326E-4</v>
      </c>
      <c r="F97">
        <v>7.366216216216216E-4</v>
      </c>
      <c r="G97">
        <v>2.9204545454545453E-5</v>
      </c>
      <c r="H97">
        <v>1.0000000000000001E-5</v>
      </c>
      <c r="I97">
        <v>0.56626415482828352</v>
      </c>
      <c r="J97">
        <v>0.39808494102077374</v>
      </c>
      <c r="K97">
        <f t="shared" si="4"/>
        <v>306</v>
      </c>
      <c r="L97">
        <v>1.6982436524617427E-7</v>
      </c>
      <c r="M97">
        <v>3.1875000000000001E-2</v>
      </c>
      <c r="R97">
        <f>'Overall equation equilibrium'!AK97</f>
        <v>95</v>
      </c>
      <c r="T97">
        <f>'Overall equation equilibrium'!AM97</f>
        <v>1</v>
      </c>
      <c r="U97">
        <f>'Overall equation equilibrium'!AN97</f>
        <v>2.6329870432314326</v>
      </c>
      <c r="V97">
        <f>'Overall equation equilibrium'!AO97</f>
        <v>0</v>
      </c>
      <c r="W97">
        <f>'Overall equation equilibrium'!AP97</f>
        <v>0</v>
      </c>
      <c r="X97">
        <f>'Overall equation equilibrium'!AQ97</f>
        <v>0.20285518873777533</v>
      </c>
      <c r="Y97">
        <f>'Overall equation equilibrium'!AR97</f>
        <v>0.16176641080788273</v>
      </c>
      <c r="Z97">
        <f>'Overall equation equilibrium'!AS97</f>
        <v>6.4171255216237105E-3</v>
      </c>
      <c r="AA97">
        <f>'Overall equation equilibrium'!AT97</f>
        <v>9.7092257360829504E-5</v>
      </c>
      <c r="AB97">
        <f>'Overall equation equilibrium'!AU97</f>
        <v>5.4979865054800303</v>
      </c>
      <c r="AC97">
        <f>'Overall equation equilibrium'!AV97</f>
        <v>3.8650965545059601</v>
      </c>
      <c r="AD97">
        <f>'Overall equation equilibrium'!AW97</f>
        <v>1.7202388280283163</v>
      </c>
      <c r="AE97">
        <f>'Overall equation equilibrium'!AX97</f>
        <v>2.091277553095598</v>
      </c>
      <c r="AJ97" s="8"/>
      <c r="AK97" s="24">
        <v>95</v>
      </c>
      <c r="AL97" s="24">
        <f t="shared" si="5"/>
        <v>-783.69470263780681</v>
      </c>
      <c r="AM97" s="24">
        <f t="shared" si="6"/>
        <v>-869.45434648998003</v>
      </c>
      <c r="AN97" s="24">
        <f t="shared" si="7"/>
        <v>-873.14718196992692</v>
      </c>
    </row>
    <row r="98" spans="2:40" x14ac:dyDescent="0.25">
      <c r="B98">
        <v>96</v>
      </c>
      <c r="C98">
        <v>9.9999999999999995E-7</v>
      </c>
      <c r="D98">
        <v>1</v>
      </c>
      <c r="E98">
        <v>1.0458333333333333E-3</v>
      </c>
      <c r="F98">
        <v>9.0297297297297285E-4</v>
      </c>
      <c r="G98">
        <v>3.1022727272727273E-5</v>
      </c>
      <c r="H98">
        <v>1.0000000000000001E-5</v>
      </c>
      <c r="I98">
        <v>0.55724610563235466</v>
      </c>
      <c r="J98">
        <v>0.40269530758790617</v>
      </c>
      <c r="K98">
        <f t="shared" si="4"/>
        <v>306</v>
      </c>
      <c r="L98">
        <v>1.6595869074375559E-7</v>
      </c>
      <c r="M98">
        <v>3.1975000000000003E-2</v>
      </c>
      <c r="R98">
        <f>'Overall equation equilibrium'!AK98</f>
        <v>96</v>
      </c>
      <c r="T98">
        <f>'Overall equation equilibrium'!AM98</f>
        <v>1</v>
      </c>
      <c r="U98">
        <f>'Overall equation equilibrium'!AN98</f>
        <v>2.4909878216268559</v>
      </c>
      <c r="V98">
        <f>'Overall equation equilibrium'!AO98</f>
        <v>0</v>
      </c>
      <c r="W98">
        <f>'Overall equation equilibrium'!AP98</f>
        <v>0</v>
      </c>
      <c r="X98">
        <f>'Overall equation equilibrium'!AQ98</f>
        <v>0.24155195909007426</v>
      </c>
      <c r="Y98">
        <f>'Overall equation equilibrium'!AR98</f>
        <v>0.20856127903162047</v>
      </c>
      <c r="Z98">
        <f>'Overall equation equilibrium'!AS98</f>
        <v>7.1622147262044925E-3</v>
      </c>
      <c r="AA98">
        <f>'Overall equation equilibrium'!AT98</f>
        <v>9.6466105279689285E-5</v>
      </c>
      <c r="AB98">
        <f>'Overall equation equilibrium'!AU98</f>
        <v>5.375536149262758</v>
      </c>
      <c r="AC98">
        <f>'Overall equation equilibrium'!AV98</f>
        <v>3.884644793741181</v>
      </c>
      <c r="AD98">
        <f>'Overall equation equilibrium'!AW98</f>
        <v>1.6023824428162319</v>
      </c>
      <c r="AE98">
        <f>'Overall equation equilibrium'!AX98</f>
        <v>2.0596578956641309</v>
      </c>
      <c r="AJ98" s="8"/>
      <c r="AK98" s="24">
        <v>96</v>
      </c>
      <c r="AL98" s="24">
        <f t="shared" si="5"/>
        <v>-781.07220402215592</v>
      </c>
      <c r="AM98" s="24">
        <f t="shared" si="6"/>
        <v>-865.53518088909971</v>
      </c>
      <c r="AN98" s="24">
        <f t="shared" si="7"/>
        <v>-869.53746516518686</v>
      </c>
    </row>
    <row r="99" spans="2:40" x14ac:dyDescent="0.25">
      <c r="B99">
        <v>97</v>
      </c>
      <c r="C99">
        <v>9.9999999999999995E-7</v>
      </c>
      <c r="D99">
        <v>1</v>
      </c>
      <c r="E99">
        <v>9.369999999999999E-4</v>
      </c>
      <c r="F99">
        <v>9.3162162162162157E-4</v>
      </c>
      <c r="G99">
        <v>3.2954545454545453E-5</v>
      </c>
      <c r="H99">
        <v>1.0000000000000001E-5</v>
      </c>
      <c r="I99">
        <v>0.56821657435257067</v>
      </c>
      <c r="J99">
        <v>0.39460764192667663</v>
      </c>
      <c r="K99">
        <f t="shared" si="4"/>
        <v>306</v>
      </c>
      <c r="L99">
        <v>1.7378008287493735E-7</v>
      </c>
      <c r="M99">
        <v>3.2169999999999997E-2</v>
      </c>
      <c r="R99">
        <f>'Overall equation equilibrium'!AK99</f>
        <v>97</v>
      </c>
      <c r="T99">
        <f>'Overall equation equilibrium'!AM99</f>
        <v>1</v>
      </c>
      <c r="U99">
        <f>'Overall equation equilibrium'!AN99</f>
        <v>2.6521979206539381</v>
      </c>
      <c r="V99">
        <f>'Overall equation equilibrium'!AO99</f>
        <v>0</v>
      </c>
      <c r="W99">
        <f>'Overall equation equilibrium'!AP99</f>
        <v>0</v>
      </c>
      <c r="X99">
        <f>'Overall equation equilibrium'!AQ99</f>
        <v>0.20959957433834736</v>
      </c>
      <c r="Y99">
        <f>'Overall equation equilibrium'!AR99</f>
        <v>0.20837787255169332</v>
      </c>
      <c r="Z99">
        <f>'Overall equation equilibrium'!AS99</f>
        <v>7.374001100153081E-3</v>
      </c>
      <c r="AA99">
        <f>'Overall equation equilibrium'!AT99</f>
        <v>9.5162313093887169E-5</v>
      </c>
      <c r="AB99">
        <f>'Overall equation equilibrium'!AU99</f>
        <v>5.4072803553675337</v>
      </c>
      <c r="AC99">
        <f>'Overall equation equilibrium'!AV99</f>
        <v>3.7551775970266914</v>
      </c>
      <c r="AD99">
        <f>'Overall equation equilibrium'!AW99</f>
        <v>1.7637132768733896</v>
      </c>
      <c r="AE99">
        <f>'Overall equation equilibrium'!AX99</f>
        <v>2.1890647248635835</v>
      </c>
      <c r="AJ99" s="8"/>
      <c r="AK99" s="24">
        <v>97</v>
      </c>
      <c r="AL99" s="24">
        <f t="shared" si="5"/>
        <v>-776.10456434718185</v>
      </c>
      <c r="AM99" s="24">
        <f t="shared" si="6"/>
        <v>-865.87428950669778</v>
      </c>
      <c r="AN99" s="24">
        <f t="shared" si="7"/>
        <v>-870.42095136225419</v>
      </c>
    </row>
    <row r="100" spans="2:40" x14ac:dyDescent="0.25">
      <c r="B100">
        <v>98</v>
      </c>
      <c r="C100">
        <v>9.9999999999999995E-7</v>
      </c>
      <c r="D100">
        <v>1</v>
      </c>
      <c r="E100">
        <v>7.0950000000000006E-4</v>
      </c>
      <c r="F100">
        <v>5.7945945945945957E-4</v>
      </c>
      <c r="G100">
        <v>1</v>
      </c>
      <c r="H100">
        <v>1.0000000000000001E-5</v>
      </c>
      <c r="I100">
        <v>0.55115741300066956</v>
      </c>
      <c r="J100">
        <v>0.4063709589163354</v>
      </c>
      <c r="K100">
        <f t="shared" si="4"/>
        <v>306</v>
      </c>
      <c r="L100">
        <v>1.7378008287493735E-7</v>
      </c>
      <c r="M100">
        <v>3.2059999999999998E-2</v>
      </c>
      <c r="R100">
        <f>'Overall equation equilibrium'!AK100</f>
        <v>98</v>
      </c>
      <c r="T100">
        <f>'Overall equation equilibrium'!AM100</f>
        <v>1</v>
      </c>
      <c r="U100">
        <f>'Overall equation equilibrium'!AN100</f>
        <v>2.4684853400905986</v>
      </c>
      <c r="V100">
        <f>'Overall equation equilibrium'!AO100</f>
        <v>0</v>
      </c>
      <c r="W100">
        <f>'Overall equation equilibrium'!AP100</f>
        <v>0</v>
      </c>
      <c r="X100">
        <f>'Overall equation equilibrium'!AQ100</f>
        <v>0.16888818104244513</v>
      </c>
      <c r="Y100">
        <f>'Overall equation equilibrium'!AR100</f>
        <v>0.13794364031615841</v>
      </c>
      <c r="Z100">
        <f>'Overall equation equilibrium'!AS100</f>
        <v>0</v>
      </c>
      <c r="AA100">
        <f>'Overall equation equilibrium'!AT100</f>
        <v>1.0141721697378756E-4</v>
      </c>
      <c r="AB100">
        <f>'Overall equation equilibrium'!AU100</f>
        <v>5.5896850941000338</v>
      </c>
      <c r="AC100">
        <f>'Overall equation equilibrium'!AV100</f>
        <v>4.1213011712264098</v>
      </c>
      <c r="AD100">
        <f>'Overall equation equilibrium'!AW100</f>
        <v>1.5374064516401906</v>
      </c>
      <c r="AE100">
        <f>'Overall equation equilibrium'!AX100</f>
        <v>1.8442382729987941</v>
      </c>
      <c r="AJ100" s="8"/>
      <c r="AK100" s="24">
        <v>98</v>
      </c>
      <c r="AL100" s="24">
        <f t="shared" si="5"/>
        <v>-798.17526338751145</v>
      </c>
      <c r="AM100" s="24">
        <f t="shared" si="6"/>
        <v>-873.80425736624306</v>
      </c>
      <c r="AN100" s="24">
        <f t="shared" si="7"/>
        <v>-875.75941865634377</v>
      </c>
    </row>
    <row r="101" spans="2:40" x14ac:dyDescent="0.25">
      <c r="B101">
        <v>99</v>
      </c>
      <c r="C101">
        <v>9.9999999999999995E-7</v>
      </c>
      <c r="D101">
        <v>1</v>
      </c>
      <c r="E101">
        <v>1.0889999999999999E-3</v>
      </c>
      <c r="F101">
        <v>9.0608108108108107E-4</v>
      </c>
      <c r="G101">
        <v>3.2954545454545453E-5</v>
      </c>
      <c r="H101">
        <v>1.0000000000000001E-5</v>
      </c>
      <c r="I101">
        <v>0.54422096002705156</v>
      </c>
      <c r="J101">
        <v>0.40462695109239005</v>
      </c>
      <c r="K101">
        <f t="shared" si="4"/>
        <v>306</v>
      </c>
      <c r="L101">
        <v>1.6595869074375559E-7</v>
      </c>
      <c r="M101">
        <v>3.2030000000000003E-2</v>
      </c>
      <c r="R101">
        <f>'Overall equation equilibrium'!AK101</f>
        <v>99</v>
      </c>
      <c r="T101">
        <f>'Overall equation equilibrium'!AM101</f>
        <v>1</v>
      </c>
      <c r="U101">
        <f>'Overall equation equilibrium'!AN101</f>
        <v>2.3806253832599413</v>
      </c>
      <c r="V101">
        <f>'Overall equation equilibrium'!AO101</f>
        <v>0</v>
      </c>
      <c r="W101">
        <f>'Overall equation equilibrium'!AP101</f>
        <v>0</v>
      </c>
      <c r="X101">
        <f>'Overall equation equilibrium'!AQ101</f>
        <v>0.24404315455232287</v>
      </c>
      <c r="Y101">
        <f>'Overall equation equilibrium'!AR101</f>
        <v>0.20304533298656038</v>
      </c>
      <c r="Z101">
        <f>'Overall equation equilibrium'!AS101</f>
        <v>7.3938520233100971E-3</v>
      </c>
      <c r="AA101">
        <f>'Overall equation equilibrium'!AT101</f>
        <v>9.8895826401812834E-5</v>
      </c>
      <c r="AB101">
        <f>'Overall equation equilibrium'!AU101</f>
        <v>5.3821181587063212</v>
      </c>
      <c r="AC101">
        <f>'Overall equation equilibrium'!AV101</f>
        <v>4.0015916712727817</v>
      </c>
      <c r="AD101">
        <f>'Overall equation equilibrium'!AW101</f>
        <v>1.4894924538633305</v>
      </c>
      <c r="AE101">
        <f>'Overall equation equilibrium'!AX101</f>
        <v>1.9439747934255238</v>
      </c>
      <c r="AJ101" s="8"/>
      <c r="AK101" s="24">
        <v>99</v>
      </c>
      <c r="AL101" s="24">
        <f t="shared" si="5"/>
        <v>-786.6479141738015</v>
      </c>
      <c r="AM101" s="24">
        <f t="shared" si="6"/>
        <v>-866.36692884739034</v>
      </c>
      <c r="AN101" s="24">
        <f t="shared" si="7"/>
        <v>-869.85273052239631</v>
      </c>
    </row>
    <row r="102" spans="2:40" x14ac:dyDescent="0.25">
      <c r="B102">
        <v>100</v>
      </c>
      <c r="C102">
        <v>9.9999999999999995E-7</v>
      </c>
      <c r="D102">
        <v>1</v>
      </c>
      <c r="E102">
        <v>1.4378333333333333E-3</v>
      </c>
      <c r="F102">
        <v>9.8918918918918918E-4</v>
      </c>
      <c r="G102">
        <v>3.6704545454545456E-5</v>
      </c>
      <c r="H102">
        <v>1.0000000000000001E-5</v>
      </c>
      <c r="I102">
        <v>0.55304048114799109</v>
      </c>
      <c r="J102">
        <v>0.41044260610343236</v>
      </c>
      <c r="K102">
        <f t="shared" si="4"/>
        <v>306</v>
      </c>
      <c r="L102">
        <v>1.6218100973589288E-7</v>
      </c>
      <c r="M102">
        <v>3.1150000000000001E-2</v>
      </c>
      <c r="R102">
        <f>'Overall equation equilibrium'!AK102</f>
        <v>100</v>
      </c>
      <c r="T102">
        <f>'Overall equation equilibrium'!AM102</f>
        <v>1</v>
      </c>
      <c r="U102">
        <f>'Overall equation equilibrium'!AN102</f>
        <v>2.3671966136495612</v>
      </c>
      <c r="V102">
        <f>'Overall equation equilibrium'!AO102</f>
        <v>0</v>
      </c>
      <c r="W102">
        <f>'Overall equation equilibrium'!AP102</f>
        <v>0</v>
      </c>
      <c r="X102">
        <f>'Overall equation equilibrium'!AQ102</f>
        <v>0.30773445635138569</v>
      </c>
      <c r="Y102">
        <f>'Overall equation equilibrium'!AR102</f>
        <v>0.21172421728851365</v>
      </c>
      <c r="Z102">
        <f>'Overall equation equilibrium'!AS102</f>
        <v>7.8669037731446557E-3</v>
      </c>
      <c r="AA102">
        <f>'Overall equation equilibrium'!AT102</f>
        <v>9.5871045916810004E-5</v>
      </c>
      <c r="AB102">
        <f>'Overall equation equilibrium'!AU102</f>
        <v>5.3020569361993752</v>
      </c>
      <c r="AC102">
        <f>'Overall equation equilibrium'!AV102</f>
        <v>3.9349561935957316</v>
      </c>
      <c r="AD102">
        <f>'Overall equation equilibrium'!AW102</f>
        <v>1.4808776905440033</v>
      </c>
      <c r="AE102">
        <f>'Overall equation equilibrium'!AX102</f>
        <v>2.0082032679570472</v>
      </c>
      <c r="AJ102" s="8"/>
      <c r="AK102" s="24">
        <v>100</v>
      </c>
      <c r="AL102" s="24">
        <f t="shared" si="5"/>
        <v>-781.08472559403913</v>
      </c>
      <c r="AM102" s="24">
        <f t="shared" si="6"/>
        <v>-863.43763795033306</v>
      </c>
      <c r="AN102" s="24">
        <f t="shared" si="7"/>
        <v>-867.32153536396208</v>
      </c>
    </row>
    <row r="103" spans="2:40" x14ac:dyDescent="0.25">
      <c r="B103">
        <v>101</v>
      </c>
      <c r="C103">
        <v>9.9999999999999995E-7</v>
      </c>
      <c r="D103">
        <v>1</v>
      </c>
      <c r="E103">
        <v>1.1286666666666667E-3</v>
      </c>
      <c r="F103">
        <v>8.5837837837837835E-4</v>
      </c>
      <c r="G103">
        <v>3.0113636363636365E-5</v>
      </c>
      <c r="H103">
        <v>1.0000000000000001E-5</v>
      </c>
      <c r="I103">
        <v>0.56824677311918648</v>
      </c>
      <c r="J103">
        <v>0.38423488614062973</v>
      </c>
      <c r="K103">
        <f t="shared" si="4"/>
        <v>306</v>
      </c>
      <c r="L103">
        <v>1.6218100973589288E-7</v>
      </c>
      <c r="M103">
        <v>3.1544999999999997E-2</v>
      </c>
      <c r="R103">
        <f>'Overall equation equilibrium'!AK103</f>
        <v>101</v>
      </c>
      <c r="T103">
        <f>'Overall equation equilibrium'!AM103</f>
        <v>1</v>
      </c>
      <c r="U103">
        <f>'Overall equation equilibrium'!AN103</f>
        <v>2.7778617129787726</v>
      </c>
      <c r="V103">
        <f>'Overall equation equilibrium'!AO103</f>
        <v>0</v>
      </c>
      <c r="W103">
        <f>'Overall equation equilibrium'!AP103</f>
        <v>0</v>
      </c>
      <c r="X103">
        <f>'Overall equation equilibrium'!AQ103</f>
        <v>0.21274643967758478</v>
      </c>
      <c r="Y103">
        <f>'Overall equation equilibrium'!AR103</f>
        <v>0.16180130016202002</v>
      </c>
      <c r="Z103">
        <f>'Overall equation equilibrium'!AS103</f>
        <v>5.6655836544868875E-3</v>
      </c>
      <c r="AA103">
        <f>'Overall equation equilibrium'!AT103</f>
        <v>9.661142716061485E-5</v>
      </c>
      <c r="AB103">
        <f>'Overall equation equilibrium'!AU103</f>
        <v>5.4899131730458723</v>
      </c>
      <c r="AC103">
        <f>'Overall equation equilibrium'!AV103</f>
        <v>3.712148071494259</v>
      </c>
      <c r="AD103">
        <f>'Overall equation equilibrium'!AW103</f>
        <v>1.8643796410006903</v>
      </c>
      <c r="AE103">
        <f>'Overall equation equilibrium'!AX103</f>
        <v>2.2445929644947822</v>
      </c>
      <c r="AJ103" s="8"/>
      <c r="AK103" s="24">
        <v>101</v>
      </c>
      <c r="AL103" s="24">
        <f t="shared" si="5"/>
        <v>-776.35429194462063</v>
      </c>
      <c r="AM103" s="24">
        <f t="shared" si="6"/>
        <v>-868.40113333266413</v>
      </c>
      <c r="AN103" s="24">
        <f t="shared" si="7"/>
        <v>-873.30725357495578</v>
      </c>
    </row>
    <row r="104" spans="2:40" x14ac:dyDescent="0.25">
      <c r="B104">
        <v>102</v>
      </c>
      <c r="C104">
        <v>9.9999999999999995E-7</v>
      </c>
      <c r="D104">
        <v>1</v>
      </c>
      <c r="E104">
        <v>1.3413333333333335E-3</v>
      </c>
      <c r="F104">
        <v>1.0004054054054054E-3</v>
      </c>
      <c r="G104">
        <v>4.011363636363636E-5</v>
      </c>
      <c r="H104">
        <v>1.0000000000000001E-5</v>
      </c>
      <c r="I104">
        <v>0.55241670001353349</v>
      </c>
      <c r="J104">
        <v>0.41179850191836315</v>
      </c>
      <c r="K104">
        <f t="shared" si="4"/>
        <v>306</v>
      </c>
      <c r="L104">
        <v>1.5848931924611122E-7</v>
      </c>
      <c r="M104">
        <v>3.1934999999999998E-2</v>
      </c>
      <c r="R104">
        <f>'Overall equation equilibrium'!AK104</f>
        <v>102</v>
      </c>
      <c r="T104">
        <f>'Overall equation equilibrium'!AM104</f>
        <v>1</v>
      </c>
      <c r="U104">
        <f>'Overall equation equilibrium'!AN104</f>
        <v>2.3511502564454361</v>
      </c>
      <c r="V104">
        <f>'Overall equation equilibrium'!AO104</f>
        <v>0</v>
      </c>
      <c r="W104">
        <f>'Overall equation equilibrium'!AP104</f>
        <v>0</v>
      </c>
      <c r="X104">
        <f>'Overall equation equilibrium'!AQ104</f>
        <v>0.29056915671520944</v>
      </c>
      <c r="Y104">
        <f>'Overall equation equilibrium'!AR104</f>
        <v>0.21726812781460511</v>
      </c>
      <c r="Z104">
        <f>'Overall equation equilibrium'!AS104</f>
        <v>8.6357746481797257E-3</v>
      </c>
      <c r="AA104">
        <f>'Overall equation equilibrium'!AT104</f>
        <v>9.6079610970414397E-5</v>
      </c>
      <c r="AB104">
        <f>'Overall equation equilibrium'!AU104</f>
        <v>5.3075981630860403</v>
      </c>
      <c r="AC104">
        <f>'Overall equation equilibrium'!AV104</f>
        <v>3.9565439862515772</v>
      </c>
      <c r="AD104">
        <f>'Overall equation equilibrium'!AW104</f>
        <v>1.4683720551954307</v>
      </c>
      <c r="AE104">
        <f>'Overall equation equilibrium'!AX104</f>
        <v>1.9848451143734249</v>
      </c>
      <c r="AJ104" s="8"/>
      <c r="AK104" s="24">
        <v>102</v>
      </c>
      <c r="AL104" s="24">
        <f t="shared" si="5"/>
        <v>-782.31708442888669</v>
      </c>
      <c r="AM104" s="24">
        <f t="shared" si="6"/>
        <v>-863.71211965910982</v>
      </c>
      <c r="AN104" s="24">
        <f t="shared" si="7"/>
        <v>-867.30689367960213</v>
      </c>
    </row>
    <row r="105" spans="2:40" x14ac:dyDescent="0.25">
      <c r="B105">
        <v>103</v>
      </c>
      <c r="C105">
        <v>9.9999999999999995E-7</v>
      </c>
      <c r="D105">
        <v>1</v>
      </c>
      <c r="E105">
        <v>1.2784999999999999E-3</v>
      </c>
      <c r="F105">
        <v>8.6013513513513511E-4</v>
      </c>
      <c r="G105">
        <v>3.6363636363636371E-5</v>
      </c>
      <c r="H105">
        <v>1.0000000000000001E-5</v>
      </c>
      <c r="I105">
        <v>0.55602609557089078</v>
      </c>
      <c r="J105">
        <v>0.4091434206785568</v>
      </c>
      <c r="K105">
        <f t="shared" si="4"/>
        <v>306</v>
      </c>
      <c r="L105">
        <v>1.6218100973589288E-7</v>
      </c>
      <c r="M105">
        <v>3.1559999999999998E-2</v>
      </c>
      <c r="R105">
        <f>'Overall equation equilibrium'!AK105</f>
        <v>103</v>
      </c>
      <c r="T105">
        <f>'Overall equation equilibrium'!AM105</f>
        <v>1</v>
      </c>
      <c r="U105">
        <f>'Overall equation equilibrium'!AN105</f>
        <v>2.4213046793267061</v>
      </c>
      <c r="V105">
        <f>'Overall equation equilibrium'!AO105</f>
        <v>0</v>
      </c>
      <c r="W105">
        <f>'Overall equation equilibrium'!AP105</f>
        <v>0</v>
      </c>
      <c r="X105">
        <f>'Overall equation equilibrium'!AQ105</f>
        <v>0.27571870891980327</v>
      </c>
      <c r="Y105">
        <f>'Overall equation equilibrium'!AR105</f>
        <v>0.18550220433145637</v>
      </c>
      <c r="Z105">
        <f>'Overall equation equilibrium'!AS105</f>
        <v>7.8515684284163178E-3</v>
      </c>
      <c r="AA105">
        <f>'Overall equation equilibrium'!AT105</f>
        <v>9.6758036462230531E-5</v>
      </c>
      <c r="AB105">
        <f>'Overall equation equilibrium'!AU105</f>
        <v>5.3799993229199927</v>
      </c>
      <c r="AC105">
        <f>'Overall equation equilibrium'!AV105</f>
        <v>3.9587914016297523</v>
      </c>
      <c r="AD105">
        <f>'Overall equation equilibrium'!AW105</f>
        <v>1.521858970902616</v>
      </c>
      <c r="AE105">
        <f>'Overall equation equilibrium'!AX105</f>
        <v>1.9909314525822919</v>
      </c>
      <c r="AJ105" s="8"/>
      <c r="AK105" s="24">
        <v>103</v>
      </c>
      <c r="AL105" s="24">
        <f t="shared" si="5"/>
        <v>-784.46722248318213</v>
      </c>
      <c r="AM105" s="24">
        <f t="shared" si="6"/>
        <v>-866.11184782466682</v>
      </c>
      <c r="AN105" s="24">
        <f t="shared" si="7"/>
        <v>-869.5900166417149</v>
      </c>
    </row>
    <row r="106" spans="2:40" x14ac:dyDescent="0.25">
      <c r="B106">
        <v>104</v>
      </c>
      <c r="C106">
        <v>9.9999999999999995E-7</v>
      </c>
      <c r="D106">
        <v>1</v>
      </c>
      <c r="E106">
        <v>1.4081666666666665E-3</v>
      </c>
      <c r="F106">
        <v>9.8932432432432432E-4</v>
      </c>
      <c r="G106">
        <v>3.9204545454545456E-5</v>
      </c>
      <c r="H106">
        <v>1.0000000000000001E-5</v>
      </c>
      <c r="I106">
        <v>0.55980582278545232</v>
      </c>
      <c r="J106">
        <v>0.40815596223432782</v>
      </c>
      <c r="K106">
        <f t="shared" si="4"/>
        <v>306</v>
      </c>
      <c r="L106">
        <v>1.5488166189124805E-7</v>
      </c>
      <c r="M106">
        <v>3.1649999999999998E-2</v>
      </c>
      <c r="R106">
        <f>'Overall equation equilibrium'!AK106</f>
        <v>104</v>
      </c>
      <c r="T106">
        <f>'Overall equation equilibrium'!AM106</f>
        <v>1</v>
      </c>
      <c r="U106">
        <f>'Overall equation equilibrium'!AN106</f>
        <v>2.4357849492564547</v>
      </c>
      <c r="V106">
        <f>'Overall equation equilibrium'!AO106</f>
        <v>0</v>
      </c>
      <c r="W106">
        <f>'Overall equation equilibrium'!AP106</f>
        <v>0</v>
      </c>
      <c r="X106">
        <f>'Overall equation equilibrium'!AQ106</f>
        <v>0.30456369215884682</v>
      </c>
      <c r="Y106">
        <f>'Overall equation equilibrium'!AR106</f>
        <v>0.21397601219971243</v>
      </c>
      <c r="Z106">
        <f>'Overall equation equilibrium'!AS106</f>
        <v>8.47807874635448E-3</v>
      </c>
      <c r="AA106">
        <f>'Overall equation equilibrium'!AT106</f>
        <v>9.4671387936061871E-5</v>
      </c>
      <c r="AB106">
        <f>'Overall equation equilibrium'!AU106</f>
        <v>5.2997594217787869</v>
      </c>
      <c r="AC106">
        <f>'Overall equation equilibrium'!AV106</f>
        <v>3.864069143910267</v>
      </c>
      <c r="AD106">
        <f>'Overall equation equilibrium'!AW106</f>
        <v>1.5512036984086979</v>
      </c>
      <c r="AE106">
        <f>'Overall equation equilibrium'!AX106</f>
        <v>2.0782214815136113</v>
      </c>
      <c r="AJ106" s="8"/>
      <c r="AK106" s="24">
        <v>104</v>
      </c>
      <c r="AL106" s="24">
        <f t="shared" si="5"/>
        <v>-777.76240334821296</v>
      </c>
      <c r="AM106" s="24">
        <f t="shared" si="6"/>
        <v>-862.9866404834147</v>
      </c>
      <c r="AN106" s="24">
        <f t="shared" si="7"/>
        <v>-867.17262796995306</v>
      </c>
    </row>
    <row r="107" spans="2:40" x14ac:dyDescent="0.25">
      <c r="B107">
        <v>105</v>
      </c>
      <c r="C107">
        <v>9.9999999999999995E-7</v>
      </c>
      <c r="D107">
        <v>1</v>
      </c>
      <c r="E107">
        <v>1.4751666666666667E-3</v>
      </c>
      <c r="F107">
        <v>8.7972972972972965E-4</v>
      </c>
      <c r="G107">
        <v>4.568181818181818E-5</v>
      </c>
      <c r="H107">
        <v>1.0000000000000001E-5</v>
      </c>
      <c r="I107">
        <v>0.55774415130411259</v>
      </c>
      <c r="J107">
        <v>0.40988675981763856</v>
      </c>
      <c r="K107">
        <f t="shared" si="4"/>
        <v>306</v>
      </c>
      <c r="L107">
        <v>1.5488166189124805E-7</v>
      </c>
      <c r="M107">
        <v>3.1734999999999999E-2</v>
      </c>
      <c r="R107">
        <f>'Overall equation equilibrium'!AK107</f>
        <v>105</v>
      </c>
      <c r="T107">
        <f>'Overall equation equilibrium'!AM107</f>
        <v>1</v>
      </c>
      <c r="U107">
        <f>'Overall equation equilibrium'!AN107</f>
        <v>2.4062441176250449</v>
      </c>
      <c r="V107">
        <f>'Overall equation equilibrium'!AO107</f>
        <v>0</v>
      </c>
      <c r="W107">
        <f>'Overall equation equilibrium'!AP107</f>
        <v>0</v>
      </c>
      <c r="X107">
        <f>'Overall equation equilibrium'!AQ107</f>
        <v>0.3280001851896257</v>
      </c>
      <c r="Y107">
        <f>'Overall equation equilibrium'!AR107</f>
        <v>0.19560730186859976</v>
      </c>
      <c r="Z107">
        <f>'Overall equation equilibrium'!AS107</f>
        <v>1.0168494820205772E-2</v>
      </c>
      <c r="AA107">
        <f>'Overall equation equilibrium'!AT107</f>
        <v>9.5101705892585402E-5</v>
      </c>
      <c r="AB107">
        <f>'Overall equation equilibrium'!AU107</f>
        <v>5.3042420240633374</v>
      </c>
      <c r="AC107">
        <f>'Overall equation equilibrium'!AV107</f>
        <v>3.8980930081441856</v>
      </c>
      <c r="AD107">
        <f>'Overall equation equilibrium'!AW107</f>
        <v>1.5141687125266032</v>
      </c>
      <c r="AE107">
        <f>'Overall equation equilibrium'!AX107</f>
        <v>2.0479446944050346</v>
      </c>
      <c r="AJ107" s="8"/>
      <c r="AK107" s="24">
        <v>105</v>
      </c>
      <c r="AL107" s="24">
        <f t="shared" si="5"/>
        <v>-779.3572961616477</v>
      </c>
      <c r="AM107" s="24">
        <f t="shared" si="6"/>
        <v>-863.33993508068886</v>
      </c>
      <c r="AN107" s="24">
        <f t="shared" si="7"/>
        <v>-867.40973097237963</v>
      </c>
    </row>
    <row r="108" spans="2:40" x14ac:dyDescent="0.25">
      <c r="B108">
        <v>106</v>
      </c>
      <c r="C108">
        <v>9.9999999999999995E-7</v>
      </c>
      <c r="D108">
        <v>1</v>
      </c>
      <c r="E108">
        <v>1.8348333333333333E-3</v>
      </c>
      <c r="F108">
        <v>1.2809459459459461E-3</v>
      </c>
      <c r="G108">
        <v>5.1590909090909091E-5</v>
      </c>
      <c r="H108">
        <v>1.0000000000000001E-5</v>
      </c>
      <c r="I108">
        <v>0.56183780497783653</v>
      </c>
      <c r="J108">
        <v>0.3953125122704606</v>
      </c>
      <c r="K108">
        <f t="shared" si="4"/>
        <v>306</v>
      </c>
      <c r="L108">
        <v>1.5488166189124805E-7</v>
      </c>
      <c r="M108">
        <v>3.1449999999999999E-2</v>
      </c>
      <c r="R108">
        <f>'Overall equation equilibrium'!AK108</f>
        <v>106</v>
      </c>
      <c r="T108">
        <f>'Overall equation equilibrium'!AM108</f>
        <v>1</v>
      </c>
      <c r="U108">
        <f>'Overall equation equilibrium'!AN108</f>
        <v>2.5363919990687052</v>
      </c>
      <c r="V108">
        <f>'Overall equation equilibrium'!AO108</f>
        <v>0</v>
      </c>
      <c r="W108">
        <f>'Overall equation equilibrium'!AP108</f>
        <v>0</v>
      </c>
      <c r="X108">
        <f>'Overall equation equilibrium'!AQ108</f>
        <v>0.35632167005179394</v>
      </c>
      <c r="Y108">
        <f>'Overall equation equilibrium'!AR108</f>
        <v>0.24875120118356156</v>
      </c>
      <c r="Z108">
        <f>'Overall equation equilibrium'!AS108</f>
        <v>1.0014522587781913E-2</v>
      </c>
      <c r="AA108">
        <f>'Overall equation equilibrium'!AT108</f>
        <v>9.2256240349506254E-5</v>
      </c>
      <c r="AB108">
        <f>'Overall equation equilibrium'!AU108</f>
        <v>5.1833043573474313</v>
      </c>
      <c r="AC108">
        <f>'Overall equation equilibrium'!AV108</f>
        <v>3.6470046145190755</v>
      </c>
      <c r="AD108">
        <f>'Overall equation equilibrium'!AW108</f>
        <v>1.6707359941280939</v>
      </c>
      <c r="AE108">
        <f>'Overall equation equilibrium'!AX108</f>
        <v>2.2858233879512313</v>
      </c>
      <c r="AJ108" s="8"/>
      <c r="AK108" s="24">
        <v>106</v>
      </c>
      <c r="AL108" s="24">
        <f t="shared" si="5"/>
        <v>-764.30931186033524</v>
      </c>
      <c r="AM108" s="24">
        <f t="shared" si="6"/>
        <v>-858.04694098062657</v>
      </c>
      <c r="AN108" s="24">
        <f t="shared" si="7"/>
        <v>-863.99796715852506</v>
      </c>
    </row>
    <row r="109" spans="2:40" x14ac:dyDescent="0.25">
      <c r="B109">
        <v>107</v>
      </c>
      <c r="C109">
        <v>9.9999999999999995E-7</v>
      </c>
      <c r="D109">
        <v>1</v>
      </c>
      <c r="E109">
        <v>1.1819999999999999E-3</v>
      </c>
      <c r="F109">
        <v>8.0743243243243249E-4</v>
      </c>
      <c r="G109">
        <v>3.9545454545454541E-5</v>
      </c>
      <c r="H109">
        <v>1.0000000000000001E-5</v>
      </c>
      <c r="I109">
        <v>0.5411516073007101</v>
      </c>
      <c r="J109">
        <v>0.42653988097773604</v>
      </c>
      <c r="K109">
        <f t="shared" si="4"/>
        <v>306</v>
      </c>
      <c r="L109">
        <v>1.5488166189124805E-7</v>
      </c>
      <c r="M109">
        <v>3.261E-2</v>
      </c>
      <c r="R109">
        <f>'Overall equation equilibrium'!AK109</f>
        <v>107</v>
      </c>
      <c r="T109">
        <f>'Overall equation equilibrium'!AM109</f>
        <v>1</v>
      </c>
      <c r="U109">
        <f>'Overall equation equilibrium'!AN109</f>
        <v>2.1284048829320419</v>
      </c>
      <c r="V109">
        <f>'Overall equation equilibrium'!AO109</f>
        <v>0</v>
      </c>
      <c r="W109">
        <f>'Overall equation equilibrium'!AP109</f>
        <v>0</v>
      </c>
      <c r="X109">
        <f>'Overall equation equilibrium'!AQ109</f>
        <v>0.29508419029646499</v>
      </c>
      <c r="Y109">
        <f>'Overall equation equilibrium'!AR109</f>
        <v>0.2015760159720846</v>
      </c>
      <c r="Z109">
        <f>'Overall equation equilibrium'!AS109</f>
        <v>9.8851325709925671E-3</v>
      </c>
      <c r="AA109">
        <f>'Overall equation equilibrium'!AT109</f>
        <v>9.8445985689701813E-5</v>
      </c>
      <c r="AB109">
        <f>'Overall equation equilibrium'!AU109</f>
        <v>5.3274203388284835</v>
      </c>
      <c r="AC109">
        <f>'Overall equation equilibrium'!AV109</f>
        <v>4.1991139018821313</v>
      </c>
      <c r="AD109">
        <f>'Overall equation equilibrium'!AW109</f>
        <v>1.2390288004962311</v>
      </c>
      <c r="AE109">
        <f>'Overall equation equilibrium'!AX109</f>
        <v>1.7455741393357733</v>
      </c>
      <c r="AJ109" s="8"/>
      <c r="AK109" s="24">
        <v>107</v>
      </c>
      <c r="AL109" s="24">
        <f t="shared" si="5"/>
        <v>-794.0575984352605</v>
      </c>
      <c r="AM109" s="24">
        <f t="shared" si="6"/>
        <v>-865.64054842934786</v>
      </c>
      <c r="AN109" s="24">
        <f t="shared" si="7"/>
        <v>-867.67841176205536</v>
      </c>
    </row>
    <row r="110" spans="2:40" x14ac:dyDescent="0.25">
      <c r="B110">
        <v>108</v>
      </c>
      <c r="C110">
        <v>9.9999999999999995E-7</v>
      </c>
      <c r="D110">
        <v>1</v>
      </c>
      <c r="E110">
        <v>1.1003333333333332E-3</v>
      </c>
      <c r="F110">
        <v>7.3189189189189186E-4</v>
      </c>
      <c r="G110">
        <v>3.7272727272727269E-5</v>
      </c>
      <c r="H110">
        <v>1.0000000000000001E-5</v>
      </c>
      <c r="I110">
        <v>0.54389489183509609</v>
      </c>
      <c r="J110">
        <v>0.42495396540081415</v>
      </c>
      <c r="K110">
        <f t="shared" si="4"/>
        <v>306</v>
      </c>
      <c r="L110">
        <v>1.6218100973589288E-7</v>
      </c>
      <c r="M110">
        <v>3.2820000000000002E-2</v>
      </c>
      <c r="R110">
        <f>'Overall equation equilibrium'!AK110</f>
        <v>108</v>
      </c>
      <c r="T110">
        <f>'Overall equation equilibrium'!AM110</f>
        <v>1</v>
      </c>
      <c r="U110">
        <f>'Overall equation equilibrium'!AN110</f>
        <v>2.1894903561978758</v>
      </c>
      <c r="V110">
        <f>'Overall equation equilibrium'!AO110</f>
        <v>0</v>
      </c>
      <c r="W110">
        <f>'Overall equation equilibrium'!AP110</f>
        <v>0</v>
      </c>
      <c r="X110">
        <f>'Overall equation equilibrium'!AQ110</f>
        <v>0.24951936424150131</v>
      </c>
      <c r="Y110">
        <f>'Overall equation equilibrium'!AR110</f>
        <v>0.16596294643532397</v>
      </c>
      <c r="Z110">
        <f>'Overall equation equilibrium'!AS110</f>
        <v>8.4632070917402547E-3</v>
      </c>
      <c r="AA110">
        <f>'Overall equation equilibrium'!AT110</f>
        <v>9.9998410424743196E-5</v>
      </c>
      <c r="AB110">
        <f>'Overall equation equilibrium'!AU110</f>
        <v>5.4388624621647246</v>
      </c>
      <c r="AC110">
        <f>'Overall equation equilibrium'!AV110</f>
        <v>4.249472104377273</v>
      </c>
      <c r="AD110">
        <f>'Overall equation equilibrium'!AW110</f>
        <v>1.2808850373020664</v>
      </c>
      <c r="AE110">
        <f>'Overall equation equilibrium'!AX110</f>
        <v>1.704830555070632</v>
      </c>
      <c r="AJ110" s="8"/>
      <c r="AK110" s="24">
        <v>108</v>
      </c>
      <c r="AL110" s="24">
        <f t="shared" si="5"/>
        <v>-799.63906790269698</v>
      </c>
      <c r="AM110" s="24">
        <f t="shared" si="6"/>
        <v>-869.55119459039565</v>
      </c>
      <c r="AN110" s="24">
        <f t="shared" si="7"/>
        <v>-870.81112732316944</v>
      </c>
    </row>
    <row r="111" spans="2:40" x14ac:dyDescent="0.25">
      <c r="B111">
        <v>109</v>
      </c>
      <c r="C111">
        <v>9.9999999999999995E-7</v>
      </c>
      <c r="D111">
        <v>1</v>
      </c>
      <c r="E111">
        <v>7.8666666666666674E-4</v>
      </c>
      <c r="F111">
        <v>5.9891891891891886E-4</v>
      </c>
      <c r="G111">
        <v>3.1590909090909086E-5</v>
      </c>
      <c r="H111">
        <v>1.0000000000000001E-5</v>
      </c>
      <c r="I111">
        <v>0.54740464776357878</v>
      </c>
      <c r="J111">
        <v>0.41404009268085973</v>
      </c>
      <c r="K111">
        <f t="shared" si="4"/>
        <v>306</v>
      </c>
      <c r="L111">
        <v>1.5135612484362046E-7</v>
      </c>
      <c r="M111">
        <v>3.3224999999999998E-2</v>
      </c>
      <c r="R111">
        <f>'Overall equation equilibrium'!AK111</f>
        <v>109</v>
      </c>
      <c r="T111">
        <f>'Overall equation equilibrium'!AM111</f>
        <v>1</v>
      </c>
      <c r="U111">
        <f>'Overall equation equilibrium'!AN111</f>
        <v>2.3581433850858318</v>
      </c>
      <c r="V111">
        <f>'Overall equation equilibrium'!AO111</f>
        <v>0</v>
      </c>
      <c r="W111">
        <f>'Overall equation equilibrium'!AP111</f>
        <v>0</v>
      </c>
      <c r="X111">
        <f>'Overall equation equilibrium'!AQ111</f>
        <v>0.17501053879298645</v>
      </c>
      <c r="Y111">
        <f>'Overall equation equilibrium'!AR111</f>
        <v>0.1332595026975551</v>
      </c>
      <c r="Z111">
        <f>'Overall equation equilibrium'!AS111</f>
        <v>7.0312782518313667E-3</v>
      </c>
      <c r="AA111">
        <f>'Overall equation equilibrium'!AT111</f>
        <v>1.0182927202595049E-4</v>
      </c>
      <c r="AB111">
        <f>'Overall equation equilibrium'!AU111</f>
        <v>5.5741816785387064</v>
      </c>
      <c r="AC111">
        <f>'Overall equation equilibrium'!AV111</f>
        <v>4.2161401227249007</v>
      </c>
      <c r="AD111">
        <f>'Overall equation equilibrium'!AW111</f>
        <v>1.431753500050428</v>
      </c>
      <c r="AE111">
        <f>'Overall equation equilibrium'!AX111</f>
        <v>1.7470548197928011</v>
      </c>
      <c r="AJ111" s="8"/>
      <c r="AK111" s="24">
        <v>109</v>
      </c>
      <c r="AL111" s="24">
        <f t="shared" si="5"/>
        <v>-802.13880342992218</v>
      </c>
      <c r="AM111" s="24">
        <f t="shared" si="6"/>
        <v>-873.78247354624557</v>
      </c>
      <c r="AN111" s="24">
        <f t="shared" si="7"/>
        <v>-874.92534613941041</v>
      </c>
    </row>
    <row r="112" spans="2:40" x14ac:dyDescent="0.25">
      <c r="B112">
        <v>110</v>
      </c>
      <c r="C112">
        <v>9.9999999999999995E-7</v>
      </c>
      <c r="D112">
        <v>1</v>
      </c>
      <c r="E112">
        <v>1.9161666666666665E-3</v>
      </c>
      <c r="F112">
        <v>1.3432432432432433E-3</v>
      </c>
      <c r="G112">
        <v>4.9090909090909098E-5</v>
      </c>
      <c r="H112">
        <v>1.0000000000000001E-5</v>
      </c>
      <c r="I112">
        <v>0.56941183700061204</v>
      </c>
      <c r="J112">
        <v>0.38005038300266297</v>
      </c>
      <c r="K112">
        <f t="shared" si="4"/>
        <v>306</v>
      </c>
      <c r="L112">
        <v>1.479108388168204E-7</v>
      </c>
      <c r="M112">
        <v>3.2210000000000003E-2</v>
      </c>
      <c r="R112">
        <f>'Overall equation equilibrium'!AK112</f>
        <v>110</v>
      </c>
      <c r="T112">
        <f>'Overall equation equilibrium'!AM112</f>
        <v>1</v>
      </c>
      <c r="U112">
        <f>'Overall equation equilibrium'!AN112</f>
        <v>2.7976798615822318</v>
      </c>
      <c r="V112">
        <f>'Overall equation equilibrium'!AO112</f>
        <v>0</v>
      </c>
      <c r="W112">
        <f>'Overall equation equilibrium'!AP112</f>
        <v>0</v>
      </c>
      <c r="X112">
        <f>'Overall equation equilibrium'!AQ112</f>
        <v>0.25957622309611739</v>
      </c>
      <c r="Y112">
        <f>'Overall equation equilibrium'!AR112</f>
        <v>0.18195650159649226</v>
      </c>
      <c r="Z112">
        <f>'Overall equation equilibrium'!AS112</f>
        <v>6.647924769134169E-3</v>
      </c>
      <c r="AA112">
        <f>'Overall equation equilibrium'!AT112</f>
        <v>9.4928766909172096E-5</v>
      </c>
      <c r="AB112">
        <f>'Overall equation equilibrium'!AU112</f>
        <v>5.4053563549954591</v>
      </c>
      <c r="AC112">
        <f>'Overall equation equilibrium'!AV112</f>
        <v>3.6077714221801371</v>
      </c>
      <c r="AD112">
        <f>'Overall equation equilibrium'!AW112</f>
        <v>1.8952585727661571</v>
      </c>
      <c r="AE112">
        <f>'Overall equation equilibrium'!AX112</f>
        <v>2.343439222227901</v>
      </c>
      <c r="AJ112" s="8"/>
      <c r="AK112" s="24">
        <v>110</v>
      </c>
      <c r="AL112" s="24">
        <f t="shared" si="5"/>
        <v>-769.00356553890936</v>
      </c>
      <c r="AM112" s="24">
        <f t="shared" si="6"/>
        <v>-865.10391950196447</v>
      </c>
      <c r="AN112" s="24">
        <f t="shared" si="7"/>
        <v>-870.50924413510972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34D5-7229-4B6B-8056-33E4D61CB480}">
  <dimension ref="A1:J37"/>
  <sheetViews>
    <sheetView zoomScale="96" zoomScaleNormal="96" workbookViewId="0">
      <selection activeCell="C2" sqref="C2"/>
    </sheetView>
  </sheetViews>
  <sheetFormatPr defaultRowHeight="15.75" x14ac:dyDescent="0.25"/>
  <cols>
    <col min="1" max="1" width="14.140625" bestFit="1" customWidth="1"/>
    <col min="2" max="3" width="21.28515625" bestFit="1" customWidth="1"/>
    <col min="4" max="4" width="16.140625" bestFit="1" customWidth="1"/>
    <col min="5" max="6" width="14.85546875" bestFit="1" customWidth="1"/>
    <col min="7" max="7" width="16.140625" bestFit="1" customWidth="1"/>
    <col min="8" max="8" width="21.7109375" bestFit="1" customWidth="1"/>
    <col min="9" max="9" width="13.85546875" bestFit="1" customWidth="1"/>
    <col min="10" max="10" width="147.28515625" bestFit="1" customWidth="1"/>
    <col min="11" max="11" width="14.140625" bestFit="1" customWidth="1"/>
    <col min="12" max="12" width="141.85546875" bestFit="1" customWidth="1"/>
  </cols>
  <sheetData>
    <row r="1" spans="1:8" x14ac:dyDescent="0.25">
      <c r="A1" s="42"/>
      <c r="B1" s="51" t="s">
        <v>137</v>
      </c>
      <c r="C1" s="51" t="s">
        <v>139</v>
      </c>
      <c r="D1" s="42" t="s">
        <v>56</v>
      </c>
      <c r="E1" s="42" t="s">
        <v>57</v>
      </c>
      <c r="F1" s="42" t="s">
        <v>58</v>
      </c>
      <c r="G1" s="53" t="s">
        <v>138</v>
      </c>
    </row>
    <row r="2" spans="1:8" x14ac:dyDescent="0.25">
      <c r="A2" s="3" t="s">
        <v>70</v>
      </c>
      <c r="B2" s="9">
        <v>-586.85</v>
      </c>
      <c r="C2" s="42">
        <v>-692</v>
      </c>
      <c r="D2" s="42">
        <f>((-C2)/0.008314)*(-8.7731*10^-5)</f>
        <v>-7.3021231657445282</v>
      </c>
      <c r="E2" s="42">
        <f>EXP(-B2/0.0083145/298)</f>
        <v>7.293907282684426E+102</v>
      </c>
      <c r="F2" s="42">
        <f>EXP(D2)*E2</f>
        <v>4.9168667789527132E+99</v>
      </c>
      <c r="G2" s="43">
        <f>-0.0083145*306*LN(EXP(B2/(-0.0083145*298))/EXP((-C2/0.0083145)*((306-298)/(306*298))))</f>
        <v>-584.02718120805366</v>
      </c>
    </row>
    <row r="3" spans="1:8" x14ac:dyDescent="0.25">
      <c r="A3" s="3" t="s">
        <v>1</v>
      </c>
      <c r="B3" s="9">
        <v>9.9999999999999995E-7</v>
      </c>
      <c r="C3" s="42">
        <v>0</v>
      </c>
      <c r="D3" s="42">
        <f>((-C3)/0.008314)*(-8.7731*10^-5)</f>
        <v>0</v>
      </c>
      <c r="E3" s="42">
        <f>EXP(-B3/0.0083145/298)</f>
        <v>0.9999995964033892</v>
      </c>
      <c r="F3" s="42">
        <f>EXP(D3)*E3</f>
        <v>0.9999995964033892</v>
      </c>
      <c r="G3" s="43">
        <f>-0.0083145*306*LN(EXP(B3/(-0.0083145*298))/EXP((-C3/0.0083145)*((306-298)/(306*298))))</f>
        <v>1.0268456374837993E-6</v>
      </c>
    </row>
    <row r="4" spans="1:8" x14ac:dyDescent="0.25">
      <c r="A4" s="3" t="s">
        <v>71</v>
      </c>
      <c r="B4" s="9">
        <v>-39.869999999999997</v>
      </c>
      <c r="C4" s="42"/>
      <c r="D4" s="42"/>
      <c r="E4" s="42"/>
      <c r="F4" s="42"/>
      <c r="G4" s="9">
        <f>0+0.0083145*306*LN(0.0000001)</f>
        <v>-41.00825532470725</v>
      </c>
    </row>
    <row r="5" spans="1:8" x14ac:dyDescent="0.25">
      <c r="A5" s="3" t="s">
        <v>19</v>
      </c>
      <c r="B5" s="9">
        <v>9.9999999999999995E-7</v>
      </c>
      <c r="C5" s="42"/>
      <c r="D5" s="42"/>
      <c r="E5" s="42"/>
      <c r="F5" s="42"/>
      <c r="G5" s="43"/>
    </row>
    <row r="6" spans="1:8" x14ac:dyDescent="0.25">
      <c r="A6" s="3" t="s">
        <v>69</v>
      </c>
      <c r="B6" s="9">
        <v>-237.178</v>
      </c>
      <c r="C6" s="42">
        <v>-285.8</v>
      </c>
      <c r="D6" s="42">
        <f t="shared" ref="D6:D11" si="0">((-C6)/0.008314)*(-8.7731*10^-5)</f>
        <v>-3.0158190762569164</v>
      </c>
      <c r="E6" s="42">
        <f t="shared" ref="E6:E11" si="1">EXP(-B6/0.0083145/298)</f>
        <v>3.7369414006595766E+41</v>
      </c>
      <c r="F6" s="42">
        <f t="shared" ref="F6:F11" si="2">EXP(D6)*E6</f>
        <v>1.831313531711939E+40</v>
      </c>
      <c r="G6" s="43">
        <f t="shared" ref="G6:G13" si="3">-0.0083145*306*LN(EXP(B6/(-0.0083145*298))/EXP((-C6/0.0083145)*((306-298)/(306*298))))</f>
        <v>-235.87271140939595</v>
      </c>
    </row>
    <row r="7" spans="1:8" x14ac:dyDescent="0.25">
      <c r="A7" s="3" t="s">
        <v>12</v>
      </c>
      <c r="B7" s="9">
        <v>-351.04</v>
      </c>
      <c r="C7" s="42">
        <v>-425.6</v>
      </c>
      <c r="D7" s="42">
        <f t="shared" si="0"/>
        <v>-4.4910167909550163</v>
      </c>
      <c r="E7" s="42">
        <f t="shared" si="1"/>
        <v>3.3902110848441703E+61</v>
      </c>
      <c r="F7" s="42">
        <f t="shared" si="2"/>
        <v>3.8001691595120547E+59</v>
      </c>
      <c r="G7" s="43">
        <f t="shared" si="3"/>
        <v>-349.03838926174501</v>
      </c>
    </row>
    <row r="8" spans="1:8" x14ac:dyDescent="0.25">
      <c r="A8" s="3" t="s">
        <v>11</v>
      </c>
      <c r="B8" s="9">
        <v>-369.41</v>
      </c>
      <c r="C8" s="42">
        <v>-486</v>
      </c>
      <c r="D8" s="42">
        <f t="shared" si="0"/>
        <v>-5.1283697377916768</v>
      </c>
      <c r="E8" s="42">
        <f t="shared" si="1"/>
        <v>5.6249279809685541E+64</v>
      </c>
      <c r="F8" s="42">
        <f t="shared" si="2"/>
        <v>3.3334526304534868E+62</v>
      </c>
      <c r="G8" s="43">
        <f t="shared" si="3"/>
        <v>-366.28006711409392</v>
      </c>
    </row>
    <row r="9" spans="1:8" x14ac:dyDescent="0.25">
      <c r="A9" s="3" t="s">
        <v>13</v>
      </c>
      <c r="B9" s="9">
        <v>-361.08</v>
      </c>
      <c r="C9" s="44">
        <v>-510.8</v>
      </c>
      <c r="D9" s="42">
        <f t="shared" si="0"/>
        <v>-5.3900643252345448</v>
      </c>
      <c r="E9" s="42">
        <f t="shared" si="1"/>
        <v>1.9500066657481927E+63</v>
      </c>
      <c r="F9" s="42">
        <f t="shared" si="2"/>
        <v>8.8953062025875158E+60</v>
      </c>
      <c r="G9" s="43">
        <f t="shared" si="3"/>
        <v>-357.06067114093958</v>
      </c>
    </row>
    <row r="10" spans="1:8" x14ac:dyDescent="0.25">
      <c r="A10" s="3" t="s">
        <v>14</v>
      </c>
      <c r="B10" s="9">
        <v>-352.63</v>
      </c>
      <c r="C10" s="44">
        <v>-533.91999999999996</v>
      </c>
      <c r="D10" s="42">
        <f>((-C10)/0.008314)*(-8.7731*10^-5)</f>
        <v>-5.6340312148183784</v>
      </c>
      <c r="E10" s="42">
        <f t="shared" si="1"/>
        <v>6.4405305940282878E+61</v>
      </c>
      <c r="F10" s="42">
        <f t="shared" si="2"/>
        <v>2.3019345964347949E+59</v>
      </c>
      <c r="G10" s="43">
        <f t="shared" si="3"/>
        <v>-347.76315436241606</v>
      </c>
    </row>
    <row r="11" spans="1:8" x14ac:dyDescent="0.25">
      <c r="A11" s="3" t="s">
        <v>16</v>
      </c>
      <c r="B11" s="9">
        <v>-50.75</v>
      </c>
      <c r="C11" s="42">
        <v>-74.599999999999994</v>
      </c>
      <c r="D11" s="42">
        <f t="shared" si="0"/>
        <v>-0.78719420254991568</v>
      </c>
      <c r="E11" s="42">
        <f t="shared" si="1"/>
        <v>786050921.06079543</v>
      </c>
      <c r="F11" s="42">
        <f t="shared" si="2"/>
        <v>357747479.44866127</v>
      </c>
      <c r="G11" s="43">
        <f t="shared" si="3"/>
        <v>-50.109731543624164</v>
      </c>
    </row>
    <row r="12" spans="1:8" x14ac:dyDescent="0.25">
      <c r="A12" s="3" t="s">
        <v>18</v>
      </c>
      <c r="B12" s="25">
        <v>-1551.85</v>
      </c>
      <c r="C12" s="42">
        <v>-2215.1999999999998</v>
      </c>
      <c r="D12" s="42">
        <f>((-C12)/0.008314)*(-8.7731*10^-5)</f>
        <v>-23.375235891267742</v>
      </c>
      <c r="E12" s="42">
        <f>EXP(-B12/0.0083145/298)</f>
        <v>1.0185516068983739E+272</v>
      </c>
      <c r="F12" s="42">
        <f>EXP(D12)*E12</f>
        <v>7.1820277281491342E+261</v>
      </c>
      <c r="G12" s="43">
        <f t="shared" si="3"/>
        <v>-1534.0419463087248</v>
      </c>
    </row>
    <row r="13" spans="1:8" x14ac:dyDescent="0.25">
      <c r="A13" s="3" t="s">
        <v>26</v>
      </c>
      <c r="B13" s="9">
        <v>-394.35899999999998</v>
      </c>
      <c r="C13" s="42">
        <v>-393.51</v>
      </c>
      <c r="D13" s="42">
        <f>((-C13)/0.008314)*(-8.7731*10^-5)</f>
        <v>-4.1523966574452729</v>
      </c>
      <c r="E13" s="42">
        <f>EXP(-B13/0.0083145/298)</f>
        <v>1.3279236479956332E+69</v>
      </c>
      <c r="F13" s="42">
        <f>EXP(D13)*E13</f>
        <v>2.0883830034394087E+67</v>
      </c>
      <c r="G13" s="43">
        <f t="shared" si="3"/>
        <v>-394.38179194630874</v>
      </c>
      <c r="H13" s="33"/>
    </row>
    <row r="14" spans="1:8" x14ac:dyDescent="0.25">
      <c r="A14" s="24"/>
      <c r="B14" s="24"/>
      <c r="C14" s="24"/>
      <c r="D14" s="24"/>
      <c r="E14" s="24"/>
      <c r="F14" s="24"/>
      <c r="G14" s="24"/>
    </row>
    <row r="15" spans="1:8" x14ac:dyDescent="0.25">
      <c r="A15" s="24"/>
      <c r="B15" s="24"/>
      <c r="C15" s="24"/>
      <c r="D15" s="24"/>
      <c r="E15" s="24"/>
      <c r="F15" s="24"/>
      <c r="G15" s="24"/>
    </row>
    <row r="16" spans="1:8" x14ac:dyDescent="0.25">
      <c r="A16" s="29"/>
      <c r="B16" s="30"/>
      <c r="C16" s="42"/>
      <c r="D16" s="42"/>
      <c r="E16" s="42"/>
      <c r="F16" s="42"/>
      <c r="G16" s="24"/>
    </row>
    <row r="17" spans="1:10" x14ac:dyDescent="0.25">
      <c r="A17" s="29"/>
      <c r="B17" s="24"/>
      <c r="C17" s="24"/>
      <c r="D17" s="24"/>
      <c r="E17" s="24"/>
      <c r="F17" s="24"/>
      <c r="G17" s="24"/>
    </row>
    <row r="18" spans="1:10" x14ac:dyDescent="0.25">
      <c r="A18" s="24"/>
      <c r="B18" s="24"/>
      <c r="C18" s="24"/>
      <c r="D18" s="24"/>
      <c r="E18" s="24"/>
      <c r="F18" s="24"/>
      <c r="G18" s="24"/>
    </row>
    <row r="32" spans="1:10" x14ac:dyDescent="0.25">
      <c r="I32" s="24" t="s">
        <v>51</v>
      </c>
      <c r="J32" s="24" t="s">
        <v>50</v>
      </c>
    </row>
    <row r="33" spans="9:10" x14ac:dyDescent="0.25">
      <c r="I33" s="42" t="s">
        <v>82</v>
      </c>
      <c r="J33" s="24" t="s">
        <v>52</v>
      </c>
    </row>
    <row r="34" spans="9:10" x14ac:dyDescent="0.25">
      <c r="I34" s="24"/>
      <c r="J34" s="50" t="s">
        <v>133</v>
      </c>
    </row>
    <row r="35" spans="9:10" x14ac:dyDescent="0.25">
      <c r="I35" s="24" t="s">
        <v>53</v>
      </c>
      <c r="J35" s="45" t="s">
        <v>59</v>
      </c>
    </row>
    <row r="36" spans="9:10" x14ac:dyDescent="0.25">
      <c r="I36" s="24" t="s">
        <v>54</v>
      </c>
      <c r="J36" s="45" t="s">
        <v>55</v>
      </c>
    </row>
    <row r="37" spans="9:10" x14ac:dyDescent="0.25">
      <c r="I37" s="24" t="s">
        <v>18</v>
      </c>
      <c r="J37" s="45" t="s">
        <v>81</v>
      </c>
    </row>
  </sheetData>
  <phoneticPr fontId="3" type="noConversion"/>
  <hyperlinks>
    <hyperlink ref="J36" r:id="rId1" location="Thermo-React" xr:uid="{C1E63FBC-7DB7-453A-8A2F-5096D8BB1E00}"/>
    <hyperlink ref="J35" r:id="rId2" location="Thermo-Condensed" xr:uid="{43CF9557-F2AB-4A3F-8509-8699880A8503}"/>
    <hyperlink ref="J37" r:id="rId3" xr:uid="{A86FF0AC-4F86-4C9E-B2F9-6A67D53F5AA6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AD77-20CC-4A9F-B729-4391C90F2F9E}">
  <dimension ref="A1:BJ112"/>
  <sheetViews>
    <sheetView zoomScale="89" zoomScaleNormal="89" workbookViewId="0">
      <selection activeCell="M2" sqref="M2"/>
    </sheetView>
  </sheetViews>
  <sheetFormatPr defaultRowHeight="15.75" x14ac:dyDescent="0.25"/>
  <cols>
    <col min="2" max="2" width="15.7109375" customWidth="1"/>
    <col min="3" max="3" width="20.5703125" bestFit="1" customWidth="1"/>
    <col min="4" max="4" width="19.7109375" bestFit="1" customWidth="1"/>
    <col min="5" max="5" width="22.7109375" bestFit="1" customWidth="1"/>
    <col min="6" max="6" width="20.5703125" bestFit="1" customWidth="1"/>
    <col min="7" max="7" width="14.5703125" bestFit="1" customWidth="1"/>
    <col min="8" max="8" width="12.7109375" bestFit="1" customWidth="1"/>
    <col min="9" max="9" width="14.28515625" bestFit="1" customWidth="1"/>
    <col min="10" max="10" width="14.5703125" bestFit="1" customWidth="1"/>
    <col min="11" max="11" width="12.7109375" bestFit="1" customWidth="1"/>
    <col min="12" max="12" width="14.28515625" bestFit="1" customWidth="1"/>
    <col min="13" max="13" width="25.140625" bestFit="1" customWidth="1"/>
    <col min="14" max="14" width="69.42578125" bestFit="1" customWidth="1"/>
    <col min="15" max="15" width="4.85546875" bestFit="1" customWidth="1"/>
    <col min="16" max="16" width="7.28515625" bestFit="1" customWidth="1"/>
    <col min="17" max="17" width="6.28515625" bestFit="1" customWidth="1"/>
    <col min="18" max="18" width="9.28515625" bestFit="1" customWidth="1"/>
    <col min="19" max="20" width="7" bestFit="1" customWidth="1"/>
    <col min="21" max="21" width="46.42578125" bestFit="1" customWidth="1"/>
    <col min="22" max="22" width="4.85546875" bestFit="1" customWidth="1"/>
    <col min="23" max="23" width="5.85546875" bestFit="1" customWidth="1"/>
    <col min="24" max="24" width="6.28515625" bestFit="1" customWidth="1"/>
    <col min="25" max="25" width="9.28515625" bestFit="1" customWidth="1"/>
    <col min="26" max="27" width="7" bestFit="1" customWidth="1"/>
    <col min="28" max="28" width="69.42578125" bestFit="1" customWidth="1"/>
    <col min="29" max="29" width="4.85546875" bestFit="1" customWidth="1"/>
    <col min="30" max="31" width="6.28515625" bestFit="1" customWidth="1"/>
    <col min="32" max="32" width="9.28515625" bestFit="1" customWidth="1"/>
    <col min="33" max="34" width="7" bestFit="1" customWidth="1"/>
    <col min="35" max="35" width="46.42578125" bestFit="1" customWidth="1"/>
    <col min="36" max="36" width="4.85546875" bestFit="1" customWidth="1"/>
    <col min="37" max="37" width="5.85546875" bestFit="1" customWidth="1"/>
    <col min="38" max="38" width="6.28515625" bestFit="1" customWidth="1"/>
    <col min="39" max="39" width="9.28515625" bestFit="1" customWidth="1"/>
    <col min="40" max="41" width="7" bestFit="1" customWidth="1"/>
    <col min="42" max="42" width="4.85546875" bestFit="1" customWidth="1"/>
    <col min="43" max="43" width="48.5703125" bestFit="1" customWidth="1"/>
    <col min="44" max="44" width="4.85546875" bestFit="1" customWidth="1"/>
    <col min="45" max="46" width="8" bestFit="1" customWidth="1"/>
    <col min="47" max="47" width="9.28515625" bestFit="1" customWidth="1"/>
    <col min="48" max="49" width="7" bestFit="1" customWidth="1"/>
    <col min="50" max="50" width="44.42578125" bestFit="1" customWidth="1"/>
    <col min="51" max="51" width="4.85546875" bestFit="1" customWidth="1"/>
    <col min="52" max="53" width="7.5703125" bestFit="1" customWidth="1"/>
    <col min="54" max="54" width="9.28515625" bestFit="1" customWidth="1"/>
    <col min="55" max="56" width="7.5703125" bestFit="1" customWidth="1"/>
    <col min="57" max="57" width="53.140625" bestFit="1" customWidth="1"/>
    <col min="58" max="58" width="4.85546875" bestFit="1" customWidth="1"/>
    <col min="59" max="60" width="7.28515625" bestFit="1" customWidth="1"/>
    <col min="61" max="61" width="9.28515625" bestFit="1" customWidth="1"/>
    <col min="62" max="63" width="7" bestFit="1" customWidth="1"/>
    <col min="64" max="64" width="7.140625" bestFit="1" customWidth="1"/>
  </cols>
  <sheetData>
    <row r="1" spans="1:62" ht="20.25" x14ac:dyDescent="0.35">
      <c r="A1" t="s">
        <v>86</v>
      </c>
      <c r="B1" s="1" t="s">
        <v>88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25</v>
      </c>
      <c r="I1" t="s">
        <v>8</v>
      </c>
      <c r="J1" t="s">
        <v>9</v>
      </c>
      <c r="K1" t="s">
        <v>10</v>
      </c>
      <c r="N1" s="34" t="s">
        <v>94</v>
      </c>
      <c r="O1" t="s">
        <v>24</v>
      </c>
      <c r="P1" s="37" t="s">
        <v>49</v>
      </c>
      <c r="Q1" t="s">
        <v>28</v>
      </c>
      <c r="R1" t="s">
        <v>42</v>
      </c>
      <c r="S1" s="38" t="s">
        <v>33</v>
      </c>
      <c r="U1" s="34" t="s">
        <v>95</v>
      </c>
      <c r="V1" t="s">
        <v>24</v>
      </c>
      <c r="W1" t="s">
        <v>27</v>
      </c>
      <c r="X1" t="s">
        <v>28</v>
      </c>
      <c r="Y1" t="s">
        <v>42</v>
      </c>
      <c r="Z1" t="s">
        <v>33</v>
      </c>
      <c r="AA1" s="10"/>
      <c r="AB1" s="34" t="s">
        <v>94</v>
      </c>
      <c r="AC1" t="s">
        <v>24</v>
      </c>
      <c r="AD1" t="s">
        <v>27</v>
      </c>
      <c r="AE1" t="s">
        <v>28</v>
      </c>
      <c r="AF1" t="s">
        <v>42</v>
      </c>
      <c r="AG1" t="s">
        <v>33</v>
      </c>
      <c r="AI1" s="34" t="s">
        <v>95</v>
      </c>
      <c r="AJ1" t="s">
        <v>24</v>
      </c>
      <c r="AK1" t="s">
        <v>27</v>
      </c>
      <c r="AL1" t="s">
        <v>28</v>
      </c>
      <c r="AM1" t="s">
        <v>42</v>
      </c>
      <c r="AN1" t="s">
        <v>33</v>
      </c>
      <c r="AP1" t="s">
        <v>24</v>
      </c>
      <c r="AQ1" s="34" t="s">
        <v>97</v>
      </c>
      <c r="AR1" t="s">
        <v>24</v>
      </c>
      <c r="AS1" t="s">
        <v>27</v>
      </c>
      <c r="AT1" t="s">
        <v>28</v>
      </c>
      <c r="AU1" t="s">
        <v>42</v>
      </c>
      <c r="AV1" t="s">
        <v>33</v>
      </c>
      <c r="AX1" s="34" t="s">
        <v>98</v>
      </c>
      <c r="AY1" t="s">
        <v>24</v>
      </c>
      <c r="AZ1" t="s">
        <v>27</v>
      </c>
      <c r="BA1" t="s">
        <v>28</v>
      </c>
      <c r="BB1" t="s">
        <v>42</v>
      </c>
      <c r="BC1" t="s">
        <v>33</v>
      </c>
      <c r="BE1" s="34" t="s">
        <v>96</v>
      </c>
      <c r="BF1" t="s">
        <v>24</v>
      </c>
      <c r="BG1" t="s">
        <v>27</v>
      </c>
      <c r="BH1" t="s">
        <v>28</v>
      </c>
      <c r="BI1" t="s">
        <v>42</v>
      </c>
      <c r="BJ1" t="s">
        <v>33</v>
      </c>
    </row>
    <row r="2" spans="1:62" x14ac:dyDescent="0.25">
      <c r="A2">
        <v>0</v>
      </c>
      <c r="F2" s="19"/>
      <c r="L2" s="3"/>
      <c r="M2" s="52" t="s">
        <v>136</v>
      </c>
      <c r="O2">
        <v>0</v>
      </c>
      <c r="V2">
        <v>0</v>
      </c>
      <c r="AC2">
        <v>0</v>
      </c>
      <c r="AJ2">
        <v>0</v>
      </c>
      <c r="AP2">
        <v>0</v>
      </c>
      <c r="AQ2" s="2" t="s">
        <v>44</v>
      </c>
      <c r="AR2">
        <v>0</v>
      </c>
      <c r="AX2" s="2" t="s">
        <v>43</v>
      </c>
      <c r="AY2">
        <v>0</v>
      </c>
      <c r="BF2">
        <v>0</v>
      </c>
    </row>
    <row r="3" spans="1:62" x14ac:dyDescent="0.25">
      <c r="A3">
        <v>1</v>
      </c>
      <c r="B3">
        <v>9.9999999999999995E-7</v>
      </c>
      <c r="C3" s="27">
        <v>9.9999999999999995E-7</v>
      </c>
      <c r="D3" s="27">
        <v>8.3783783783783787E-5</v>
      </c>
      <c r="E3" s="27">
        <v>9.9999999999999995E-7</v>
      </c>
      <c r="F3">
        <v>4.2576502405145007E-3</v>
      </c>
      <c r="G3">
        <v>6.0884722992641926E-3</v>
      </c>
      <c r="H3">
        <v>1.6507972131880346E-2</v>
      </c>
      <c r="I3">
        <f>33+273</f>
        <v>306</v>
      </c>
      <c r="J3" s="27">
        <v>1.2022644346174101E-7</v>
      </c>
      <c r="K3">
        <v>3.6400000000000002E-2</v>
      </c>
      <c r="L3" s="3" t="s">
        <v>0</v>
      </c>
      <c r="M3" s="9">
        <v>-584.02718120805366</v>
      </c>
      <c r="O3" s="20">
        <v>1</v>
      </c>
      <c r="P3" s="26">
        <f>$M$9+$M$3+$M$6+3*$M$4-$M$10-3*$M$7</f>
        <v>114.37156012751666</v>
      </c>
      <c r="Q3" s="26">
        <f>$M$9+$M$3+$M$5+3*$M$4-$M$10-3*$M$7</f>
        <v>73.363304802809353</v>
      </c>
      <c r="R3" s="26">
        <f t="shared" ref="R3:R34" si="0">0.0083145*I3*LN((C3*K3*(F3)^3)/D3)</f>
        <v>-61.363280721824715</v>
      </c>
      <c r="S3" s="26">
        <f t="shared" ref="S3:S66" si="1">Q3+R3</f>
        <v>12.000024080984637</v>
      </c>
      <c r="T3" s="20"/>
      <c r="U3" s="20"/>
      <c r="V3" s="36">
        <v>1</v>
      </c>
      <c r="W3" s="26">
        <f t="shared" ref="W3:X22" si="2">$M$9+$M$11-2*$M$10</f>
        <v>7.8120805369167101E-2</v>
      </c>
      <c r="X3" s="26">
        <f t="shared" si="2"/>
        <v>7.8120805369167101E-2</v>
      </c>
      <c r="Y3" s="26">
        <f t="shared" ref="Y3:Y34" si="3">0.0083145*I3*LN((C3*E3)/D3^2)</f>
        <v>-22.532981448706515</v>
      </c>
      <c r="Z3" s="26">
        <f>X3+Y3</f>
        <v>-22.454860643337348</v>
      </c>
      <c r="AA3" s="20"/>
      <c r="AB3" s="20"/>
      <c r="AC3" s="20">
        <v>1</v>
      </c>
      <c r="AD3" s="26">
        <f t="shared" ref="AD3:AD66" si="4">2*$M$9+$M$6+2*$M$4-$M$11-2*$M$7</f>
        <v>86.948445006711324</v>
      </c>
      <c r="AE3" s="26">
        <f>2*$M$9+$M$5+2*$M$4-$M$11-2*$M$7</f>
        <v>45.940189682004132</v>
      </c>
      <c r="AF3" s="26">
        <f t="shared" ref="AF3:AF34" si="5">0.0083145*I3*LN((C3^2*(F3)^2)/E3)</f>
        <v>-62.928105338950282</v>
      </c>
      <c r="AG3" s="26">
        <f>AE3+AF3</f>
        <v>-16.98791565694615</v>
      </c>
      <c r="AH3" s="20"/>
      <c r="AI3" s="20"/>
      <c r="AJ3" s="20">
        <v>1</v>
      </c>
      <c r="AK3" s="20"/>
      <c r="AL3" s="20"/>
      <c r="AM3" s="20"/>
      <c r="AN3" s="26">
        <f>Z3+AG3</f>
        <v>-39.442776300283498</v>
      </c>
      <c r="AO3" s="20"/>
      <c r="AP3" s="20">
        <v>1</v>
      </c>
      <c r="AQ3" s="39"/>
      <c r="AR3" s="20">
        <v>1</v>
      </c>
      <c r="AS3" s="26">
        <f t="shared" ref="AS3:AS66" si="6">$M$12+3*$M$7-4*$M$4-$M$3-$M$6</f>
        <v>-173.70068867114094</v>
      </c>
      <c r="AT3" s="26">
        <f>$M$12+3*$M$7-4*$M$4-$M$3-$M$5</f>
        <v>-132.69243334643369</v>
      </c>
      <c r="AU3" s="26">
        <f t="shared" ref="AU3:AU34" si="7">0.0083145*I3*LN((G3)/((F3)^4*K3))</f>
        <v>51.006812114937468</v>
      </c>
      <c r="AV3" s="26">
        <f>AT3+AU3</f>
        <v>-81.685621231496214</v>
      </c>
      <c r="AW3" s="20"/>
      <c r="AX3" s="20"/>
      <c r="AY3" s="20">
        <v>1</v>
      </c>
      <c r="AZ3" s="40">
        <f>$M$12+$M$3-$M$9-$M$7</f>
        <v>-31.984134228187997</v>
      </c>
      <c r="BA3" s="40">
        <f>$M$12+$M$3-$M$9-$M$7</f>
        <v>-31.984134228187997</v>
      </c>
      <c r="BB3" s="40">
        <f t="shared" ref="BB3:BB34" si="8">0.0083145*I3*LN(((G3)*K3)/C3)</f>
        <v>13.74133745894483</v>
      </c>
      <c r="BC3" s="40">
        <f t="shared" ref="BC3:BC67" si="9">BA3+BB3</f>
        <v>-18.242796769243167</v>
      </c>
      <c r="BD3" s="20"/>
      <c r="BE3" s="20"/>
      <c r="BF3" s="20">
        <v>1</v>
      </c>
      <c r="BG3" s="26">
        <f>2*$M$3+$M$6+4*$M$4-$M$9-4*$M$7</f>
        <v>141.71655444295288</v>
      </c>
      <c r="BH3" s="26">
        <f>2*$M$3+$M$5+4*$M$4-$M$9-4*$M$7</f>
        <v>100.70829911824558</v>
      </c>
      <c r="BI3" s="26">
        <f t="shared" ref="BI3:BI34" si="10">0.0083145*I3*LN((K3^2*(F3)^4)/C3)</f>
        <v>-37.265474655992641</v>
      </c>
      <c r="BJ3" s="26">
        <f>BH3+BI3</f>
        <v>63.442824462252936</v>
      </c>
    </row>
    <row r="4" spans="1:62" x14ac:dyDescent="0.25">
      <c r="A4">
        <v>2</v>
      </c>
      <c r="B4">
        <v>9.9999999999999995E-7</v>
      </c>
      <c r="C4" s="27">
        <v>6.1033333333333328E-4</v>
      </c>
      <c r="D4" s="27">
        <v>1.1351351351351351E-4</v>
      </c>
      <c r="E4" s="27">
        <v>1.0136363636363636E-4</v>
      </c>
      <c r="F4">
        <v>1.0000000000000001E-5</v>
      </c>
      <c r="G4">
        <v>0.54317162513729378</v>
      </c>
      <c r="H4">
        <v>0.29656744957108727</v>
      </c>
      <c r="I4">
        <f t="shared" ref="I4:I67" si="11">33+273</f>
        <v>306</v>
      </c>
      <c r="J4">
        <v>2.3442288153199206E-7</v>
      </c>
      <c r="K4">
        <v>3.2599999999999997E-2</v>
      </c>
      <c r="L4" s="3" t="s">
        <v>1</v>
      </c>
      <c r="M4" s="9">
        <v>1.0268456374837993E-6</v>
      </c>
      <c r="O4" s="20">
        <v>2</v>
      </c>
      <c r="P4" s="26">
        <f>$M$9+$M$3+$M$6+3*$M$4-$M$10-3*$M$7</f>
        <v>114.37156012751666</v>
      </c>
      <c r="Q4" s="26">
        <f>$M$9+$M$3+$M$5+3*$M$4-$M$10-3*$M$7</f>
        <v>73.363304802809353</v>
      </c>
      <c r="R4" s="26">
        <f t="shared" si="0"/>
        <v>-92.305264430019719</v>
      </c>
      <c r="S4" s="26">
        <f t="shared" si="1"/>
        <v>-18.941959627210366</v>
      </c>
      <c r="T4" s="20"/>
      <c r="U4" s="20"/>
      <c r="V4" s="36">
        <v>2</v>
      </c>
      <c r="W4" s="26">
        <f t="shared" si="2"/>
        <v>7.8120805369167101E-2</v>
      </c>
      <c r="X4" s="26">
        <f t="shared" si="2"/>
        <v>7.8120805369167101E-2</v>
      </c>
      <c r="Y4" s="26">
        <f t="shared" si="3"/>
        <v>3.9915920720932214</v>
      </c>
      <c r="Z4" s="26">
        <f t="shared" ref="Z4:Z67" si="12">X4+Y4</f>
        <v>4.0697128774623881</v>
      </c>
      <c r="AA4" s="20"/>
      <c r="AB4" s="20"/>
      <c r="AC4" s="20">
        <v>2</v>
      </c>
      <c r="AD4" s="26">
        <f t="shared" si="4"/>
        <v>86.948445006711324</v>
      </c>
      <c r="AE4" s="26">
        <f t="shared" ref="AE4:AE67" si="13">2*$M$9+$M$5+2*$M$4-$M$11-2*$M$7</f>
        <v>45.940189682004132</v>
      </c>
      <c r="AF4" s="26">
        <f t="shared" si="5"/>
        <v>-72.84676014399362</v>
      </c>
      <c r="AG4" s="26">
        <f t="shared" ref="AG4:AG67" si="14">AE4+AF4</f>
        <v>-26.906570461989489</v>
      </c>
      <c r="AH4" s="20"/>
      <c r="AI4" s="20"/>
      <c r="AJ4" s="20">
        <v>2</v>
      </c>
      <c r="AK4" s="20"/>
      <c r="AL4" s="20"/>
      <c r="AM4" s="20"/>
      <c r="AN4" s="26">
        <f t="shared" ref="AN4:AN67" si="15">Z4+AG4</f>
        <v>-22.836857584527102</v>
      </c>
      <c r="AO4" s="20"/>
      <c r="AP4" s="20">
        <v>2</v>
      </c>
      <c r="AQ4" s="20"/>
      <c r="AR4" s="20">
        <v>2</v>
      </c>
      <c r="AS4" s="26">
        <f t="shared" si="6"/>
        <v>-173.70068867114094</v>
      </c>
      <c r="AT4" s="26">
        <f>$M$12+3*$M$7-4*$M$4-$M$3-$M$5</f>
        <v>-132.69243334643369</v>
      </c>
      <c r="AU4" s="26">
        <f t="shared" si="7"/>
        <v>124.32367009190882</v>
      </c>
      <c r="AV4" s="26">
        <f>AT4+AU4</f>
        <v>-8.3687632545248647</v>
      </c>
      <c r="AW4" s="20"/>
      <c r="AX4" s="20"/>
      <c r="AY4" s="20">
        <v>2</v>
      </c>
      <c r="AZ4" s="40">
        <f t="shared" ref="AZ4:BA22" si="16">$M$12+$M$3-$M$9-$M$7</f>
        <v>-31.984134228187997</v>
      </c>
      <c r="BA4" s="40">
        <f>$M$12+$M$3-$M$9-$M$7</f>
        <v>-31.984134228187997</v>
      </c>
      <c r="BB4" s="40">
        <f t="shared" si="8"/>
        <v>8.5683093037698175</v>
      </c>
      <c r="BC4" s="40">
        <f t="shared" si="9"/>
        <v>-23.415824924418182</v>
      </c>
      <c r="BD4" s="20"/>
      <c r="BE4" s="20"/>
      <c r="BF4" s="20">
        <v>2</v>
      </c>
      <c r="BG4" s="26">
        <f t="shared" ref="BG4:BG67" si="17">2*$M$3+$M$6+4*$M$4-$M$9-4*$M$7</f>
        <v>141.71655444295288</v>
      </c>
      <c r="BH4" s="26">
        <f t="shared" ref="BH4:BH67" si="18">2*$M$3+$M$5+4*$M$4-$M$9-4*$M$7</f>
        <v>100.70829911824558</v>
      </c>
      <c r="BI4" s="26">
        <f t="shared" si="10"/>
        <v>-115.75536078813901</v>
      </c>
      <c r="BJ4" s="26">
        <f t="shared" ref="BJ4:BJ67" si="19">BH4+BI4</f>
        <v>-15.047061669893438</v>
      </c>
    </row>
    <row r="5" spans="1:62" x14ac:dyDescent="0.25">
      <c r="A5">
        <v>3</v>
      </c>
      <c r="B5">
        <v>9.9999999999999995E-7</v>
      </c>
      <c r="C5" s="27">
        <v>2.2033333333333334E-4</v>
      </c>
      <c r="D5" s="27">
        <v>2.7297297297297298E-4</v>
      </c>
      <c r="E5" s="27">
        <v>3.9772727272727275E-5</v>
      </c>
      <c r="F5">
        <v>1.0000000000000001E-5</v>
      </c>
      <c r="G5">
        <v>0.59568122135964996</v>
      </c>
      <c r="H5">
        <v>0.33943151332398069</v>
      </c>
      <c r="I5">
        <f t="shared" si="11"/>
        <v>306</v>
      </c>
      <c r="J5">
        <v>2.454708915685024E-7</v>
      </c>
      <c r="K5">
        <v>3.065E-2</v>
      </c>
      <c r="L5" s="3" t="s">
        <v>20</v>
      </c>
      <c r="M5" s="9">
        <v>-41.00825532470725</v>
      </c>
      <c r="O5">
        <v>3</v>
      </c>
      <c r="P5" s="35">
        <f t="shared" ref="P5:P68" si="20">$M$9+$M$3+$M$6+3*$M$4-$M$10-3*$M$7</f>
        <v>114.37156012751666</v>
      </c>
      <c r="Q5" s="35">
        <f t="shared" ref="Q5:Q68" si="21">$M$9+$M$3+$M$5+3*$M$4-$M$10-3*$M$7</f>
        <v>73.363304802809353</v>
      </c>
      <c r="R5" s="35">
        <f t="shared" si="0"/>
        <v>-97.286865794172286</v>
      </c>
      <c r="S5" s="35">
        <f t="shared" si="1"/>
        <v>-23.923560991362933</v>
      </c>
      <c r="V5" s="41">
        <v>3</v>
      </c>
      <c r="W5" s="35">
        <f>$M$9+$M$11-2*$M$10</f>
        <v>7.8120805369167101E-2</v>
      </c>
      <c r="X5" s="35">
        <f t="shared" si="2"/>
        <v>7.8120805369167101E-2</v>
      </c>
      <c r="Y5" s="35">
        <f t="shared" si="3"/>
        <v>-5.4457423648559864</v>
      </c>
      <c r="Z5" s="35">
        <f>X5+Y5</f>
        <v>-5.3676215594868193</v>
      </c>
      <c r="AA5" s="7"/>
      <c r="AC5">
        <v>3</v>
      </c>
      <c r="AD5" s="35">
        <f t="shared" si="4"/>
        <v>86.948445006711324</v>
      </c>
      <c r="AE5" s="35">
        <f t="shared" si="13"/>
        <v>45.940189682004132</v>
      </c>
      <c r="AF5" s="35">
        <f t="shared" si="5"/>
        <v>-75.651003997934822</v>
      </c>
      <c r="AG5" s="35">
        <f t="shared" si="14"/>
        <v>-29.710814315930691</v>
      </c>
      <c r="AJ5">
        <v>3</v>
      </c>
      <c r="AN5" s="35">
        <f t="shared" si="15"/>
        <v>-35.078435875417512</v>
      </c>
      <c r="AP5">
        <v>3</v>
      </c>
      <c r="AR5">
        <v>3</v>
      </c>
      <c r="AS5" s="35">
        <f t="shared" si="6"/>
        <v>-173.70068867114094</v>
      </c>
      <c r="AT5" s="35">
        <f>$M$12+3*$M$7-4*$M$4-$M$3-$M$5</f>
        <v>-132.69243334643369</v>
      </c>
      <c r="AU5" s="35">
        <f t="shared" si="7"/>
        <v>124.71538068835015</v>
      </c>
      <c r="AV5" s="35">
        <f t="shared" ref="AV5:AV68" si="22">AT5+AU5</f>
        <v>-7.9770526580835366</v>
      </c>
      <c r="AY5">
        <v>3</v>
      </c>
      <c r="AZ5" s="8">
        <f t="shared" si="16"/>
        <v>-31.984134228187997</v>
      </c>
      <c r="BA5" s="8">
        <f>$M$12+$M$3-$M$9-$M$7</f>
        <v>-31.984134228187997</v>
      </c>
      <c r="BB5" s="8">
        <f t="shared" si="8"/>
        <v>11.238395462796369</v>
      </c>
      <c r="BC5" s="8">
        <f t="shared" si="9"/>
        <v>-20.745738765391629</v>
      </c>
      <c r="BF5">
        <v>3</v>
      </c>
      <c r="BG5" s="35">
        <f t="shared" si="17"/>
        <v>141.71655444295288</v>
      </c>
      <c r="BH5" s="35">
        <f t="shared" si="18"/>
        <v>100.70829911824558</v>
      </c>
      <c r="BI5" s="35">
        <f t="shared" si="10"/>
        <v>-113.4769852255538</v>
      </c>
      <c r="BJ5" s="35">
        <f t="shared" si="19"/>
        <v>-12.768686107308227</v>
      </c>
    </row>
    <row r="6" spans="1:62" x14ac:dyDescent="0.25">
      <c r="A6">
        <v>4</v>
      </c>
      <c r="B6">
        <v>9.9999999999999995E-7</v>
      </c>
      <c r="C6" s="27">
        <v>1.8550000000000004E-4</v>
      </c>
      <c r="D6" s="27">
        <v>2.9324324324324325E-4</v>
      </c>
      <c r="E6" s="27">
        <v>4.2386363636363639E-5</v>
      </c>
      <c r="F6">
        <v>1.0000000000000001E-5</v>
      </c>
      <c r="G6">
        <v>0.59403341979343327</v>
      </c>
      <c r="H6">
        <v>0.36759939817554188</v>
      </c>
      <c r="I6">
        <f t="shared" si="11"/>
        <v>306</v>
      </c>
      <c r="J6">
        <v>2.5703957827688611E-7</v>
      </c>
      <c r="K6">
        <v>2.9850000000000002E-2</v>
      </c>
      <c r="L6" s="3" t="s">
        <v>19</v>
      </c>
      <c r="M6" s="9"/>
      <c r="N6" s="8"/>
      <c r="O6">
        <v>4</v>
      </c>
      <c r="P6" s="35">
        <f t="shared" si="20"/>
        <v>114.37156012751666</v>
      </c>
      <c r="Q6" s="35">
        <f t="shared" si="21"/>
        <v>73.363304802809353</v>
      </c>
      <c r="R6" s="35">
        <f t="shared" si="0"/>
        <v>-97.974227415126748</v>
      </c>
      <c r="S6" s="35">
        <f t="shared" si="1"/>
        <v>-24.610922612317395</v>
      </c>
      <c r="V6" s="41">
        <v>4</v>
      </c>
      <c r="W6" s="35">
        <f t="shared" si="2"/>
        <v>7.8120805369167101E-2</v>
      </c>
      <c r="X6" s="35">
        <f t="shared" si="2"/>
        <v>7.8120805369167101E-2</v>
      </c>
      <c r="Y6" s="35">
        <f t="shared" si="3"/>
        <v>-6.0861286400765247</v>
      </c>
      <c r="Z6" s="35">
        <f t="shared" si="12"/>
        <v>-6.0080078347073576</v>
      </c>
      <c r="AA6" s="7"/>
      <c r="AC6">
        <v>4</v>
      </c>
      <c r="AD6" s="35">
        <f>2*$M$9+$M$6+2*$M$4-$M$11-2*$M$7</f>
        <v>86.948445006711324</v>
      </c>
      <c r="AE6" s="35">
        <f t="shared" si="13"/>
        <v>45.940189682004132</v>
      </c>
      <c r="AF6" s="35">
        <f t="shared" si="5"/>
        <v>-76.68859117807618</v>
      </c>
      <c r="AG6" s="35">
        <f t="shared" si="14"/>
        <v>-30.748401496072049</v>
      </c>
      <c r="AJ6">
        <v>4</v>
      </c>
      <c r="AN6" s="35">
        <f t="shared" si="15"/>
        <v>-36.756409330779405</v>
      </c>
      <c r="AP6">
        <v>4</v>
      </c>
      <c r="AR6">
        <v>4</v>
      </c>
      <c r="AS6" s="35">
        <f t="shared" si="6"/>
        <v>-173.70068867114094</v>
      </c>
      <c r="AT6" s="35">
        <f t="shared" ref="AT6:AT68" si="23">$M$12+3*$M$7-4*$M$4-$M$3-$M$5</f>
        <v>-132.69243334643369</v>
      </c>
      <c r="AU6" s="35">
        <f t="shared" si="7"/>
        <v>124.77562247592266</v>
      </c>
      <c r="AV6" s="35">
        <f t="shared" si="22"/>
        <v>-7.9168108705110285</v>
      </c>
      <c r="AY6">
        <v>4</v>
      </c>
      <c r="AZ6" s="8">
        <f>$M$12+$M$3-$M$9-$M$7</f>
        <v>-31.984134228187997</v>
      </c>
      <c r="BA6" s="8">
        <f t="shared" si="16"/>
        <v>-31.984134228187997</v>
      </c>
      <c r="BB6" s="8">
        <f t="shared" si="8"/>
        <v>11.601887463821882</v>
      </c>
      <c r="BC6" s="8">
        <f t="shared" si="9"/>
        <v>-20.382246764366116</v>
      </c>
      <c r="BF6">
        <v>4</v>
      </c>
      <c r="BG6" s="35">
        <f t="shared" si="17"/>
        <v>141.71655444295288</v>
      </c>
      <c r="BH6" s="35">
        <f t="shared" si="18"/>
        <v>100.70829911824558</v>
      </c>
      <c r="BI6" s="35">
        <f t="shared" si="10"/>
        <v>-113.17373501210076</v>
      </c>
      <c r="BJ6" s="35">
        <f t="shared" si="19"/>
        <v>-12.465435893855187</v>
      </c>
    </row>
    <row r="7" spans="1:62" x14ac:dyDescent="0.25">
      <c r="A7">
        <v>5</v>
      </c>
      <c r="B7">
        <v>9.9999999999999995E-7</v>
      </c>
      <c r="C7" s="27">
        <v>2.275E-4</v>
      </c>
      <c r="D7" s="27">
        <v>4.0337837837837841E-4</v>
      </c>
      <c r="E7" s="27">
        <v>3.7613636363636361E-5</v>
      </c>
      <c r="F7">
        <v>1.0000000000000001E-5</v>
      </c>
      <c r="G7">
        <v>0.59088878859392857</v>
      </c>
      <c r="H7">
        <v>0.3754784261020101</v>
      </c>
      <c r="I7">
        <f t="shared" si="11"/>
        <v>306</v>
      </c>
      <c r="J7">
        <v>2.6302679918953789E-7</v>
      </c>
      <c r="K7">
        <v>2.8549999999999999E-2</v>
      </c>
      <c r="L7" s="3" t="s">
        <v>15</v>
      </c>
      <c r="M7" s="9">
        <v>-235.87271140939595</v>
      </c>
      <c r="O7">
        <v>5</v>
      </c>
      <c r="P7" s="35">
        <f t="shared" si="20"/>
        <v>114.37156012751666</v>
      </c>
      <c r="Q7" s="35">
        <f t="shared" si="21"/>
        <v>73.363304802809353</v>
      </c>
      <c r="R7" s="35">
        <f t="shared" si="0"/>
        <v>-98.379537412729107</v>
      </c>
      <c r="S7" s="35">
        <f t="shared" si="1"/>
        <v>-25.016232609919754</v>
      </c>
      <c r="V7" s="41">
        <v>5</v>
      </c>
      <c r="W7" s="35">
        <f t="shared" si="2"/>
        <v>7.8120805369167101E-2</v>
      </c>
      <c r="X7" s="35">
        <f t="shared" si="2"/>
        <v>7.8120805369167101E-2</v>
      </c>
      <c r="Y7" s="35">
        <f t="shared" si="3"/>
        <v>-7.4933711766255628</v>
      </c>
      <c r="Z7" s="35">
        <f t="shared" si="12"/>
        <v>-7.4152503712563957</v>
      </c>
      <c r="AA7" s="7"/>
      <c r="AC7">
        <v>5</v>
      </c>
      <c r="AD7" s="35">
        <f t="shared" si="4"/>
        <v>86.948445006711324</v>
      </c>
      <c r="AE7" s="35">
        <f t="shared" si="13"/>
        <v>45.940189682004132</v>
      </c>
      <c r="AF7" s="35">
        <f t="shared" si="5"/>
        <v>-75.346122599156359</v>
      </c>
      <c r="AG7" s="35">
        <f t="shared" si="14"/>
        <v>-29.405932917152228</v>
      </c>
      <c r="AJ7">
        <v>5</v>
      </c>
      <c r="AN7" s="35">
        <f t="shared" si="15"/>
        <v>-36.821183288408626</v>
      </c>
      <c r="AP7">
        <v>5</v>
      </c>
      <c r="AR7">
        <v>5</v>
      </c>
      <c r="AS7" s="35">
        <f t="shared" si="6"/>
        <v>-173.70068867114094</v>
      </c>
      <c r="AT7" s="35">
        <f t="shared" si="23"/>
        <v>-132.69243334643369</v>
      </c>
      <c r="AU7" s="35">
        <f t="shared" si="7"/>
        <v>124.87540782865057</v>
      </c>
      <c r="AV7" s="35">
        <f t="shared" si="22"/>
        <v>-7.8170255177831223</v>
      </c>
      <c r="AY7">
        <v>5</v>
      </c>
      <c r="AZ7" s="8">
        <f t="shared" si="16"/>
        <v>-31.984134228187997</v>
      </c>
      <c r="BA7" s="8">
        <f t="shared" si="16"/>
        <v>-31.984134228187997</v>
      </c>
      <c r="BB7" s="8">
        <f t="shared" si="8"/>
        <v>10.955826778974293</v>
      </c>
      <c r="BC7" s="8">
        <f t="shared" si="9"/>
        <v>-21.028307449213706</v>
      </c>
      <c r="BF7">
        <v>5</v>
      </c>
      <c r="BG7" s="35">
        <f t="shared" si="17"/>
        <v>141.71655444295288</v>
      </c>
      <c r="BH7" s="35">
        <f t="shared" si="18"/>
        <v>100.70829911824558</v>
      </c>
      <c r="BI7" s="35">
        <f t="shared" si="10"/>
        <v>-113.91958104967628</v>
      </c>
      <c r="BJ7" s="35">
        <f t="shared" si="19"/>
        <v>-13.211281931430705</v>
      </c>
    </row>
    <row r="8" spans="1:62" x14ac:dyDescent="0.25">
      <c r="A8">
        <v>6</v>
      </c>
      <c r="B8">
        <v>9.9999999999999995E-7</v>
      </c>
      <c r="C8" s="27">
        <v>2.42E-4</v>
      </c>
      <c r="D8" s="27">
        <v>3.9027027027027026E-4</v>
      </c>
      <c r="E8" s="27">
        <v>5.8522727272727277E-5</v>
      </c>
      <c r="F8">
        <v>1.0000000000000001E-5</v>
      </c>
      <c r="G8">
        <v>0.59314715384452177</v>
      </c>
      <c r="H8">
        <v>0.37650745549293879</v>
      </c>
      <c r="I8">
        <f t="shared" si="11"/>
        <v>306</v>
      </c>
      <c r="J8">
        <v>2.6302679918953789E-7</v>
      </c>
      <c r="K8">
        <v>2.8649999999999998E-2</v>
      </c>
      <c r="L8" s="3" t="s">
        <v>12</v>
      </c>
      <c r="M8" s="9">
        <v>-349.03838926174501</v>
      </c>
      <c r="O8">
        <v>6</v>
      </c>
      <c r="P8" s="35">
        <f t="shared" si="20"/>
        <v>114.37156012751666</v>
      </c>
      <c r="Q8" s="35">
        <f t="shared" si="21"/>
        <v>73.363304802809353</v>
      </c>
      <c r="R8" s="35">
        <f t="shared" si="0"/>
        <v>-98.129389250498633</v>
      </c>
      <c r="S8" s="35">
        <f>Q8+R8</f>
        <v>-24.766084447689281</v>
      </c>
      <c r="V8" s="41">
        <v>6</v>
      </c>
      <c r="W8" s="35">
        <f t="shared" si="2"/>
        <v>7.8120805369167101E-2</v>
      </c>
      <c r="X8" s="35">
        <f t="shared" si="2"/>
        <v>7.8120805369167101E-2</v>
      </c>
      <c r="Y8" s="35">
        <f t="shared" si="3"/>
        <v>-6.0433925361044842</v>
      </c>
      <c r="Z8" s="35">
        <f t="shared" si="12"/>
        <v>-5.9652717307353171</v>
      </c>
      <c r="AA8" s="7"/>
      <c r="AC8">
        <v>6</v>
      </c>
      <c r="AD8" s="35">
        <f t="shared" si="4"/>
        <v>86.948445006711324</v>
      </c>
      <c r="AE8" s="35">
        <f t="shared" si="13"/>
        <v>45.940189682004132</v>
      </c>
      <c r="AF8" s="35">
        <f t="shared" si="5"/>
        <v>-76.156394787965169</v>
      </c>
      <c r="AG8" s="35">
        <f t="shared" si="14"/>
        <v>-30.216205105961038</v>
      </c>
      <c r="AJ8">
        <v>6</v>
      </c>
      <c r="AN8" s="35">
        <f t="shared" si="15"/>
        <v>-36.181476836696355</v>
      </c>
      <c r="AP8">
        <v>6</v>
      </c>
      <c r="AR8">
        <v>6</v>
      </c>
      <c r="AS8" s="35">
        <f t="shared" si="6"/>
        <v>-173.70068867114094</v>
      </c>
      <c r="AT8" s="35">
        <f t="shared" si="23"/>
        <v>-132.69243334643369</v>
      </c>
      <c r="AU8" s="35">
        <f t="shared" si="7"/>
        <v>124.87621737416006</v>
      </c>
      <c r="AV8" s="35">
        <f t="shared" si="22"/>
        <v>-7.8162159722736249</v>
      </c>
      <c r="AY8">
        <v>6</v>
      </c>
      <c r="AZ8" s="8">
        <f t="shared" si="16"/>
        <v>-31.984134228187997</v>
      </c>
      <c r="BA8" s="8">
        <f t="shared" si="16"/>
        <v>-31.984134228187997</v>
      </c>
      <c r="BB8" s="8">
        <f t="shared" si="8"/>
        <v>10.817226197232447</v>
      </c>
      <c r="BC8" s="8">
        <f t="shared" si="9"/>
        <v>-21.16690803095555</v>
      </c>
      <c r="BF8">
        <v>6</v>
      </c>
      <c r="BG8" s="35">
        <f t="shared" si="17"/>
        <v>141.71655444295288</v>
      </c>
      <c r="BH8" s="35">
        <f t="shared" si="18"/>
        <v>100.70829911824558</v>
      </c>
      <c r="BI8" s="35">
        <f t="shared" si="10"/>
        <v>-114.05899117692761</v>
      </c>
      <c r="BJ8" s="35">
        <f t="shared" si="19"/>
        <v>-13.350692058682029</v>
      </c>
    </row>
    <row r="9" spans="1:62" x14ac:dyDescent="0.25">
      <c r="A9">
        <v>7</v>
      </c>
      <c r="B9">
        <v>9.9999999999999995E-7</v>
      </c>
      <c r="C9" s="27">
        <v>2.4716666666666669E-4</v>
      </c>
      <c r="D9" s="27">
        <v>2.6702702702702708E-4</v>
      </c>
      <c r="E9" s="27">
        <v>3.818181818181818E-5</v>
      </c>
      <c r="F9">
        <v>1.0000000000000001E-5</v>
      </c>
      <c r="G9">
        <v>0.59498782130302785</v>
      </c>
      <c r="H9">
        <v>0.3745967676820221</v>
      </c>
      <c r="I9">
        <f t="shared" si="11"/>
        <v>306</v>
      </c>
      <c r="J9">
        <v>2.6302679918953789E-7</v>
      </c>
      <c r="K9">
        <v>2.9100000000000001E-2</v>
      </c>
      <c r="L9" s="3" t="s">
        <v>11</v>
      </c>
      <c r="M9" s="9">
        <v>-366.28006711409392</v>
      </c>
      <c r="O9">
        <v>7</v>
      </c>
      <c r="P9" s="35">
        <f t="shared" si="20"/>
        <v>114.37156012751666</v>
      </c>
      <c r="Q9" s="35">
        <f t="shared" si="21"/>
        <v>73.363304802809353</v>
      </c>
      <c r="R9" s="35">
        <f t="shared" si="0"/>
        <v>-97.070479084553384</v>
      </c>
      <c r="S9" s="35">
        <f t="shared" si="1"/>
        <v>-23.707174281744031</v>
      </c>
      <c r="V9" s="41">
        <v>7</v>
      </c>
      <c r="W9" s="35">
        <f t="shared" si="2"/>
        <v>7.8120805369167101E-2</v>
      </c>
      <c r="X9" s="35">
        <f t="shared" si="2"/>
        <v>7.8120805369167101E-2</v>
      </c>
      <c r="Y9" s="35">
        <f t="shared" si="3"/>
        <v>-5.145153099342048</v>
      </c>
      <c r="Z9" s="35">
        <f t="shared" si="12"/>
        <v>-5.0670322939728809</v>
      </c>
      <c r="AA9" s="7"/>
      <c r="AC9">
        <v>7</v>
      </c>
      <c r="AD9" s="35">
        <f t="shared" si="4"/>
        <v>86.948445006711324</v>
      </c>
      <c r="AE9" s="35">
        <f t="shared" si="13"/>
        <v>45.940189682004132</v>
      </c>
      <c r="AF9" s="35">
        <f t="shared" si="5"/>
        <v>-74.962369011412676</v>
      </c>
      <c r="AG9" s="35">
        <f t="shared" si="14"/>
        <v>-29.022179329408544</v>
      </c>
      <c r="AJ9">
        <v>7</v>
      </c>
      <c r="AN9" s="35">
        <f>Z9+AG9</f>
        <v>-34.089211623381424</v>
      </c>
      <c r="AP9">
        <v>7</v>
      </c>
      <c r="AR9">
        <v>7</v>
      </c>
      <c r="AS9" s="35">
        <f t="shared" si="6"/>
        <v>-173.70068867114094</v>
      </c>
      <c r="AT9" s="35">
        <f t="shared" si="23"/>
        <v>-132.69243334643369</v>
      </c>
      <c r="AU9" s="35">
        <f t="shared" si="7"/>
        <v>124.84444923259517</v>
      </c>
      <c r="AV9" s="35">
        <f t="shared" si="22"/>
        <v>-7.8479841138385211</v>
      </c>
      <c r="AY9">
        <v>7</v>
      </c>
      <c r="AZ9" s="8">
        <f t="shared" si="16"/>
        <v>-31.984134228187997</v>
      </c>
      <c r="BA9" s="8">
        <f>$M$12+$M$3-$M$9-$M$7</f>
        <v>-31.984134228187997</v>
      </c>
      <c r="BB9" s="8">
        <f t="shared" si="8"/>
        <v>10.811013174243111</v>
      </c>
      <c r="BC9" s="8">
        <f t="shared" si="9"/>
        <v>-21.173121053944886</v>
      </c>
      <c r="BF9">
        <v>7</v>
      </c>
      <c r="BG9" s="35">
        <f t="shared" si="17"/>
        <v>141.71655444295288</v>
      </c>
      <c r="BH9" s="35">
        <f t="shared" si="18"/>
        <v>100.70829911824558</v>
      </c>
      <c r="BI9" s="35">
        <f t="shared" si="10"/>
        <v>-114.03343605835205</v>
      </c>
      <c r="BJ9" s="35">
        <f t="shared" si="19"/>
        <v>-13.325136940106475</v>
      </c>
    </row>
    <row r="10" spans="1:62" x14ac:dyDescent="0.25">
      <c r="A10">
        <v>8</v>
      </c>
      <c r="B10">
        <v>9.9999999999999995E-7</v>
      </c>
      <c r="C10" s="27">
        <v>2.4850000000000002E-4</v>
      </c>
      <c r="D10" s="27">
        <v>2.9621621621621623E-4</v>
      </c>
      <c r="E10" s="27">
        <v>3.1704545454545456E-5</v>
      </c>
      <c r="F10">
        <v>1.0000000000000001E-5</v>
      </c>
      <c r="G10">
        <v>0.60073196722583222</v>
      </c>
      <c r="H10">
        <v>0.36555551612921194</v>
      </c>
      <c r="I10">
        <f t="shared" si="11"/>
        <v>306</v>
      </c>
      <c r="J10">
        <v>2.9512092266663814E-7</v>
      </c>
      <c r="K10">
        <v>3.1719999999999998E-2</v>
      </c>
      <c r="L10" s="3" t="s">
        <v>13</v>
      </c>
      <c r="M10" s="9">
        <v>-357.06067114093958</v>
      </c>
      <c r="O10">
        <v>8</v>
      </c>
      <c r="P10" s="35">
        <f t="shared" si="20"/>
        <v>114.37156012751666</v>
      </c>
      <c r="Q10" s="35">
        <f t="shared" si="21"/>
        <v>73.363304802809353</v>
      </c>
      <c r="R10" s="35">
        <f t="shared" si="0"/>
        <v>-97.101393025879702</v>
      </c>
      <c r="S10" s="35">
        <f t="shared" si="1"/>
        <v>-23.738088223070349</v>
      </c>
      <c r="V10" s="41">
        <v>8</v>
      </c>
      <c r="W10" s="35">
        <f t="shared" si="2"/>
        <v>7.8120805369167101E-2</v>
      </c>
      <c r="X10" s="35">
        <f t="shared" si="2"/>
        <v>7.8120805369167101E-2</v>
      </c>
      <c r="Y10" s="35">
        <f t="shared" si="3"/>
        <v>-6.132314371261617</v>
      </c>
      <c r="Z10" s="35">
        <f t="shared" si="12"/>
        <v>-6.0541935658924499</v>
      </c>
      <c r="AA10" s="7"/>
      <c r="AC10">
        <v>8</v>
      </c>
      <c r="AD10" s="35">
        <f t="shared" si="4"/>
        <v>86.948445006711324</v>
      </c>
      <c r="AE10" s="35">
        <f t="shared" si="13"/>
        <v>45.940189682004132</v>
      </c>
      <c r="AF10" s="35">
        <f t="shared" si="5"/>
        <v>-74.462021084434994</v>
      </c>
      <c r="AG10" s="35">
        <f t="shared" si="14"/>
        <v>-28.521831402430863</v>
      </c>
      <c r="AJ10">
        <v>8</v>
      </c>
      <c r="AN10" s="35">
        <f t="shared" si="15"/>
        <v>-34.57602496832331</v>
      </c>
      <c r="AP10">
        <v>8</v>
      </c>
      <c r="AR10">
        <v>8</v>
      </c>
      <c r="AS10" s="35">
        <f t="shared" si="6"/>
        <v>-173.70068867114094</v>
      </c>
      <c r="AT10" s="35">
        <f t="shared" si="23"/>
        <v>-132.69243334643369</v>
      </c>
      <c r="AU10" s="35">
        <f t="shared" si="7"/>
        <v>124.64955736461995</v>
      </c>
      <c r="AV10" s="35">
        <f t="shared" si="22"/>
        <v>-8.0428759818137365</v>
      </c>
      <c r="AY10">
        <v>8</v>
      </c>
      <c r="AZ10" s="8">
        <f t="shared" si="16"/>
        <v>-31.984134228187997</v>
      </c>
      <c r="BA10" s="8">
        <f t="shared" si="16"/>
        <v>-31.984134228187997</v>
      </c>
      <c r="BB10" s="8">
        <f t="shared" si="8"/>
        <v>11.041106768557155</v>
      </c>
      <c r="BC10" s="8">
        <f t="shared" si="9"/>
        <v>-20.943027459630841</v>
      </c>
      <c r="BF10">
        <v>8</v>
      </c>
      <c r="BG10" s="35">
        <f t="shared" si="17"/>
        <v>141.71655444295288</v>
      </c>
      <c r="BH10" s="35">
        <f t="shared" si="18"/>
        <v>100.70829911824558</v>
      </c>
      <c r="BI10" s="35">
        <f t="shared" si="10"/>
        <v>-113.6084505960628</v>
      </c>
      <c r="BJ10" s="35">
        <f t="shared" si="19"/>
        <v>-12.900151477817218</v>
      </c>
    </row>
    <row r="11" spans="1:62" x14ac:dyDescent="0.25">
      <c r="A11">
        <v>9</v>
      </c>
      <c r="B11">
        <v>9.9999999999999995E-7</v>
      </c>
      <c r="C11" s="27">
        <v>2.2549999999999998E-4</v>
      </c>
      <c r="D11" s="27">
        <v>2.3689189189189192E-4</v>
      </c>
      <c r="E11" s="27">
        <v>2.6704545454545457E-5</v>
      </c>
      <c r="F11">
        <v>1.0000000000000001E-5</v>
      </c>
      <c r="G11">
        <v>0.59949487295385084</v>
      </c>
      <c r="H11">
        <v>0.36429654000849032</v>
      </c>
      <c r="I11">
        <f t="shared" si="11"/>
        <v>306</v>
      </c>
      <c r="J11">
        <v>2.511886431509578E-7</v>
      </c>
      <c r="K11">
        <v>3.2489999999999998E-2</v>
      </c>
      <c r="L11" s="3" t="s">
        <v>14</v>
      </c>
      <c r="M11" s="9">
        <v>-347.76315436241606</v>
      </c>
      <c r="O11">
        <v>9</v>
      </c>
      <c r="P11" s="35">
        <f t="shared" si="20"/>
        <v>114.37156012751666</v>
      </c>
      <c r="Q11" s="35">
        <f t="shared" si="21"/>
        <v>73.363304802809353</v>
      </c>
      <c r="R11" s="35">
        <f t="shared" si="0"/>
        <v>-96.718872006432463</v>
      </c>
      <c r="S11" s="35">
        <f t="shared" si="1"/>
        <v>-23.35556720362311</v>
      </c>
      <c r="V11" s="41">
        <v>9</v>
      </c>
      <c r="W11" s="35">
        <f t="shared" si="2"/>
        <v>7.8120805369167101E-2</v>
      </c>
      <c r="X11" s="35">
        <f t="shared" si="2"/>
        <v>7.8120805369167101E-2</v>
      </c>
      <c r="Y11" s="35">
        <f t="shared" si="3"/>
        <v>-5.6788739092876064</v>
      </c>
      <c r="Z11" s="35">
        <f t="shared" si="12"/>
        <v>-5.6007531039184393</v>
      </c>
      <c r="AA11" s="7"/>
      <c r="AC11">
        <v>9</v>
      </c>
      <c r="AD11" s="35">
        <f t="shared" si="4"/>
        <v>86.948445006711324</v>
      </c>
      <c r="AE11" s="35">
        <f t="shared" si="13"/>
        <v>45.940189682004132</v>
      </c>
      <c r="AF11" s="35">
        <f t="shared" si="5"/>
        <v>-74.519569449582207</v>
      </c>
      <c r="AG11" s="35">
        <f t="shared" si="14"/>
        <v>-28.579379767578075</v>
      </c>
      <c r="AJ11">
        <v>9</v>
      </c>
      <c r="AN11" s="35">
        <f t="shared" si="15"/>
        <v>-34.180132871496511</v>
      </c>
      <c r="AP11">
        <v>9</v>
      </c>
      <c r="AR11">
        <v>9</v>
      </c>
      <c r="AS11" s="35">
        <f t="shared" si="6"/>
        <v>-173.70068867114094</v>
      </c>
      <c r="AT11" s="35">
        <f t="shared" si="23"/>
        <v>-132.69243334643369</v>
      </c>
      <c r="AU11" s="35">
        <f t="shared" si="7"/>
        <v>124.58328918118767</v>
      </c>
      <c r="AV11" s="35">
        <f t="shared" si="22"/>
        <v>-8.1091441652460219</v>
      </c>
      <c r="AY11">
        <v>9</v>
      </c>
      <c r="AZ11" s="8">
        <f t="shared" si="16"/>
        <v>-31.984134228187997</v>
      </c>
      <c r="BA11" s="8">
        <f t="shared" si="16"/>
        <v>-31.984134228187997</v>
      </c>
      <c r="BB11" s="8">
        <f t="shared" si="8"/>
        <v>11.343988527192565</v>
      </c>
      <c r="BC11" s="8">
        <f t="shared" si="9"/>
        <v>-20.640145700995433</v>
      </c>
      <c r="BF11">
        <v>9</v>
      </c>
      <c r="BG11" s="35">
        <f t="shared" si="17"/>
        <v>141.71655444295288</v>
      </c>
      <c r="BH11" s="35">
        <f t="shared" si="18"/>
        <v>100.70829911824558</v>
      </c>
      <c r="BI11" s="35">
        <f t="shared" si="10"/>
        <v>-113.23930065399512</v>
      </c>
      <c r="BJ11" s="35">
        <f t="shared" si="19"/>
        <v>-12.531001535749539</v>
      </c>
    </row>
    <row r="12" spans="1:62" x14ac:dyDescent="0.25">
      <c r="A12">
        <v>10</v>
      </c>
      <c r="B12">
        <v>9.9999999999999995E-7</v>
      </c>
      <c r="C12" s="27">
        <v>2.6983333333333335E-4</v>
      </c>
      <c r="D12" s="27">
        <v>3.6648648648648653E-4</v>
      </c>
      <c r="E12" s="27">
        <v>3.0454545454545456E-5</v>
      </c>
      <c r="F12">
        <v>1.0000000000000001E-5</v>
      </c>
      <c r="G12">
        <v>0.59273280639257453</v>
      </c>
      <c r="H12">
        <v>0.37759514590238547</v>
      </c>
      <c r="I12">
        <f t="shared" si="11"/>
        <v>306</v>
      </c>
      <c r="J12">
        <v>1.9498445997580421E-7</v>
      </c>
      <c r="K12">
        <v>3.2349999999999997E-2</v>
      </c>
      <c r="L12" s="3" t="s">
        <v>16</v>
      </c>
      <c r="M12" s="9">
        <v>-50.109731543624164</v>
      </c>
      <c r="O12">
        <v>10</v>
      </c>
      <c r="P12" s="35">
        <f t="shared" si="20"/>
        <v>114.37156012751666</v>
      </c>
      <c r="Q12" s="35">
        <f t="shared" si="21"/>
        <v>73.363304802809353</v>
      </c>
      <c r="R12" s="35">
        <f t="shared" si="0"/>
        <v>-97.383405765061212</v>
      </c>
      <c r="S12" s="35">
        <f t="shared" si="1"/>
        <v>-24.02010096225186</v>
      </c>
      <c r="V12" s="41">
        <v>10</v>
      </c>
      <c r="W12" s="35">
        <f t="shared" si="2"/>
        <v>7.8120805369167101E-2</v>
      </c>
      <c r="X12" s="35">
        <f t="shared" si="2"/>
        <v>7.8120805369167101E-2</v>
      </c>
      <c r="Y12" s="35">
        <f t="shared" si="3"/>
        <v>-7.1083019123483302</v>
      </c>
      <c r="Z12" s="35">
        <f t="shared" si="12"/>
        <v>-7.0301811069791631</v>
      </c>
      <c r="AA12" s="7"/>
      <c r="AC12">
        <v>10</v>
      </c>
      <c r="AD12" s="35">
        <f t="shared" si="4"/>
        <v>86.948445006711324</v>
      </c>
      <c r="AE12" s="35">
        <f t="shared" si="13"/>
        <v>45.940189682004132</v>
      </c>
      <c r="AF12" s="35">
        <f t="shared" si="5"/>
        <v>-73.940584598417487</v>
      </c>
      <c r="AG12" s="35">
        <f t="shared" si="14"/>
        <v>-28.000394916413356</v>
      </c>
      <c r="AJ12">
        <v>10</v>
      </c>
      <c r="AN12" s="35">
        <f t="shared" si="15"/>
        <v>-35.03057602339252</v>
      </c>
      <c r="AP12">
        <v>10</v>
      </c>
      <c r="AR12">
        <v>10</v>
      </c>
      <c r="AS12" s="35">
        <f t="shared" si="6"/>
        <v>-173.70068867114094</v>
      </c>
      <c r="AT12" s="35">
        <f t="shared" si="23"/>
        <v>-132.69243334643369</v>
      </c>
      <c r="AU12" s="35">
        <f t="shared" si="7"/>
        <v>124.56541496096273</v>
      </c>
      <c r="AV12" s="35">
        <f t="shared" si="22"/>
        <v>-8.1270183854709614</v>
      </c>
      <c r="AY12">
        <v>10</v>
      </c>
      <c r="AZ12" s="8">
        <f t="shared" si="16"/>
        <v>-31.984134228187997</v>
      </c>
      <c r="BA12" s="8">
        <f t="shared" si="16"/>
        <v>-31.984134228187997</v>
      </c>
      <c r="BB12" s="8">
        <f t="shared" si="8"/>
        <v>10.847489941606135</v>
      </c>
      <c r="BC12" s="8">
        <f t="shared" si="9"/>
        <v>-21.136644286581863</v>
      </c>
      <c r="BF12">
        <v>10</v>
      </c>
      <c r="BG12" s="35">
        <f t="shared" si="17"/>
        <v>141.71655444295288</v>
      </c>
      <c r="BH12" s="35">
        <f t="shared" si="18"/>
        <v>100.70829911824558</v>
      </c>
      <c r="BI12" s="35">
        <f t="shared" si="10"/>
        <v>-113.71792501935658</v>
      </c>
      <c r="BJ12" s="35">
        <f t="shared" si="19"/>
        <v>-13.009625901111008</v>
      </c>
    </row>
    <row r="13" spans="1:62" x14ac:dyDescent="0.25">
      <c r="A13">
        <v>11</v>
      </c>
      <c r="B13">
        <v>9.9999999999999995E-7</v>
      </c>
      <c r="C13" s="27">
        <v>3.3683333333333335E-4</v>
      </c>
      <c r="D13" s="27">
        <v>3.9743243243243244E-4</v>
      </c>
      <c r="E13" s="27">
        <v>3.9090909090909092E-5</v>
      </c>
      <c r="F13">
        <v>1.0000000000000001E-5</v>
      </c>
      <c r="G13">
        <v>0.5966118405597951</v>
      </c>
      <c r="H13">
        <v>0.37382606294411713</v>
      </c>
      <c r="I13">
        <f t="shared" si="11"/>
        <v>306</v>
      </c>
      <c r="J13">
        <v>1.9952623149688761E-7</v>
      </c>
      <c r="K13">
        <v>3.2250000000000001E-2</v>
      </c>
      <c r="L13" s="3" t="s">
        <v>18</v>
      </c>
      <c r="M13" s="25">
        <v>-1534.0419463087248</v>
      </c>
      <c r="O13">
        <v>11</v>
      </c>
      <c r="P13" s="35">
        <f t="shared" si="20"/>
        <v>114.37156012751666</v>
      </c>
      <c r="Q13" s="35">
        <f t="shared" si="21"/>
        <v>73.363304802809353</v>
      </c>
      <c r="R13" s="35">
        <f t="shared" si="0"/>
        <v>-97.033256428890454</v>
      </c>
      <c r="S13" s="35">
        <f t="shared" si="1"/>
        <v>-23.669951626081101</v>
      </c>
      <c r="V13" s="41">
        <v>11</v>
      </c>
      <c r="W13" s="35">
        <f t="shared" si="2"/>
        <v>7.8120805369167101E-2</v>
      </c>
      <c r="X13" s="35">
        <f t="shared" si="2"/>
        <v>7.8120805369167101E-2</v>
      </c>
      <c r="Y13" s="35">
        <f t="shared" si="3"/>
        <v>-6.3213392295239075</v>
      </c>
      <c r="Z13" s="35">
        <f t="shared" si="12"/>
        <v>-6.2432184241547404</v>
      </c>
      <c r="AA13" s="7"/>
      <c r="AC13">
        <v>11</v>
      </c>
      <c r="AD13" s="35">
        <f t="shared" si="4"/>
        <v>86.948445006711324</v>
      </c>
      <c r="AE13" s="35">
        <f t="shared" si="13"/>
        <v>45.940189682004132</v>
      </c>
      <c r="AF13" s="35">
        <f t="shared" si="5"/>
        <v>-73.447224349172387</v>
      </c>
      <c r="AG13" s="35">
        <f t="shared" si="14"/>
        <v>-27.507034667168256</v>
      </c>
      <c r="AJ13">
        <v>11</v>
      </c>
      <c r="AN13" s="35">
        <f t="shared" si="15"/>
        <v>-33.750253091322996</v>
      </c>
      <c r="AP13">
        <v>11</v>
      </c>
      <c r="AR13">
        <v>11</v>
      </c>
      <c r="AS13" s="35">
        <f t="shared" si="6"/>
        <v>-173.70068867114094</v>
      </c>
      <c r="AT13" s="35">
        <f t="shared" si="23"/>
        <v>-132.69243334643369</v>
      </c>
      <c r="AU13" s="35">
        <f t="shared" si="7"/>
        <v>124.58988792146297</v>
      </c>
      <c r="AV13" s="35">
        <f t="shared" si="22"/>
        <v>-8.1025454249707138</v>
      </c>
      <c r="AY13">
        <v>11</v>
      </c>
      <c r="AZ13" s="8">
        <f t="shared" si="16"/>
        <v>-31.984134228187997</v>
      </c>
      <c r="BA13" s="8">
        <f t="shared" si="16"/>
        <v>-31.984134228187997</v>
      </c>
      <c r="BB13" s="8">
        <f t="shared" si="8"/>
        <v>10.291938642378348</v>
      </c>
      <c r="BC13" s="8">
        <f t="shared" si="9"/>
        <v>-21.69219558580965</v>
      </c>
      <c r="BF13">
        <v>11</v>
      </c>
      <c r="BG13" s="35">
        <f t="shared" si="17"/>
        <v>141.71655444295288</v>
      </c>
      <c r="BH13" s="35">
        <f t="shared" si="18"/>
        <v>100.70829911824558</v>
      </c>
      <c r="BI13" s="35">
        <f t="shared" si="10"/>
        <v>-114.29794927908462</v>
      </c>
      <c r="BJ13" s="35">
        <f t="shared" si="19"/>
        <v>-13.589650160839042</v>
      </c>
    </row>
    <row r="14" spans="1:62" x14ac:dyDescent="0.25">
      <c r="A14">
        <v>12</v>
      </c>
      <c r="B14">
        <v>9.9999999999999995E-7</v>
      </c>
      <c r="C14" s="27">
        <v>3.2666666666666673E-4</v>
      </c>
      <c r="D14" s="27">
        <v>4.4932432432432436E-4</v>
      </c>
      <c r="E14" s="27">
        <v>9.9999999999999995E-7</v>
      </c>
      <c r="F14">
        <v>1.0000000000000001E-5</v>
      </c>
      <c r="G14">
        <v>0.58590951231121335</v>
      </c>
      <c r="H14">
        <v>0.38490792761715575</v>
      </c>
      <c r="I14">
        <f t="shared" si="11"/>
        <v>306</v>
      </c>
      <c r="J14">
        <v>1.9498445997580421E-7</v>
      </c>
      <c r="K14">
        <v>3.2024999999999998E-2</v>
      </c>
      <c r="L14" s="3" t="s">
        <v>26</v>
      </c>
      <c r="M14" s="28">
        <v>-394.38179194630874</v>
      </c>
      <c r="O14">
        <v>12</v>
      </c>
      <c r="P14" s="35">
        <f t="shared" si="20"/>
        <v>114.37156012751666</v>
      </c>
      <c r="Q14" s="35">
        <f t="shared" si="21"/>
        <v>73.363304802809353</v>
      </c>
      <c r="R14" s="35">
        <f t="shared" si="0"/>
        <v>-97.441273618027637</v>
      </c>
      <c r="S14" s="35">
        <f t="shared" si="1"/>
        <v>-24.077968815218284</v>
      </c>
      <c r="V14" s="41">
        <v>12</v>
      </c>
      <c r="W14" s="35">
        <f t="shared" si="2"/>
        <v>7.8120805369167101E-2</v>
      </c>
      <c r="X14" s="35">
        <f t="shared" si="2"/>
        <v>7.8120805369167101E-2</v>
      </c>
      <c r="Y14" s="35">
        <f t="shared" si="3"/>
        <v>-16.350665332570056</v>
      </c>
      <c r="Z14" s="35">
        <f t="shared" si="12"/>
        <v>-16.272544527200889</v>
      </c>
      <c r="AA14" s="7"/>
      <c r="AC14">
        <v>12</v>
      </c>
      <c r="AD14" s="35">
        <f t="shared" si="4"/>
        <v>86.948445006711324</v>
      </c>
      <c r="AE14" s="35">
        <f t="shared" si="13"/>
        <v>45.940189682004132</v>
      </c>
      <c r="AF14" s="35">
        <f t="shared" si="5"/>
        <v>-64.276282910321896</v>
      </c>
      <c r="AG14" s="35">
        <f t="shared" si="14"/>
        <v>-18.336093228317765</v>
      </c>
      <c r="AJ14">
        <v>12</v>
      </c>
      <c r="AN14" s="35">
        <f t="shared" si="15"/>
        <v>-34.608637755518657</v>
      </c>
      <c r="AP14">
        <v>12</v>
      </c>
      <c r="AR14">
        <v>12</v>
      </c>
      <c r="AS14" s="35">
        <f t="shared" si="6"/>
        <v>-173.70068867114094</v>
      </c>
      <c r="AT14" s="35">
        <f t="shared" si="23"/>
        <v>-132.69243334643369</v>
      </c>
      <c r="AU14" s="35">
        <f t="shared" si="7"/>
        <v>124.56164648024176</v>
      </c>
      <c r="AV14" s="35">
        <f t="shared" si="22"/>
        <v>-8.1307868661919258</v>
      </c>
      <c r="AY14">
        <v>12</v>
      </c>
      <c r="AZ14" s="8">
        <f t="shared" si="16"/>
        <v>-31.984134228187997</v>
      </c>
      <c r="BA14" s="8">
        <f t="shared" si="16"/>
        <v>-31.984134228187997</v>
      </c>
      <c r="BB14" s="8">
        <f t="shared" si="8"/>
        <v>10.306047487078448</v>
      </c>
      <c r="BC14" s="8">
        <f t="shared" si="9"/>
        <v>-21.678086741109549</v>
      </c>
      <c r="BF14">
        <v>12</v>
      </c>
      <c r="BG14" s="35">
        <f t="shared" si="17"/>
        <v>141.71655444295288</v>
      </c>
      <c r="BH14" s="35">
        <f t="shared" si="18"/>
        <v>100.70829911824558</v>
      </c>
      <c r="BI14" s="35">
        <f t="shared" si="10"/>
        <v>-114.2555989931633</v>
      </c>
      <c r="BJ14" s="35">
        <f t="shared" si="19"/>
        <v>-13.547299874917726</v>
      </c>
    </row>
    <row r="15" spans="1:62" x14ac:dyDescent="0.25">
      <c r="A15">
        <v>13</v>
      </c>
      <c r="B15">
        <v>9.9999999999999995E-7</v>
      </c>
      <c r="C15" s="27">
        <v>2.6049999999999999E-4</v>
      </c>
      <c r="D15" s="27">
        <v>2.8418918918918923E-4</v>
      </c>
      <c r="E15" s="27">
        <v>3.0909090909090909E-5</v>
      </c>
      <c r="F15">
        <v>1.0000000000000001E-5</v>
      </c>
      <c r="G15">
        <v>0.58494491160948348</v>
      </c>
      <c r="H15">
        <v>0.38538390778298209</v>
      </c>
      <c r="I15">
        <f t="shared" si="11"/>
        <v>306</v>
      </c>
      <c r="J15">
        <v>1.9952623149688761E-7</v>
      </c>
      <c r="K15">
        <v>3.1375E-2</v>
      </c>
      <c r="M15" s="8"/>
      <c r="O15">
        <v>13</v>
      </c>
      <c r="P15" s="35">
        <f t="shared" si="20"/>
        <v>114.37156012751666</v>
      </c>
      <c r="Q15" s="35">
        <f t="shared" si="21"/>
        <v>73.363304802809353</v>
      </c>
      <c r="R15" s="35">
        <f t="shared" si="0"/>
        <v>-96.903773261991645</v>
      </c>
      <c r="S15" s="35">
        <f t="shared" si="1"/>
        <v>-23.540468459182293</v>
      </c>
      <c r="V15" s="41">
        <v>13</v>
      </c>
      <c r="W15" s="35">
        <f t="shared" si="2"/>
        <v>7.8120805369167101E-2</v>
      </c>
      <c r="X15" s="35">
        <f t="shared" si="2"/>
        <v>7.8120805369167101E-2</v>
      </c>
      <c r="Y15" s="35">
        <f t="shared" si="3"/>
        <v>-5.8660618904622108</v>
      </c>
      <c r="Z15" s="35">
        <f t="shared" si="12"/>
        <v>-5.7879410850930437</v>
      </c>
      <c r="AA15" s="7"/>
      <c r="AC15">
        <v>13</v>
      </c>
      <c r="AD15" s="35">
        <f t="shared" si="4"/>
        <v>86.948445006711324</v>
      </c>
      <c r="AE15" s="35">
        <f t="shared" si="13"/>
        <v>45.940189682004132</v>
      </c>
      <c r="AF15" s="35">
        <f t="shared" si="5"/>
        <v>-74.157400232526967</v>
      </c>
      <c r="AG15" s="35">
        <f t="shared" si="14"/>
        <v>-28.217210550522836</v>
      </c>
      <c r="AJ15">
        <v>13</v>
      </c>
      <c r="AN15" s="35">
        <f t="shared" si="15"/>
        <v>-34.005151635615881</v>
      </c>
      <c r="AP15">
        <v>13</v>
      </c>
      <c r="AR15">
        <v>13</v>
      </c>
      <c r="AS15" s="35">
        <f t="shared" si="6"/>
        <v>-173.70068867114094</v>
      </c>
      <c r="AT15" s="35">
        <f t="shared" si="23"/>
        <v>-132.69243334643369</v>
      </c>
      <c r="AU15" s="35">
        <f t="shared" si="7"/>
        <v>124.60962509895265</v>
      </c>
      <c r="AV15" s="35">
        <f t="shared" si="22"/>
        <v>-8.0828082474810401</v>
      </c>
      <c r="AY15">
        <v>13</v>
      </c>
      <c r="AZ15" s="8">
        <f t="shared" si="16"/>
        <v>-31.984134228187997</v>
      </c>
      <c r="BA15" s="8">
        <f t="shared" si="16"/>
        <v>-31.984134228187997</v>
      </c>
      <c r="BB15" s="8">
        <f t="shared" si="8"/>
        <v>10.82554069795855</v>
      </c>
      <c r="BC15" s="8">
        <f t="shared" si="9"/>
        <v>-21.158593530229446</v>
      </c>
      <c r="BF15">
        <v>13</v>
      </c>
      <c r="BG15" s="35">
        <f t="shared" si="17"/>
        <v>141.71655444295288</v>
      </c>
      <c r="BH15" s="35">
        <f t="shared" si="18"/>
        <v>100.70829911824558</v>
      </c>
      <c r="BI15" s="35">
        <f t="shared" si="10"/>
        <v>-113.78408440099412</v>
      </c>
      <c r="BJ15" s="35">
        <f t="shared" si="19"/>
        <v>-13.075785282748541</v>
      </c>
    </row>
    <row r="16" spans="1:62" x14ac:dyDescent="0.25">
      <c r="A16">
        <v>14</v>
      </c>
      <c r="B16">
        <v>9.9999999999999995E-7</v>
      </c>
      <c r="C16" s="27">
        <v>8.2733333333333335E-4</v>
      </c>
      <c r="D16" s="27">
        <v>6.5770270270270269E-4</v>
      </c>
      <c r="E16" s="27">
        <v>1.3545454545454546E-4</v>
      </c>
      <c r="F16">
        <v>1.0000000000000001E-5</v>
      </c>
      <c r="G16">
        <v>0.58537217651259577</v>
      </c>
      <c r="H16">
        <v>0.38384667682911122</v>
      </c>
      <c r="I16">
        <f t="shared" si="11"/>
        <v>306</v>
      </c>
      <c r="J16">
        <v>2.089296130854039E-7</v>
      </c>
      <c r="K16">
        <v>3.0700000000000002E-2</v>
      </c>
      <c r="M16" s="8"/>
      <c r="O16">
        <v>14</v>
      </c>
      <c r="P16" s="35">
        <f t="shared" si="20"/>
        <v>114.37156012751666</v>
      </c>
      <c r="Q16" s="35">
        <f t="shared" si="21"/>
        <v>73.363304802809353</v>
      </c>
      <c r="R16" s="35">
        <f t="shared" si="0"/>
        <v>-96.153876608048151</v>
      </c>
      <c r="S16" s="35">
        <f t="shared" si="1"/>
        <v>-22.790571805238798</v>
      </c>
      <c r="V16" s="41">
        <v>14</v>
      </c>
      <c r="W16" s="35">
        <f t="shared" si="2"/>
        <v>7.8120805369167101E-2</v>
      </c>
      <c r="X16" s="35">
        <f t="shared" si="2"/>
        <v>7.8120805369167101E-2</v>
      </c>
      <c r="Y16" s="35">
        <f t="shared" si="3"/>
        <v>-3.4364047844723027</v>
      </c>
      <c r="Z16" s="35">
        <f t="shared" si="12"/>
        <v>-3.3582839791031356</v>
      </c>
      <c r="AA16" s="7"/>
      <c r="AC16">
        <v>14</v>
      </c>
      <c r="AD16" s="35">
        <f t="shared" si="4"/>
        <v>86.948445006711324</v>
      </c>
      <c r="AE16" s="35">
        <f t="shared" si="13"/>
        <v>45.940189682004132</v>
      </c>
      <c r="AF16" s="35">
        <f t="shared" si="5"/>
        <v>-72.036463588061565</v>
      </c>
      <c r="AG16" s="35">
        <f t="shared" si="14"/>
        <v>-26.096273906057434</v>
      </c>
      <c r="AJ16">
        <v>14</v>
      </c>
      <c r="AN16" s="35">
        <f t="shared" si="15"/>
        <v>-29.454557885160568</v>
      </c>
      <c r="AP16">
        <v>14</v>
      </c>
      <c r="AR16">
        <v>14</v>
      </c>
      <c r="AS16" s="35">
        <f t="shared" si="6"/>
        <v>-173.70068867114094</v>
      </c>
      <c r="AT16" s="35">
        <f t="shared" si="23"/>
        <v>-132.69243334643369</v>
      </c>
      <c r="AU16" s="35">
        <f t="shared" si="7"/>
        <v>124.66681677949809</v>
      </c>
      <c r="AV16" s="35">
        <f t="shared" si="22"/>
        <v>-8.0256165669355966</v>
      </c>
      <c r="AY16">
        <v>14</v>
      </c>
      <c r="AZ16" s="8">
        <f t="shared" si="16"/>
        <v>-31.984134228187997</v>
      </c>
      <c r="BA16" s="8">
        <f t="shared" si="16"/>
        <v>-31.984134228187997</v>
      </c>
      <c r="BB16" s="8">
        <f t="shared" si="8"/>
        <v>7.8319319359356534</v>
      </c>
      <c r="BC16" s="8">
        <f t="shared" si="9"/>
        <v>-24.152202292252344</v>
      </c>
      <c r="BF16">
        <v>14</v>
      </c>
      <c r="BG16" s="35">
        <f t="shared" si="17"/>
        <v>141.71655444295288</v>
      </c>
      <c r="BH16" s="35">
        <f t="shared" si="18"/>
        <v>100.70829911824558</v>
      </c>
      <c r="BI16" s="35">
        <f t="shared" si="10"/>
        <v>-116.83488484356243</v>
      </c>
      <c r="BJ16" s="35">
        <f t="shared" si="19"/>
        <v>-16.126585725316858</v>
      </c>
    </row>
    <row r="17" spans="1:62" x14ac:dyDescent="0.25">
      <c r="A17">
        <v>15</v>
      </c>
      <c r="B17">
        <v>9.9999999999999995E-7</v>
      </c>
      <c r="C17" s="27">
        <v>1.0840000000000001E-3</v>
      </c>
      <c r="D17" s="27">
        <v>7.1297297297297289E-4</v>
      </c>
      <c r="E17" s="27">
        <v>2.218181818181818E-4</v>
      </c>
      <c r="F17">
        <v>1.0000000000000001E-5</v>
      </c>
      <c r="G17">
        <v>0.56474720920689347</v>
      </c>
      <c r="H17">
        <v>0.39655234615459323</v>
      </c>
      <c r="I17">
        <f t="shared" si="11"/>
        <v>306</v>
      </c>
      <c r="J17">
        <v>2.9512092266663814E-7</v>
      </c>
      <c r="K17">
        <v>2.9850000000000002E-2</v>
      </c>
      <c r="M17" s="8"/>
      <c r="O17">
        <v>15</v>
      </c>
      <c r="P17" s="35">
        <f t="shared" si="20"/>
        <v>114.37156012751666</v>
      </c>
      <c r="Q17" s="35">
        <f t="shared" si="21"/>
        <v>73.363304802809353</v>
      </c>
      <c r="R17" s="35">
        <f t="shared" si="0"/>
        <v>-95.743142145882516</v>
      </c>
      <c r="S17" s="35">
        <f t="shared" si="1"/>
        <v>-22.379837343073163</v>
      </c>
      <c r="V17" s="41">
        <v>15</v>
      </c>
      <c r="W17" s="35">
        <f t="shared" si="2"/>
        <v>7.8120805369167101E-2</v>
      </c>
      <c r="X17" s="35">
        <f t="shared" si="2"/>
        <v>7.8120805369167101E-2</v>
      </c>
      <c r="Y17" s="35">
        <f t="shared" si="3"/>
        <v>-1.9046560165484689</v>
      </c>
      <c r="Z17" s="35">
        <f t="shared" si="12"/>
        <v>-1.8265352111793018</v>
      </c>
      <c r="AA17" s="7"/>
      <c r="AC17">
        <v>15</v>
      </c>
      <c r="AD17" s="35">
        <f t="shared" si="4"/>
        <v>86.948445006711324</v>
      </c>
      <c r="AE17" s="35">
        <f t="shared" si="13"/>
        <v>45.940189682004132</v>
      </c>
      <c r="AF17" s="35">
        <f t="shared" si="5"/>
        <v>-71.916403358120562</v>
      </c>
      <c r="AG17" s="35">
        <f t="shared" si="14"/>
        <v>-25.97621367611643</v>
      </c>
      <c r="AJ17">
        <v>15</v>
      </c>
      <c r="AN17" s="35">
        <f t="shared" si="15"/>
        <v>-27.802748887295731</v>
      </c>
      <c r="AP17">
        <v>15</v>
      </c>
      <c r="AR17">
        <v>15</v>
      </c>
      <c r="AS17" s="35">
        <f t="shared" si="6"/>
        <v>-173.70068867114094</v>
      </c>
      <c r="AT17" s="35">
        <f t="shared" si="23"/>
        <v>-132.69243334643369</v>
      </c>
      <c r="AU17" s="35">
        <f t="shared" si="7"/>
        <v>124.64699255379176</v>
      </c>
      <c r="AV17" s="35">
        <f t="shared" si="22"/>
        <v>-8.0454407926419265</v>
      </c>
      <c r="AY17">
        <v>15</v>
      </c>
      <c r="AZ17" s="8">
        <f t="shared" si="16"/>
        <v>-31.984134228187997</v>
      </c>
      <c r="BA17" s="8">
        <f t="shared" si="16"/>
        <v>-31.984134228187997</v>
      </c>
      <c r="BB17" s="8">
        <f t="shared" si="8"/>
        <v>6.9817676366957624</v>
      </c>
      <c r="BC17" s="8">
        <f t="shared" si="9"/>
        <v>-25.002366591492233</v>
      </c>
      <c r="BF17">
        <v>15</v>
      </c>
      <c r="BG17" s="35">
        <f t="shared" si="17"/>
        <v>141.71655444295288</v>
      </c>
      <c r="BH17" s="35">
        <f t="shared" si="18"/>
        <v>100.70829911824558</v>
      </c>
      <c r="BI17" s="35">
        <f t="shared" si="10"/>
        <v>-117.66522491709601</v>
      </c>
      <c r="BJ17" s="35">
        <f t="shared" si="19"/>
        <v>-16.956925798850435</v>
      </c>
    </row>
    <row r="18" spans="1:62" x14ac:dyDescent="0.25">
      <c r="A18">
        <v>16</v>
      </c>
      <c r="B18">
        <v>9.9999999999999995E-7</v>
      </c>
      <c r="C18" s="27">
        <v>5.3249999999999999E-4</v>
      </c>
      <c r="D18" s="27">
        <v>3.6256756756756754E-4</v>
      </c>
      <c r="E18" s="27">
        <v>2.0306818181818184E-4</v>
      </c>
      <c r="F18">
        <v>2.1323544882920101E-3</v>
      </c>
      <c r="G18">
        <v>0.56785879810769291</v>
      </c>
      <c r="H18">
        <v>0.39484856888868292</v>
      </c>
      <c r="I18">
        <f t="shared" si="11"/>
        <v>306</v>
      </c>
      <c r="J18">
        <v>2.9512092266663814E-7</v>
      </c>
      <c r="K18">
        <v>3.0339999999999999E-2</v>
      </c>
      <c r="M18" s="8"/>
      <c r="O18">
        <v>16</v>
      </c>
      <c r="P18" s="35">
        <f t="shared" si="20"/>
        <v>114.37156012751666</v>
      </c>
      <c r="Q18" s="35">
        <f t="shared" si="21"/>
        <v>73.363304802809353</v>
      </c>
      <c r="R18" s="35">
        <f t="shared" si="0"/>
        <v>-54.860114908094111</v>
      </c>
      <c r="S18" s="35">
        <f t="shared" si="1"/>
        <v>18.503189894715241</v>
      </c>
      <c r="V18" s="41">
        <v>16</v>
      </c>
      <c r="W18" s="35">
        <f t="shared" si="2"/>
        <v>7.8120805369167101E-2</v>
      </c>
      <c r="X18" s="35">
        <f t="shared" si="2"/>
        <v>7.8120805369167101E-2</v>
      </c>
      <c r="Y18" s="35">
        <f t="shared" si="3"/>
        <v>-0.49688187672512968</v>
      </c>
      <c r="Z18" s="35">
        <f t="shared" si="12"/>
        <v>-0.41876107135596258</v>
      </c>
      <c r="AA18" s="7"/>
      <c r="AC18">
        <v>16</v>
      </c>
      <c r="AD18" s="35">
        <f t="shared" si="4"/>
        <v>86.948445006711324</v>
      </c>
      <c r="AE18" s="35">
        <f t="shared" si="13"/>
        <v>45.940189682004132</v>
      </c>
      <c r="AF18" s="35">
        <f t="shared" si="5"/>
        <v>-48.02232985169185</v>
      </c>
      <c r="AG18" s="35">
        <f t="shared" si="14"/>
        <v>-2.0821401696877189</v>
      </c>
      <c r="AJ18">
        <v>16</v>
      </c>
      <c r="AN18" s="35">
        <f t="shared" si="15"/>
        <v>-2.5009012410436813</v>
      </c>
      <c r="AP18">
        <v>16</v>
      </c>
      <c r="AR18">
        <v>16</v>
      </c>
      <c r="AS18" s="35">
        <f t="shared" si="6"/>
        <v>-173.70068867114094</v>
      </c>
      <c r="AT18" s="35">
        <f t="shared" si="23"/>
        <v>-132.69243334643369</v>
      </c>
      <c r="AU18" s="35">
        <f t="shared" si="7"/>
        <v>70.04671155457801</v>
      </c>
      <c r="AV18" s="35">
        <f t="shared" si="22"/>
        <v>-62.645721791855678</v>
      </c>
      <c r="AY18">
        <v>16</v>
      </c>
      <c r="AZ18" s="8">
        <f t="shared" si="16"/>
        <v>-31.984134228187997</v>
      </c>
      <c r="BA18" s="8">
        <f t="shared" si="16"/>
        <v>-31.984134228187997</v>
      </c>
      <c r="BB18" s="8">
        <f t="shared" si="8"/>
        <v>8.8456934668067646</v>
      </c>
      <c r="BC18" s="8">
        <f t="shared" si="9"/>
        <v>-23.138440761381233</v>
      </c>
      <c r="BF18">
        <v>16</v>
      </c>
      <c r="BG18" s="35">
        <f t="shared" si="17"/>
        <v>141.71655444295288</v>
      </c>
      <c r="BH18" s="35">
        <f t="shared" si="18"/>
        <v>100.70829911824558</v>
      </c>
      <c r="BI18" s="35">
        <f t="shared" si="10"/>
        <v>-61.201018087771246</v>
      </c>
      <c r="BJ18" s="35">
        <f t="shared" si="19"/>
        <v>39.507281030474331</v>
      </c>
    </row>
    <row r="19" spans="1:62" x14ac:dyDescent="0.25">
      <c r="A19">
        <v>17</v>
      </c>
      <c r="B19">
        <v>9.9999999999999995E-7</v>
      </c>
      <c r="C19" s="27">
        <v>1.9771666666666666E-3</v>
      </c>
      <c r="D19" s="27">
        <v>1.017162162162162E-3</v>
      </c>
      <c r="E19" s="27">
        <v>9.0375000000000004E-4</v>
      </c>
      <c r="F19">
        <v>4.7113106304956503E-3</v>
      </c>
      <c r="G19">
        <v>0.56510833171990771</v>
      </c>
      <c r="H19">
        <v>0.39291487790099811</v>
      </c>
      <c r="I19">
        <f t="shared" si="11"/>
        <v>306</v>
      </c>
      <c r="J19">
        <v>2.8840315031266014E-7</v>
      </c>
      <c r="K19">
        <v>3.109E-2</v>
      </c>
      <c r="M19" s="8"/>
      <c r="O19">
        <v>17</v>
      </c>
      <c r="P19" s="35">
        <f t="shared" si="20"/>
        <v>114.37156012751666</v>
      </c>
      <c r="Q19" s="35">
        <f t="shared" si="21"/>
        <v>73.363304802809353</v>
      </c>
      <c r="R19" s="35">
        <f t="shared" si="0"/>
        <v>-48.034146842684912</v>
      </c>
      <c r="S19" s="35">
        <f t="shared" si="1"/>
        <v>25.329157960124441</v>
      </c>
      <c r="V19" s="41">
        <v>17</v>
      </c>
      <c r="W19" s="35">
        <f t="shared" si="2"/>
        <v>7.8120805369167101E-2</v>
      </c>
      <c r="X19" s="35">
        <f t="shared" si="2"/>
        <v>7.8120805369167101E-2</v>
      </c>
      <c r="Y19" s="35">
        <f t="shared" si="3"/>
        <v>1.3902454553249586</v>
      </c>
      <c r="Z19" s="35">
        <f t="shared" si="12"/>
        <v>1.4683662606941257</v>
      </c>
      <c r="AA19" s="7"/>
      <c r="AC19">
        <v>17</v>
      </c>
      <c r="AD19" s="35">
        <f t="shared" si="4"/>
        <v>86.948445006711324</v>
      </c>
      <c r="AE19" s="35">
        <f t="shared" si="13"/>
        <v>45.940189682004132</v>
      </c>
      <c r="AF19" s="35">
        <f t="shared" si="5"/>
        <v>-41.111820333671631</v>
      </c>
      <c r="AG19" s="35">
        <f t="shared" si="14"/>
        <v>4.828369348332501</v>
      </c>
      <c r="AJ19">
        <v>17</v>
      </c>
      <c r="AN19" s="35">
        <f t="shared" si="15"/>
        <v>6.2967356090266264</v>
      </c>
      <c r="AP19">
        <v>17</v>
      </c>
      <c r="AR19">
        <v>17</v>
      </c>
      <c r="AS19" s="35">
        <f t="shared" si="6"/>
        <v>-173.70068867114094</v>
      </c>
      <c r="AT19" s="35">
        <f t="shared" si="23"/>
        <v>-132.69243334643369</v>
      </c>
      <c r="AU19" s="35">
        <f t="shared" si="7"/>
        <v>61.904562685816607</v>
      </c>
      <c r="AV19" s="35">
        <f t="shared" si="22"/>
        <v>-70.787870660617074</v>
      </c>
      <c r="AY19">
        <v>17</v>
      </c>
      <c r="AZ19" s="8">
        <f t="shared" si="16"/>
        <v>-31.984134228187997</v>
      </c>
      <c r="BA19" s="8">
        <f t="shared" si="16"/>
        <v>-31.984134228187997</v>
      </c>
      <c r="BB19" s="8">
        <f t="shared" si="8"/>
        <v>5.5578438787934434</v>
      </c>
      <c r="BC19" s="8">
        <f t="shared" si="9"/>
        <v>-26.426290349394556</v>
      </c>
      <c r="BF19">
        <v>17</v>
      </c>
      <c r="BG19" s="35">
        <f t="shared" si="17"/>
        <v>141.71655444295288</v>
      </c>
      <c r="BH19" s="35">
        <f t="shared" si="18"/>
        <v>100.70829911824558</v>
      </c>
      <c r="BI19" s="35">
        <f t="shared" si="10"/>
        <v>-56.346718807023159</v>
      </c>
      <c r="BJ19" s="35">
        <f t="shared" si="19"/>
        <v>44.361580311222419</v>
      </c>
    </row>
    <row r="20" spans="1:62" x14ac:dyDescent="0.25">
      <c r="A20">
        <v>18</v>
      </c>
      <c r="B20">
        <v>9.9999999999999995E-7</v>
      </c>
      <c r="C20" s="27">
        <v>1.5554999999999998E-3</v>
      </c>
      <c r="D20" s="27">
        <v>7.5094594594594596E-4</v>
      </c>
      <c r="E20" s="27">
        <v>7.3079545454545456E-4</v>
      </c>
      <c r="F20">
        <v>8.4571491013480538E-3</v>
      </c>
      <c r="G20">
        <v>0.56162400045750183</v>
      </c>
      <c r="H20">
        <v>0.39124312690560503</v>
      </c>
      <c r="I20">
        <f t="shared" si="11"/>
        <v>306</v>
      </c>
      <c r="J20">
        <v>3.0199517204020165E-7</v>
      </c>
      <c r="K20">
        <v>2.9940000000000001E-2</v>
      </c>
      <c r="M20" s="8"/>
      <c r="O20">
        <v>18</v>
      </c>
      <c r="P20" s="35">
        <f t="shared" si="20"/>
        <v>114.37156012751666</v>
      </c>
      <c r="Q20" s="35">
        <f t="shared" si="21"/>
        <v>73.363304802809353</v>
      </c>
      <c r="R20" s="35">
        <f t="shared" si="0"/>
        <v>-43.502816222465086</v>
      </c>
      <c r="S20" s="35">
        <f t="shared" si="1"/>
        <v>29.860488580344267</v>
      </c>
      <c r="V20" s="41">
        <v>18</v>
      </c>
      <c r="W20" s="35">
        <f t="shared" si="2"/>
        <v>7.8120805369167101E-2</v>
      </c>
      <c r="X20" s="35">
        <f t="shared" si="2"/>
        <v>7.8120805369167101E-2</v>
      </c>
      <c r="Y20" s="35">
        <f t="shared" si="3"/>
        <v>1.7835573958175854</v>
      </c>
      <c r="Z20" s="35">
        <f t="shared" si="12"/>
        <v>1.8616782011867525</v>
      </c>
      <c r="AA20" s="7"/>
      <c r="AC20">
        <v>18</v>
      </c>
      <c r="AD20" s="35">
        <f t="shared" si="4"/>
        <v>86.948445006711324</v>
      </c>
      <c r="AE20" s="35">
        <f t="shared" si="13"/>
        <v>45.940189682004132</v>
      </c>
      <c r="AF20" s="35">
        <f t="shared" si="5"/>
        <v>-38.814945378357947</v>
      </c>
      <c r="AG20" s="35">
        <f t="shared" si="14"/>
        <v>7.1252443036461841</v>
      </c>
      <c r="AJ20">
        <v>18</v>
      </c>
      <c r="AN20" s="35">
        <f t="shared" si="15"/>
        <v>8.9869225048329362</v>
      </c>
      <c r="AP20">
        <v>18</v>
      </c>
      <c r="AR20">
        <v>18</v>
      </c>
      <c r="AS20" s="35">
        <f t="shared" si="6"/>
        <v>-173.70068867114094</v>
      </c>
      <c r="AT20" s="35">
        <f t="shared" si="23"/>
        <v>-132.69243334643369</v>
      </c>
      <c r="AU20" s="35">
        <f t="shared" si="7"/>
        <v>56.030738689506599</v>
      </c>
      <c r="AV20" s="35">
        <f t="shared" si="22"/>
        <v>-76.661694656927097</v>
      </c>
      <c r="AY20">
        <v>18</v>
      </c>
      <c r="AZ20" s="8">
        <f t="shared" si="16"/>
        <v>-31.984134228187997</v>
      </c>
      <c r="BA20" s="8">
        <f t="shared" si="16"/>
        <v>-31.984134228187997</v>
      </c>
      <c r="BB20" s="8">
        <f t="shared" si="8"/>
        <v>6.0564942271167883</v>
      </c>
      <c r="BC20" s="8">
        <f t="shared" si="9"/>
        <v>-25.927640001071211</v>
      </c>
      <c r="BF20">
        <v>18</v>
      </c>
      <c r="BG20" s="35">
        <f t="shared" si="17"/>
        <v>141.71655444295288</v>
      </c>
      <c r="BH20" s="35">
        <f t="shared" si="18"/>
        <v>100.70829911824558</v>
      </c>
      <c r="BI20" s="35">
        <f t="shared" si="10"/>
        <v>-49.974244462389812</v>
      </c>
      <c r="BJ20" s="35">
        <f t="shared" si="19"/>
        <v>50.734054655855765</v>
      </c>
    </row>
    <row r="21" spans="1:62" x14ac:dyDescent="0.25">
      <c r="A21">
        <v>19</v>
      </c>
      <c r="B21">
        <v>9.9999999999999995E-7</v>
      </c>
      <c r="C21" s="27">
        <v>1.9193333333333334E-3</v>
      </c>
      <c r="D21" s="27">
        <v>8.1905405405405403E-4</v>
      </c>
      <c r="E21" s="27">
        <v>9.762499999999999E-4</v>
      </c>
      <c r="F21">
        <v>1.3455379796633589E-2</v>
      </c>
      <c r="G21">
        <v>0.54538995569963966</v>
      </c>
      <c r="H21">
        <v>0.39874149903674239</v>
      </c>
      <c r="I21">
        <f t="shared" si="11"/>
        <v>306</v>
      </c>
      <c r="J21">
        <v>3.0199517204020165E-7</v>
      </c>
      <c r="K21">
        <v>3.0200000000000001E-2</v>
      </c>
      <c r="M21" s="8"/>
      <c r="O21">
        <v>19</v>
      </c>
      <c r="P21" s="35">
        <f t="shared" si="20"/>
        <v>114.37156012751666</v>
      </c>
      <c r="Q21" s="35">
        <f t="shared" si="21"/>
        <v>73.363304802809353</v>
      </c>
      <c r="R21" s="35">
        <f t="shared" si="0"/>
        <v>-39.622570753144579</v>
      </c>
      <c r="S21" s="35">
        <f t="shared" si="1"/>
        <v>33.740734049664773</v>
      </c>
      <c r="V21" s="41">
        <v>19</v>
      </c>
      <c r="W21" s="35">
        <f t="shared" si="2"/>
        <v>7.8120805369167101E-2</v>
      </c>
      <c r="X21" s="35">
        <f t="shared" si="2"/>
        <v>7.8120805369167101E-2</v>
      </c>
      <c r="Y21" s="35">
        <f t="shared" si="3"/>
        <v>2.6133174110843709</v>
      </c>
      <c r="Z21" s="35">
        <f t="shared" si="12"/>
        <v>2.691438216453538</v>
      </c>
      <c r="AA21" s="7"/>
      <c r="AC21">
        <v>19</v>
      </c>
      <c r="AD21" s="35">
        <f t="shared" si="4"/>
        <v>86.948445006711324</v>
      </c>
      <c r="AE21" s="35">
        <f t="shared" si="13"/>
        <v>45.940189682004132</v>
      </c>
      <c r="AF21" s="35">
        <f t="shared" si="5"/>
        <v>-36.119299828495031</v>
      </c>
      <c r="AG21" s="35">
        <f t="shared" si="14"/>
        <v>9.8208898535091009</v>
      </c>
      <c r="AJ21">
        <v>19</v>
      </c>
      <c r="AN21" s="35">
        <f t="shared" si="15"/>
        <v>12.512328069962638</v>
      </c>
      <c r="AP21">
        <v>19</v>
      </c>
      <c r="AR21">
        <v>19</v>
      </c>
      <c r="AS21" s="35">
        <f t="shared" si="6"/>
        <v>-173.70068867114094</v>
      </c>
      <c r="AT21" s="35">
        <f t="shared" si="23"/>
        <v>-132.69243334643369</v>
      </c>
      <c r="AU21" s="35">
        <f t="shared" si="7"/>
        <v>51.20827586672808</v>
      </c>
      <c r="AV21" s="35">
        <f t="shared" si="22"/>
        <v>-81.484157479705601</v>
      </c>
      <c r="AY21">
        <v>19</v>
      </c>
      <c r="AZ21" s="8">
        <f t="shared" si="16"/>
        <v>-31.984134228187997</v>
      </c>
      <c r="BA21" s="8">
        <f t="shared" si="16"/>
        <v>-31.984134228187997</v>
      </c>
      <c r="BB21" s="8">
        <f t="shared" si="8"/>
        <v>5.4691167778495915</v>
      </c>
      <c r="BC21" s="8">
        <f t="shared" si="9"/>
        <v>-26.515017450338405</v>
      </c>
      <c r="BF21">
        <v>19</v>
      </c>
      <c r="BG21" s="35">
        <f t="shared" si="17"/>
        <v>141.71655444295288</v>
      </c>
      <c r="BH21" s="35">
        <f t="shared" si="18"/>
        <v>100.70829911824558</v>
      </c>
      <c r="BI21" s="35">
        <f t="shared" si="10"/>
        <v>-45.739159088878488</v>
      </c>
      <c r="BJ21" s="35">
        <f t="shared" si="19"/>
        <v>54.96914002936709</v>
      </c>
    </row>
    <row r="22" spans="1:62" x14ac:dyDescent="0.25">
      <c r="A22">
        <v>20</v>
      </c>
      <c r="B22">
        <v>9.9999999999999995E-7</v>
      </c>
      <c r="C22" s="27">
        <v>5.3249999999999999E-4</v>
      </c>
      <c r="D22" s="27">
        <v>3.6256756756756754E-4</v>
      </c>
      <c r="E22" s="27">
        <v>2.0306818181818184E-4</v>
      </c>
      <c r="F22">
        <v>1.0000000000000001E-5</v>
      </c>
      <c r="G22">
        <v>0.59953156541718877</v>
      </c>
      <c r="H22">
        <v>0.37110489341547853</v>
      </c>
      <c r="I22">
        <f t="shared" si="11"/>
        <v>306</v>
      </c>
      <c r="J22">
        <v>2.454708915685024E-7</v>
      </c>
      <c r="K22">
        <v>3.1605000000000001E-2</v>
      </c>
      <c r="M22" s="8"/>
      <c r="O22">
        <v>20</v>
      </c>
      <c r="P22" s="35">
        <f t="shared" si="20"/>
        <v>114.37156012751666</v>
      </c>
      <c r="Q22" s="35">
        <f t="shared" si="21"/>
        <v>73.363304802809353</v>
      </c>
      <c r="R22" s="35">
        <f t="shared" si="0"/>
        <v>-95.68581317138451</v>
      </c>
      <c r="S22" s="35">
        <f t="shared" si="1"/>
        <v>-22.322508368575157</v>
      </c>
      <c r="V22" s="41">
        <v>20</v>
      </c>
      <c r="W22" s="35">
        <f t="shared" si="2"/>
        <v>7.8120805369167101E-2</v>
      </c>
      <c r="X22" s="35">
        <f t="shared" si="2"/>
        <v>7.8120805369167101E-2</v>
      </c>
      <c r="Y22" s="35">
        <f t="shared" si="3"/>
        <v>-0.49688187672512968</v>
      </c>
      <c r="Z22" s="35">
        <f t="shared" si="12"/>
        <v>-0.41876107135596258</v>
      </c>
      <c r="AA22" s="7"/>
      <c r="AC22">
        <v>20</v>
      </c>
      <c r="AD22" s="35">
        <f t="shared" si="4"/>
        <v>86.948445006711324</v>
      </c>
      <c r="AE22" s="35">
        <f t="shared" si="13"/>
        <v>45.940189682004132</v>
      </c>
      <c r="AF22" s="35">
        <f t="shared" si="5"/>
        <v>-75.308747303218553</v>
      </c>
      <c r="AG22" s="35">
        <f t="shared" si="14"/>
        <v>-29.368557621214421</v>
      </c>
      <c r="AJ22">
        <v>20</v>
      </c>
      <c r="AN22" s="35">
        <f t="shared" si="15"/>
        <v>-29.787318692570384</v>
      </c>
      <c r="AP22">
        <v>20</v>
      </c>
      <c r="AR22">
        <v>20</v>
      </c>
      <c r="AS22" s="35">
        <f t="shared" si="6"/>
        <v>-173.70068867114094</v>
      </c>
      <c r="AT22" s="35">
        <f t="shared" si="23"/>
        <v>-132.69243334643369</v>
      </c>
      <c r="AU22" s="35">
        <f t="shared" si="7"/>
        <v>124.65370912628853</v>
      </c>
      <c r="AV22" s="35">
        <f t="shared" si="22"/>
        <v>-8.0387242201451556</v>
      </c>
      <c r="AY22">
        <v>20</v>
      </c>
      <c r="AZ22" s="8">
        <f t="shared" si="16"/>
        <v>-31.984134228187997</v>
      </c>
      <c r="BA22" s="8">
        <f t="shared" si="16"/>
        <v>-31.984134228187997</v>
      </c>
      <c r="BB22" s="8">
        <f t="shared" si="8"/>
        <v>9.0877119634631995</v>
      </c>
      <c r="BC22" s="8">
        <f t="shared" si="9"/>
        <v>-22.896422264724798</v>
      </c>
      <c r="BF22">
        <v>20</v>
      </c>
      <c r="BG22" s="35">
        <f t="shared" si="17"/>
        <v>141.71655444295288</v>
      </c>
      <c r="BH22" s="35">
        <f t="shared" si="18"/>
        <v>100.70829911824558</v>
      </c>
      <c r="BI22" s="35">
        <f t="shared" si="10"/>
        <v>-115.56599716282533</v>
      </c>
      <c r="BJ22" s="35">
        <f t="shared" si="19"/>
        <v>-14.857698044579749</v>
      </c>
    </row>
    <row r="23" spans="1:62" x14ac:dyDescent="0.25">
      <c r="A23">
        <v>21</v>
      </c>
      <c r="B23">
        <v>9.9999999999999995E-7</v>
      </c>
      <c r="C23" s="27">
        <v>3.8416666666666666E-4</v>
      </c>
      <c r="D23" s="27">
        <v>4.1202702702702697E-4</v>
      </c>
      <c r="E23" s="27">
        <v>4.9886363636363632E-5</v>
      </c>
      <c r="F23">
        <v>1.0000000000000001E-5</v>
      </c>
      <c r="G23">
        <v>0.58975230757045838</v>
      </c>
      <c r="H23">
        <v>0.37798571447167606</v>
      </c>
      <c r="I23">
        <f t="shared" si="11"/>
        <v>306</v>
      </c>
      <c r="J23">
        <v>2.5703957827688611E-7</v>
      </c>
      <c r="K23">
        <v>3.2055E-2</v>
      </c>
      <c r="M23" s="8"/>
      <c r="O23">
        <v>21</v>
      </c>
      <c r="P23" s="35">
        <f t="shared" si="20"/>
        <v>114.37156012751666</v>
      </c>
      <c r="Q23" s="35">
        <f t="shared" si="21"/>
        <v>73.363304802809353</v>
      </c>
      <c r="R23" s="35">
        <f t="shared" si="0"/>
        <v>-96.805905029238701</v>
      </c>
      <c r="S23" s="35">
        <f t="shared" si="1"/>
        <v>-23.442600226429349</v>
      </c>
      <c r="V23" s="41">
        <v>21</v>
      </c>
      <c r="W23" s="35">
        <f t="shared" ref="W23:X42" si="24">$M$9+$M$11-2*$M$10</f>
        <v>7.8120805369167101E-2</v>
      </c>
      <c r="X23" s="35">
        <f t="shared" si="24"/>
        <v>7.8120805369167101E-2</v>
      </c>
      <c r="Y23" s="35">
        <f t="shared" si="3"/>
        <v>-5.5498808337305814</v>
      </c>
      <c r="Z23" s="35">
        <f t="shared" si="12"/>
        <v>-5.4717600283614143</v>
      </c>
      <c r="AA23" s="7"/>
      <c r="AC23">
        <v>21</v>
      </c>
      <c r="AD23" s="35">
        <f t="shared" si="4"/>
        <v>86.948445006711324</v>
      </c>
      <c r="AE23" s="35">
        <f t="shared" si="13"/>
        <v>45.940189682004132</v>
      </c>
      <c r="AF23" s="35">
        <f t="shared" si="5"/>
        <v>-73.398581793458945</v>
      </c>
      <c r="AG23" s="35">
        <f t="shared" si="14"/>
        <v>-27.458392111454813</v>
      </c>
      <c r="AJ23">
        <v>21</v>
      </c>
      <c r="AN23" s="35">
        <f t="shared" si="15"/>
        <v>-32.930152139816229</v>
      </c>
      <c r="AP23">
        <v>21</v>
      </c>
      <c r="AR23">
        <v>21</v>
      </c>
      <c r="AS23" s="35">
        <f t="shared" si="6"/>
        <v>-173.70068867114094</v>
      </c>
      <c r="AT23" s="35">
        <f t="shared" si="23"/>
        <v>-132.69243334643369</v>
      </c>
      <c r="AU23" s="35">
        <f t="shared" si="7"/>
        <v>124.57589659804641</v>
      </c>
      <c r="AV23" s="35">
        <f t="shared" si="22"/>
        <v>-8.1165367483872757</v>
      </c>
      <c r="AY23">
        <v>21</v>
      </c>
      <c r="AZ23" s="8">
        <f t="shared" ref="AZ23:BA42" si="25">$M$12+$M$3-$M$9-$M$7</f>
        <v>-31.984134228187997</v>
      </c>
      <c r="BA23" s="8">
        <f t="shared" si="25"/>
        <v>-31.984134228187997</v>
      </c>
      <c r="BB23" s="8">
        <f t="shared" si="8"/>
        <v>9.9125491667585486</v>
      </c>
      <c r="BC23" s="8">
        <f t="shared" si="9"/>
        <v>-22.071585061429449</v>
      </c>
      <c r="BF23">
        <v>21</v>
      </c>
      <c r="BG23" s="35">
        <f t="shared" si="17"/>
        <v>141.71655444295288</v>
      </c>
      <c r="BH23" s="35">
        <f t="shared" si="18"/>
        <v>100.70829911824558</v>
      </c>
      <c r="BI23" s="35">
        <f t="shared" si="10"/>
        <v>-114.66334743128787</v>
      </c>
      <c r="BJ23" s="35">
        <f t="shared" si="19"/>
        <v>-13.955048313042298</v>
      </c>
    </row>
    <row r="24" spans="1:62" x14ac:dyDescent="0.25">
      <c r="A24">
        <v>22</v>
      </c>
      <c r="B24">
        <v>9.9999999999999995E-7</v>
      </c>
      <c r="C24" s="27">
        <v>5.2666666666666671E-4</v>
      </c>
      <c r="D24" s="27">
        <v>5.2027027027027033E-4</v>
      </c>
      <c r="E24" s="27">
        <v>5.329545454545455E-5</v>
      </c>
      <c r="F24">
        <v>1.0000000000000001E-5</v>
      </c>
      <c r="G24">
        <v>0.58259428876777986</v>
      </c>
      <c r="H24">
        <v>0.37911124060398199</v>
      </c>
      <c r="I24">
        <f t="shared" si="11"/>
        <v>306</v>
      </c>
      <c r="J24">
        <v>2.6302679918953789E-7</v>
      </c>
      <c r="K24">
        <v>3.0939999999999999E-2</v>
      </c>
      <c r="L24" s="29"/>
      <c r="M24" s="30"/>
      <c r="O24">
        <v>22</v>
      </c>
      <c r="P24" s="35">
        <f t="shared" si="20"/>
        <v>114.37156012751666</v>
      </c>
      <c r="Q24" s="35">
        <f t="shared" si="21"/>
        <v>73.363304802809353</v>
      </c>
      <c r="R24" s="35">
        <f t="shared" si="0"/>
        <v>-96.686762128772486</v>
      </c>
      <c r="S24" s="35">
        <f t="shared" si="1"/>
        <v>-23.323457325963133</v>
      </c>
      <c r="V24" s="41">
        <v>22</v>
      </c>
      <c r="W24" s="35">
        <f t="shared" si="24"/>
        <v>7.8120805369167101E-2</v>
      </c>
      <c r="X24" s="35">
        <f t="shared" si="24"/>
        <v>7.8120805369167101E-2</v>
      </c>
      <c r="Y24" s="35">
        <f t="shared" si="3"/>
        <v>-5.7659482631222758</v>
      </c>
      <c r="Z24" s="35">
        <f t="shared" si="12"/>
        <v>-5.6878274577531087</v>
      </c>
      <c r="AA24" s="7"/>
      <c r="AC24">
        <v>22</v>
      </c>
      <c r="AD24" s="35">
        <f t="shared" si="4"/>
        <v>86.948445006711324</v>
      </c>
      <c r="AE24" s="35">
        <f t="shared" si="13"/>
        <v>45.940189682004132</v>
      </c>
      <c r="AF24" s="35">
        <f t="shared" si="5"/>
        <v>-71.961394858465567</v>
      </c>
      <c r="AG24" s="35">
        <f t="shared" si="14"/>
        <v>-26.021205176461436</v>
      </c>
      <c r="AJ24">
        <v>22</v>
      </c>
      <c r="AN24" s="35">
        <f t="shared" si="15"/>
        <v>-31.709032634214545</v>
      </c>
      <c r="AP24">
        <v>22</v>
      </c>
      <c r="AR24">
        <v>22</v>
      </c>
      <c r="AS24" s="35">
        <f t="shared" si="6"/>
        <v>-173.70068867114094</v>
      </c>
      <c r="AT24" s="35">
        <f t="shared" si="23"/>
        <v>-132.69243334643369</v>
      </c>
      <c r="AU24" s="35">
        <f t="shared" si="7"/>
        <v>124.6349018878916</v>
      </c>
      <c r="AV24" s="35">
        <f t="shared" si="22"/>
        <v>-8.057531458542087</v>
      </c>
      <c r="AY24">
        <v>22</v>
      </c>
      <c r="AZ24" s="8">
        <f t="shared" si="25"/>
        <v>-31.984134228187997</v>
      </c>
      <c r="BA24" s="8">
        <f t="shared" si="25"/>
        <v>-31.984134228187997</v>
      </c>
      <c r="BB24" s="8">
        <f t="shared" si="8"/>
        <v>8.9887207519344781</v>
      </c>
      <c r="BC24" s="8">
        <f t="shared" si="9"/>
        <v>-22.995413476253518</v>
      </c>
      <c r="BF24">
        <v>22</v>
      </c>
      <c r="BG24" s="35">
        <f t="shared" si="17"/>
        <v>141.71655444295288</v>
      </c>
      <c r="BH24" s="35">
        <f t="shared" si="18"/>
        <v>100.70829911824558</v>
      </c>
      <c r="BI24" s="35">
        <f t="shared" si="10"/>
        <v>-115.64618113595714</v>
      </c>
      <c r="BJ24" s="35">
        <f t="shared" si="19"/>
        <v>-14.937882017711559</v>
      </c>
    </row>
    <row r="25" spans="1:62" x14ac:dyDescent="0.25">
      <c r="A25">
        <v>23</v>
      </c>
      <c r="B25">
        <v>9.9999999999999995E-7</v>
      </c>
      <c r="C25" s="27">
        <v>1.2761666666666666E-3</v>
      </c>
      <c r="D25" s="27">
        <v>6.9945945945945945E-4</v>
      </c>
      <c r="E25" s="27">
        <v>1.4636363636363637E-4</v>
      </c>
      <c r="F25">
        <v>1.0000000000000001E-5</v>
      </c>
      <c r="G25">
        <v>0.56830397456522552</v>
      </c>
      <c r="H25">
        <v>0.39522995736085081</v>
      </c>
      <c r="I25">
        <f t="shared" si="11"/>
        <v>306</v>
      </c>
      <c r="J25">
        <v>2.8183829312644502E-7</v>
      </c>
      <c r="K25">
        <v>3.066E-2</v>
      </c>
      <c r="L25" s="29"/>
      <c r="M25" s="30"/>
      <c r="O25">
        <v>23</v>
      </c>
      <c r="P25" s="35">
        <f t="shared" si="20"/>
        <v>114.37156012751666</v>
      </c>
      <c r="Q25" s="35">
        <f t="shared" si="21"/>
        <v>73.363304802809353</v>
      </c>
      <c r="R25" s="35">
        <f t="shared" si="0"/>
        <v>-95.21111012887809</v>
      </c>
      <c r="S25" s="35">
        <f t="shared" si="1"/>
        <v>-21.847805326068737</v>
      </c>
      <c r="V25" s="41">
        <v>23</v>
      </c>
      <c r="W25" s="35">
        <f t="shared" si="24"/>
        <v>7.8120805369167101E-2</v>
      </c>
      <c r="X25" s="35">
        <f t="shared" si="24"/>
        <v>7.8120805369167101E-2</v>
      </c>
      <c r="Y25" s="35">
        <f t="shared" si="3"/>
        <v>-2.4498595840279167</v>
      </c>
      <c r="Z25" s="35">
        <f t="shared" si="12"/>
        <v>-2.3717387786587496</v>
      </c>
      <c r="AA25" s="7"/>
      <c r="AC25">
        <v>23</v>
      </c>
      <c r="AD25" s="35">
        <f t="shared" si="4"/>
        <v>86.948445006711324</v>
      </c>
      <c r="AE25" s="35">
        <f t="shared" si="13"/>
        <v>45.940189682004132</v>
      </c>
      <c r="AF25" s="35">
        <f t="shared" si="5"/>
        <v>-70.028147899553133</v>
      </c>
      <c r="AG25" s="35">
        <f t="shared" si="14"/>
        <v>-24.087958217549001</v>
      </c>
      <c r="AJ25">
        <v>23</v>
      </c>
      <c r="AN25" s="35">
        <f t="shared" si="15"/>
        <v>-26.45969699620775</v>
      </c>
      <c r="AP25">
        <v>23</v>
      </c>
      <c r="AR25">
        <v>23</v>
      </c>
      <c r="AS25" s="35">
        <f t="shared" si="6"/>
        <v>-173.70068867114094</v>
      </c>
      <c r="AT25" s="35">
        <f t="shared" si="23"/>
        <v>-132.69243334643369</v>
      </c>
      <c r="AU25" s="35">
        <f t="shared" si="7"/>
        <v>124.59484636775828</v>
      </c>
      <c r="AV25" s="35">
        <f t="shared" si="22"/>
        <v>-8.0975869786754089</v>
      </c>
      <c r="AY25">
        <v>23</v>
      </c>
      <c r="AZ25" s="8">
        <f t="shared" si="25"/>
        <v>-31.984134228187997</v>
      </c>
      <c r="BA25" s="8">
        <f t="shared" si="25"/>
        <v>-31.984134228187997</v>
      </c>
      <c r="BB25" s="8">
        <f t="shared" si="8"/>
        <v>6.6506335935831737</v>
      </c>
      <c r="BC25" s="8">
        <f t="shared" si="9"/>
        <v>-25.333500634604825</v>
      </c>
      <c r="BF25">
        <v>23</v>
      </c>
      <c r="BG25" s="35">
        <f t="shared" si="17"/>
        <v>141.71655444295288</v>
      </c>
      <c r="BH25" s="35">
        <f t="shared" si="18"/>
        <v>100.70829911824558</v>
      </c>
      <c r="BI25" s="35">
        <f t="shared" si="10"/>
        <v>-117.9442127741751</v>
      </c>
      <c r="BJ25" s="35">
        <f t="shared" si="19"/>
        <v>-17.235913655929522</v>
      </c>
    </row>
    <row r="26" spans="1:62" x14ac:dyDescent="0.25">
      <c r="A26">
        <v>24</v>
      </c>
      <c r="B26">
        <v>9.9999999999999995E-7</v>
      </c>
      <c r="C26" s="27">
        <v>2.1311666666666666E-3</v>
      </c>
      <c r="D26" s="27">
        <v>8.5864864864864862E-4</v>
      </c>
      <c r="E26" s="27">
        <v>5.2636363636363633E-4</v>
      </c>
      <c r="F26">
        <v>2.4357303100889303E-3</v>
      </c>
      <c r="G26">
        <v>0.55142209950040555</v>
      </c>
      <c r="H26">
        <v>0.40284059330544453</v>
      </c>
      <c r="I26">
        <f t="shared" si="11"/>
        <v>306</v>
      </c>
      <c r="J26">
        <v>2.9512092266663814E-7</v>
      </c>
      <c r="K26">
        <v>3.1800000000000002E-2</v>
      </c>
      <c r="L26" s="29"/>
      <c r="M26" s="30"/>
      <c r="O26">
        <v>24</v>
      </c>
      <c r="P26" s="35">
        <f t="shared" si="20"/>
        <v>114.37156012751666</v>
      </c>
      <c r="Q26" s="35">
        <f t="shared" si="21"/>
        <v>73.363304802809353</v>
      </c>
      <c r="R26" s="35">
        <f t="shared" si="0"/>
        <v>-52.39029199148267</v>
      </c>
      <c r="S26" s="35">
        <f t="shared" si="1"/>
        <v>20.973012811326683</v>
      </c>
      <c r="V26" s="41">
        <v>24</v>
      </c>
      <c r="W26" s="35">
        <f t="shared" si="24"/>
        <v>7.8120805369167101E-2</v>
      </c>
      <c r="X26" s="35">
        <f t="shared" si="24"/>
        <v>7.8120805369167101E-2</v>
      </c>
      <c r="Y26" s="35">
        <f t="shared" si="3"/>
        <v>1.067809928949172</v>
      </c>
      <c r="Z26" s="35">
        <f t="shared" si="12"/>
        <v>1.1459307343183391</v>
      </c>
      <c r="AA26" s="7"/>
      <c r="AC26">
        <v>24</v>
      </c>
      <c r="AD26" s="35">
        <f t="shared" si="4"/>
        <v>86.948445006711324</v>
      </c>
      <c r="AE26" s="35">
        <f t="shared" si="13"/>
        <v>45.940189682004132</v>
      </c>
      <c r="AF26" s="35">
        <f t="shared" si="5"/>
        <v>-42.71181234691948</v>
      </c>
      <c r="AG26" s="35">
        <f t="shared" si="14"/>
        <v>3.2283773350846516</v>
      </c>
      <c r="AJ26">
        <v>24</v>
      </c>
      <c r="AN26" s="35">
        <f t="shared" si="15"/>
        <v>4.374308069402991</v>
      </c>
      <c r="AP26">
        <v>24</v>
      </c>
      <c r="AR26">
        <v>24</v>
      </c>
      <c r="AS26" s="35">
        <f t="shared" si="6"/>
        <v>-173.70068867114094</v>
      </c>
      <c r="AT26" s="35">
        <f t="shared" si="23"/>
        <v>-132.69243334643369</v>
      </c>
      <c r="AU26" s="35">
        <f t="shared" si="7"/>
        <v>68.498667968839158</v>
      </c>
      <c r="AV26" s="35">
        <f t="shared" si="22"/>
        <v>-64.193765377594531</v>
      </c>
      <c r="AY26">
        <v>24</v>
      </c>
      <c r="AZ26" s="8">
        <f t="shared" si="25"/>
        <v>-31.984134228187997</v>
      </c>
      <c r="BA26" s="8">
        <f t="shared" si="25"/>
        <v>-31.984134228187997</v>
      </c>
      <c r="BB26" s="8">
        <f t="shared" si="8"/>
        <v>5.3620864038441356</v>
      </c>
      <c r="BC26" s="8">
        <f t="shared" si="9"/>
        <v>-26.622047824343863</v>
      </c>
      <c r="BF26">
        <v>24</v>
      </c>
      <c r="BG26" s="35">
        <f t="shared" si="17"/>
        <v>141.71655444295288</v>
      </c>
      <c r="BH26" s="35">
        <f t="shared" si="18"/>
        <v>100.70829911824558</v>
      </c>
      <c r="BI26" s="35">
        <f t="shared" si="10"/>
        <v>-63.136581564995026</v>
      </c>
      <c r="BJ26" s="35">
        <f t="shared" si="19"/>
        <v>37.571717553250551</v>
      </c>
    </row>
    <row r="27" spans="1:62" x14ac:dyDescent="0.25">
      <c r="A27">
        <v>25</v>
      </c>
      <c r="B27">
        <v>9.9999999999999995E-7</v>
      </c>
      <c r="C27" s="27">
        <v>2.2868333333333334E-3</v>
      </c>
      <c r="D27" s="27">
        <v>9.6513513513513517E-4</v>
      </c>
      <c r="E27" s="27">
        <v>8.0306818181818181E-4</v>
      </c>
      <c r="F27">
        <v>3.5695037342581108E-3</v>
      </c>
      <c r="G27">
        <v>0.55625067791648031</v>
      </c>
      <c r="H27">
        <v>0.40096246674032743</v>
      </c>
      <c r="I27">
        <f t="shared" si="11"/>
        <v>306</v>
      </c>
      <c r="J27">
        <v>2.8840315031266014E-7</v>
      </c>
      <c r="K27">
        <v>3.0599999999999999E-2</v>
      </c>
      <c r="L27" s="29"/>
      <c r="M27" s="30"/>
      <c r="O27">
        <v>25</v>
      </c>
      <c r="P27" s="35">
        <f t="shared" si="20"/>
        <v>114.37156012751666</v>
      </c>
      <c r="Q27" s="35">
        <f t="shared" si="21"/>
        <v>73.363304802809353</v>
      </c>
      <c r="R27" s="35">
        <f t="shared" si="0"/>
        <v>-49.689167900001237</v>
      </c>
      <c r="S27" s="35">
        <f t="shared" si="1"/>
        <v>23.674136902808115</v>
      </c>
      <c r="V27" s="41">
        <v>25</v>
      </c>
      <c r="W27" s="35">
        <f t="shared" si="24"/>
        <v>7.8120805369167101E-2</v>
      </c>
      <c r="X27" s="35">
        <f t="shared" si="24"/>
        <v>7.8120805369167101E-2</v>
      </c>
      <c r="Y27" s="35">
        <f t="shared" si="3"/>
        <v>1.7270959533276078</v>
      </c>
      <c r="Z27" s="35">
        <f t="shared" si="12"/>
        <v>1.8052167586967749</v>
      </c>
      <c r="AA27" s="7"/>
      <c r="AC27">
        <v>25</v>
      </c>
      <c r="AD27" s="35">
        <f t="shared" si="4"/>
        <v>86.948445006711324</v>
      </c>
      <c r="AE27" s="35">
        <f t="shared" si="13"/>
        <v>45.940189682004132</v>
      </c>
      <c r="AF27" s="35">
        <f t="shared" si="5"/>
        <v>-41.483176088999535</v>
      </c>
      <c r="AG27" s="35">
        <f t="shared" si="14"/>
        <v>4.4570135930045964</v>
      </c>
      <c r="AJ27">
        <v>25</v>
      </c>
      <c r="AN27" s="35">
        <f t="shared" si="15"/>
        <v>6.2622303517013709</v>
      </c>
      <c r="AP27">
        <v>25</v>
      </c>
      <c r="AR27">
        <v>25</v>
      </c>
      <c r="AS27" s="35">
        <f t="shared" si="6"/>
        <v>-173.70068867114094</v>
      </c>
      <c r="AT27" s="35">
        <f t="shared" si="23"/>
        <v>-132.69243334643369</v>
      </c>
      <c r="AU27" s="35">
        <f t="shared" si="7"/>
        <v>64.729291769900897</v>
      </c>
      <c r="AV27" s="35">
        <f t="shared" si="22"/>
        <v>-67.963141576532792</v>
      </c>
      <c r="AY27">
        <v>25</v>
      </c>
      <c r="AZ27" s="8">
        <f t="shared" si="25"/>
        <v>-31.984134228187997</v>
      </c>
      <c r="BA27" s="8">
        <f t="shared" si="25"/>
        <v>-31.984134228187997</v>
      </c>
      <c r="BB27" s="8">
        <f t="shared" si="8"/>
        <v>5.1070361055703559</v>
      </c>
      <c r="BC27" s="8">
        <f t="shared" si="9"/>
        <v>-26.877098122617642</v>
      </c>
      <c r="BF27">
        <v>25</v>
      </c>
      <c r="BG27" s="35">
        <f t="shared" si="17"/>
        <v>141.71655444295288</v>
      </c>
      <c r="BH27" s="35">
        <f t="shared" si="18"/>
        <v>100.70829911824558</v>
      </c>
      <c r="BI27" s="35">
        <f t="shared" si="10"/>
        <v>-59.622255664330545</v>
      </c>
      <c r="BJ27" s="35">
        <f t="shared" si="19"/>
        <v>41.086043453915032</v>
      </c>
    </row>
    <row r="28" spans="1:62" x14ac:dyDescent="0.25">
      <c r="A28">
        <v>26</v>
      </c>
      <c r="B28">
        <v>9.9999999999999995E-7</v>
      </c>
      <c r="C28" s="27">
        <v>2.3005E-3</v>
      </c>
      <c r="D28" s="27">
        <v>9.5864864864864867E-4</v>
      </c>
      <c r="E28" s="27">
        <v>7.3772727272727282E-4</v>
      </c>
      <c r="F28">
        <v>3.4413756825480012E-3</v>
      </c>
      <c r="G28">
        <v>0.54821873800838961</v>
      </c>
      <c r="H28">
        <v>0.40916018971853135</v>
      </c>
      <c r="I28">
        <f t="shared" si="11"/>
        <v>306</v>
      </c>
      <c r="J28">
        <v>2.9512092266663814E-7</v>
      </c>
      <c r="K28">
        <v>3.0775E-2</v>
      </c>
      <c r="L28" s="29"/>
      <c r="M28" s="30"/>
      <c r="O28">
        <v>26</v>
      </c>
      <c r="P28" s="35">
        <f t="shared" si="20"/>
        <v>114.37156012751666</v>
      </c>
      <c r="Q28" s="35">
        <f t="shared" si="21"/>
        <v>73.363304802809353</v>
      </c>
      <c r="R28" s="35">
        <f t="shared" si="0"/>
        <v>-49.921358075217967</v>
      </c>
      <c r="S28" s="35">
        <f t="shared" si="1"/>
        <v>23.441946727591386</v>
      </c>
      <c r="V28" s="41">
        <v>26</v>
      </c>
      <c r="W28" s="35">
        <f t="shared" si="24"/>
        <v>7.8120805369167101E-2</v>
      </c>
      <c r="X28" s="35">
        <f t="shared" si="24"/>
        <v>7.8120805369167101E-2</v>
      </c>
      <c r="Y28" s="35">
        <f t="shared" si="3"/>
        <v>1.5606520387227905</v>
      </c>
      <c r="Z28" s="35">
        <f t="shared" si="12"/>
        <v>1.6387728440919576</v>
      </c>
      <c r="AA28" s="7"/>
      <c r="AC28">
        <v>26</v>
      </c>
      <c r="AD28" s="35">
        <f t="shared" si="4"/>
        <v>86.948445006711324</v>
      </c>
      <c r="AE28" s="35">
        <f t="shared" si="13"/>
        <v>45.940189682004132</v>
      </c>
      <c r="AF28" s="35">
        <f t="shared" si="5"/>
        <v>-41.42294950621659</v>
      </c>
      <c r="AG28" s="35">
        <f t="shared" si="14"/>
        <v>4.517240175787542</v>
      </c>
      <c r="AJ28">
        <v>26</v>
      </c>
      <c r="AN28" s="35">
        <f t="shared" si="15"/>
        <v>6.1560130198794996</v>
      </c>
      <c r="AP28">
        <v>26</v>
      </c>
      <c r="AR28">
        <v>26</v>
      </c>
      <c r="AS28" s="35">
        <f t="shared" si="6"/>
        <v>-173.70068867114094</v>
      </c>
      <c r="AT28" s="35">
        <f t="shared" si="23"/>
        <v>-132.69243334643369</v>
      </c>
      <c r="AU28" s="35">
        <f t="shared" si="7"/>
        <v>65.049798862883193</v>
      </c>
      <c r="AV28" s="35">
        <f t="shared" si="22"/>
        <v>-67.642634483550495</v>
      </c>
      <c r="AY28">
        <v>26</v>
      </c>
      <c r="AZ28" s="8">
        <f t="shared" si="25"/>
        <v>-31.984134228187997</v>
      </c>
      <c r="BA28" s="8">
        <f t="shared" si="25"/>
        <v>-31.984134228187997</v>
      </c>
      <c r="BB28" s="8">
        <f t="shared" si="8"/>
        <v>5.0693801799410725</v>
      </c>
      <c r="BC28" s="8">
        <f t="shared" si="9"/>
        <v>-26.914754048246927</v>
      </c>
      <c r="BF28">
        <v>26</v>
      </c>
      <c r="BG28" s="35">
        <f t="shared" si="17"/>
        <v>141.71655444295288</v>
      </c>
      <c r="BH28" s="35">
        <f t="shared" si="18"/>
        <v>100.70829911824558</v>
      </c>
      <c r="BI28" s="35">
        <f t="shared" si="10"/>
        <v>-59.98041868294213</v>
      </c>
      <c r="BJ28" s="35">
        <f t="shared" si="19"/>
        <v>40.727880435303447</v>
      </c>
    </row>
    <row r="29" spans="1:62" x14ac:dyDescent="0.25">
      <c r="A29">
        <v>27</v>
      </c>
      <c r="B29">
        <v>9.9999999999999995E-7</v>
      </c>
      <c r="C29" s="27">
        <v>2.4248333333333335E-3</v>
      </c>
      <c r="D29" s="27">
        <v>1.0622972972972973E-3</v>
      </c>
      <c r="E29" s="27">
        <v>7.4181818181818181E-4</v>
      </c>
      <c r="F29">
        <v>3.2405712755446112E-3</v>
      </c>
      <c r="G29">
        <v>0.5486453832869963</v>
      </c>
      <c r="H29">
        <v>0.41002430715104182</v>
      </c>
      <c r="I29">
        <f t="shared" si="11"/>
        <v>306</v>
      </c>
      <c r="J29">
        <v>2.9512092266663814E-7</v>
      </c>
      <c r="K29">
        <v>3.0724999999999999E-2</v>
      </c>
      <c r="L29" s="29"/>
      <c r="M29" s="30"/>
      <c r="O29">
        <v>27</v>
      </c>
      <c r="P29" s="35">
        <f t="shared" si="20"/>
        <v>114.37156012751666</v>
      </c>
      <c r="Q29" s="35">
        <f t="shared" si="21"/>
        <v>73.363304802809353</v>
      </c>
      <c r="R29" s="35">
        <f t="shared" si="0"/>
        <v>-50.51166985271427</v>
      </c>
      <c r="S29" s="35">
        <f t="shared" si="1"/>
        <v>22.851634950095082</v>
      </c>
      <c r="V29" s="41">
        <v>27</v>
      </c>
      <c r="W29" s="35">
        <f t="shared" si="24"/>
        <v>7.8120805369167101E-2</v>
      </c>
      <c r="X29" s="35">
        <f t="shared" si="24"/>
        <v>7.8120805369167101E-2</v>
      </c>
      <c r="Y29" s="35">
        <f t="shared" si="3"/>
        <v>1.1862353388183351</v>
      </c>
      <c r="Z29" s="35">
        <f t="shared" si="12"/>
        <v>1.2643561441875022</v>
      </c>
      <c r="AA29" s="7"/>
      <c r="AC29">
        <v>27</v>
      </c>
      <c r="AD29" s="35">
        <f t="shared" si="4"/>
        <v>86.948445006711324</v>
      </c>
      <c r="AE29" s="35">
        <f t="shared" si="13"/>
        <v>45.940189682004132</v>
      </c>
      <c r="AF29" s="35">
        <f t="shared" si="5"/>
        <v>-41.475108127361921</v>
      </c>
      <c r="AG29" s="35">
        <f t="shared" si="14"/>
        <v>4.4650815546422109</v>
      </c>
      <c r="AJ29">
        <v>27</v>
      </c>
      <c r="AN29" s="35">
        <f t="shared" si="15"/>
        <v>5.7294376988297131</v>
      </c>
      <c r="AP29">
        <v>27</v>
      </c>
      <c r="AR29">
        <v>27</v>
      </c>
      <c r="AS29" s="35">
        <f t="shared" si="6"/>
        <v>-173.70068867114094</v>
      </c>
      <c r="AT29" s="35">
        <f t="shared" si="23"/>
        <v>-132.69243334643369</v>
      </c>
      <c r="AU29" s="35">
        <f t="shared" si="7"/>
        <v>65.667770150567463</v>
      </c>
      <c r="AV29" s="35">
        <f t="shared" si="22"/>
        <v>-67.024663195866225</v>
      </c>
      <c r="AY29">
        <v>27</v>
      </c>
      <c r="AZ29" s="8">
        <f t="shared" si="25"/>
        <v>-31.984134228187997</v>
      </c>
      <c r="BA29" s="8">
        <f t="shared" si="25"/>
        <v>-31.984134228187997</v>
      </c>
      <c r="BB29" s="8">
        <f t="shared" si="8"/>
        <v>4.9333032336825138</v>
      </c>
      <c r="BC29" s="8">
        <f t="shared" si="9"/>
        <v>-27.050830994505482</v>
      </c>
      <c r="BF29">
        <v>27</v>
      </c>
      <c r="BG29" s="35">
        <f t="shared" si="17"/>
        <v>141.71655444295288</v>
      </c>
      <c r="BH29" s="35">
        <f t="shared" si="18"/>
        <v>100.70829911824558</v>
      </c>
      <c r="BI29" s="35">
        <f t="shared" si="10"/>
        <v>-60.734466916884955</v>
      </c>
      <c r="BJ29" s="35">
        <f t="shared" si="19"/>
        <v>39.973832201360622</v>
      </c>
    </row>
    <row r="30" spans="1:62" x14ac:dyDescent="0.25">
      <c r="A30">
        <v>28</v>
      </c>
      <c r="B30">
        <v>9.9999999999999995E-7</v>
      </c>
      <c r="C30" s="27">
        <v>2.4406666666666665E-3</v>
      </c>
      <c r="D30" s="27">
        <v>1.1508108108108108E-3</v>
      </c>
      <c r="E30" s="27">
        <v>6.9454545454545442E-4</v>
      </c>
      <c r="F30">
        <v>4.0454802036312314E-3</v>
      </c>
      <c r="G30">
        <v>0.54679387621800146</v>
      </c>
      <c r="H30">
        <v>0.40894350111205158</v>
      </c>
      <c r="I30">
        <f t="shared" si="11"/>
        <v>306</v>
      </c>
      <c r="J30">
        <v>3.0199517204020165E-7</v>
      </c>
      <c r="K30">
        <v>3.1015000000000001E-2</v>
      </c>
      <c r="L30" s="29"/>
      <c r="M30" s="30"/>
      <c r="O30">
        <v>28</v>
      </c>
      <c r="P30" s="35">
        <f t="shared" si="20"/>
        <v>114.37156012751666</v>
      </c>
      <c r="Q30" s="35">
        <f t="shared" si="21"/>
        <v>73.363304802809353</v>
      </c>
      <c r="R30" s="35">
        <f t="shared" si="0"/>
        <v>-48.981510541175851</v>
      </c>
      <c r="S30" s="35">
        <f t="shared" si="1"/>
        <v>24.381794261633502</v>
      </c>
      <c r="V30" s="41">
        <v>28</v>
      </c>
      <c r="W30" s="35">
        <f t="shared" si="24"/>
        <v>7.8120805369167101E-2</v>
      </c>
      <c r="X30" s="35">
        <f t="shared" si="24"/>
        <v>7.8120805369167101E-2</v>
      </c>
      <c r="Y30" s="35">
        <f t="shared" si="3"/>
        <v>0.62801962077609608</v>
      </c>
      <c r="Z30" s="35">
        <f t="shared" si="12"/>
        <v>0.70614042614526318</v>
      </c>
      <c r="AA30" s="7"/>
      <c r="AC30">
        <v>28</v>
      </c>
      <c r="AD30" s="35">
        <f t="shared" si="4"/>
        <v>86.948445006711324</v>
      </c>
      <c r="AE30" s="35">
        <f t="shared" si="13"/>
        <v>45.940189682004132</v>
      </c>
      <c r="AF30" s="35">
        <f t="shared" si="5"/>
        <v>-40.14557973171177</v>
      </c>
      <c r="AG30" s="35">
        <f t="shared" si="14"/>
        <v>5.7946099502923616</v>
      </c>
      <c r="AJ30">
        <v>28</v>
      </c>
      <c r="AN30" s="35">
        <f t="shared" si="15"/>
        <v>6.5007503764376251</v>
      </c>
      <c r="AP30">
        <v>28</v>
      </c>
      <c r="AR30">
        <v>28</v>
      </c>
      <c r="AS30" s="35">
        <f t="shared" si="6"/>
        <v>-173.70068867114094</v>
      </c>
      <c r="AT30" s="35">
        <f t="shared" si="23"/>
        <v>-132.69243334643369</v>
      </c>
      <c r="AU30" s="35">
        <f t="shared" si="7"/>
        <v>63.377506016812781</v>
      </c>
      <c r="AV30" s="35">
        <f t="shared" si="22"/>
        <v>-69.3149273296209</v>
      </c>
      <c r="AY30">
        <v>28</v>
      </c>
      <c r="AZ30" s="8">
        <f t="shared" si="25"/>
        <v>-31.984134228187997</v>
      </c>
      <c r="BA30" s="8">
        <f t="shared" si="25"/>
        <v>-31.984134228187997</v>
      </c>
      <c r="BB30" s="8">
        <f t="shared" si="8"/>
        <v>4.9320450453967499</v>
      </c>
      <c r="BC30" s="8">
        <f t="shared" si="9"/>
        <v>-27.052089182791249</v>
      </c>
      <c r="BF30">
        <v>28</v>
      </c>
      <c r="BG30" s="35">
        <f t="shared" si="17"/>
        <v>141.71655444295288</v>
      </c>
      <c r="BH30" s="35">
        <f t="shared" si="18"/>
        <v>100.70829911824558</v>
      </c>
      <c r="BI30" s="35">
        <f t="shared" si="10"/>
        <v>-58.445460971416026</v>
      </c>
      <c r="BJ30" s="35">
        <f t="shared" si="19"/>
        <v>42.262838146829552</v>
      </c>
    </row>
    <row r="31" spans="1:62" x14ac:dyDescent="0.25">
      <c r="A31">
        <v>29</v>
      </c>
      <c r="B31">
        <v>9.9999999999999995E-7</v>
      </c>
      <c r="C31" s="27">
        <v>2.5488333333333335E-3</v>
      </c>
      <c r="D31" s="27">
        <v>1.508918918918919E-3</v>
      </c>
      <c r="E31" s="27">
        <v>7.139772727272727E-4</v>
      </c>
      <c r="F31">
        <v>3.2890937509212803E-3</v>
      </c>
      <c r="G31">
        <v>0.54359913274118743</v>
      </c>
      <c r="H31">
        <v>0.41559777194901071</v>
      </c>
      <c r="I31">
        <f t="shared" si="11"/>
        <v>306</v>
      </c>
      <c r="J31">
        <v>2.9512092266663814E-7</v>
      </c>
      <c r="K31">
        <v>3.1274999999999997E-2</v>
      </c>
      <c r="L31" s="29"/>
      <c r="M31" s="30"/>
      <c r="O31">
        <v>29</v>
      </c>
      <c r="P31" s="35">
        <f t="shared" si="20"/>
        <v>114.37156012751666</v>
      </c>
      <c r="Q31" s="35">
        <f t="shared" si="21"/>
        <v>73.363304802809353</v>
      </c>
      <c r="R31" s="35">
        <f t="shared" si="0"/>
        <v>-51.119124156081938</v>
      </c>
      <c r="S31" s="35">
        <f t="shared" si="1"/>
        <v>22.244180646727415</v>
      </c>
      <c r="V31" s="41">
        <v>29</v>
      </c>
      <c r="W31" s="35">
        <f t="shared" si="24"/>
        <v>7.8120805369167101E-2</v>
      </c>
      <c r="X31" s="35">
        <f t="shared" si="24"/>
        <v>7.8120805369167101E-2</v>
      </c>
      <c r="Y31" s="35">
        <f t="shared" si="3"/>
        <v>-0.57004979265503597</v>
      </c>
      <c r="Z31" s="35">
        <f t="shared" si="12"/>
        <v>-0.49192898728586887</v>
      </c>
      <c r="AA31" s="7"/>
      <c r="AC31">
        <v>29</v>
      </c>
      <c r="AD31" s="35">
        <f t="shared" si="4"/>
        <v>86.948445006711324</v>
      </c>
      <c r="AE31" s="35">
        <f t="shared" si="13"/>
        <v>45.940189682004132</v>
      </c>
      <c r="AF31" s="35">
        <f t="shared" si="5"/>
        <v>-41.048379008940152</v>
      </c>
      <c r="AG31" s="35">
        <f t="shared" si="14"/>
        <v>4.8918106730639792</v>
      </c>
      <c r="AJ31">
        <v>29</v>
      </c>
      <c r="AN31" s="35">
        <f t="shared" si="15"/>
        <v>4.3998816857781105</v>
      </c>
      <c r="AP31">
        <v>29</v>
      </c>
      <c r="AR31">
        <v>29</v>
      </c>
      <c r="AS31" s="35">
        <f t="shared" si="6"/>
        <v>-173.70068867114094</v>
      </c>
      <c r="AT31" s="35">
        <f t="shared" si="23"/>
        <v>-132.69243334643369</v>
      </c>
      <c r="AU31" s="35">
        <f t="shared" si="7"/>
        <v>65.447865732101846</v>
      </c>
      <c r="AV31" s="35">
        <f t="shared" si="22"/>
        <v>-67.244567614331842</v>
      </c>
      <c r="AY31">
        <v>29</v>
      </c>
      <c r="AZ31" s="8">
        <f t="shared" si="25"/>
        <v>-31.984134228187997</v>
      </c>
      <c r="BA31" s="8">
        <f t="shared" si="25"/>
        <v>-31.984134228187997</v>
      </c>
      <c r="BB31" s="8">
        <f t="shared" si="8"/>
        <v>4.8280462215331603</v>
      </c>
      <c r="BC31" s="8">
        <f t="shared" si="9"/>
        <v>-27.156088006654837</v>
      </c>
      <c r="BF31">
        <v>29</v>
      </c>
      <c r="BG31" s="35">
        <f t="shared" si="17"/>
        <v>141.71655444295288</v>
      </c>
      <c r="BH31" s="35">
        <f t="shared" si="18"/>
        <v>100.70829911824558</v>
      </c>
      <c r="BI31" s="35">
        <f t="shared" si="10"/>
        <v>-60.619819510568682</v>
      </c>
      <c r="BJ31" s="35">
        <f t="shared" si="19"/>
        <v>40.088479607676895</v>
      </c>
    </row>
    <row r="32" spans="1:62" x14ac:dyDescent="0.25">
      <c r="A32">
        <v>30</v>
      </c>
      <c r="B32">
        <v>9.9999999999999995E-7</v>
      </c>
      <c r="C32" s="27">
        <v>1.0803333333333331E-3</v>
      </c>
      <c r="D32" s="27">
        <v>8.3662162162162154E-4</v>
      </c>
      <c r="E32" s="27">
        <v>1.7874999999999998E-4</v>
      </c>
      <c r="F32">
        <v>1.0000000000000001E-5</v>
      </c>
      <c r="G32">
        <v>0.58349660096248468</v>
      </c>
      <c r="H32">
        <v>0.38555180915088533</v>
      </c>
      <c r="I32">
        <f t="shared" si="11"/>
        <v>306</v>
      </c>
      <c r="J32">
        <v>2.6302679918953789E-7</v>
      </c>
      <c r="K32">
        <v>3.1899999999999998E-2</v>
      </c>
      <c r="L32" s="29"/>
      <c r="M32" s="30"/>
      <c r="O32">
        <v>30</v>
      </c>
      <c r="P32" s="35">
        <f t="shared" si="20"/>
        <v>114.37156012751666</v>
      </c>
      <c r="Q32" s="35">
        <f t="shared" si="21"/>
        <v>73.363304802809353</v>
      </c>
      <c r="R32" s="35">
        <f t="shared" si="0"/>
        <v>-95.989667229692245</v>
      </c>
      <c r="S32" s="35">
        <f t="shared" si="1"/>
        <v>-22.626362426882892</v>
      </c>
      <c r="V32" s="41">
        <v>30</v>
      </c>
      <c r="W32" s="35">
        <f t="shared" si="24"/>
        <v>7.8120805369167101E-2</v>
      </c>
      <c r="X32" s="35">
        <f t="shared" si="24"/>
        <v>7.8120805369167101E-2</v>
      </c>
      <c r="Y32" s="35">
        <f t="shared" si="3"/>
        <v>-3.2762921198701682</v>
      </c>
      <c r="Z32" s="35">
        <f t="shared" si="12"/>
        <v>-3.1981713145010011</v>
      </c>
      <c r="AA32" s="7"/>
      <c r="AC32">
        <v>30</v>
      </c>
      <c r="AD32" s="35">
        <f t="shared" si="4"/>
        <v>86.948445006711324</v>
      </c>
      <c r="AE32" s="35">
        <f t="shared" si="13"/>
        <v>45.940189682004132</v>
      </c>
      <c r="AF32" s="35">
        <f t="shared" si="5"/>
        <v>-71.384420374375551</v>
      </c>
      <c r="AG32" s="35">
        <f t="shared" si="14"/>
        <v>-25.44423069237142</v>
      </c>
      <c r="AJ32">
        <v>30</v>
      </c>
      <c r="AN32" s="35">
        <f t="shared" si="15"/>
        <v>-28.64240200687242</v>
      </c>
      <c r="AP32">
        <v>30</v>
      </c>
      <c r="AR32">
        <v>30</v>
      </c>
      <c r="AS32" s="35">
        <f t="shared" si="6"/>
        <v>-173.70068867114094</v>
      </c>
      <c r="AT32" s="35">
        <f t="shared" si="23"/>
        <v>-132.69243334643369</v>
      </c>
      <c r="AU32" s="35">
        <f t="shared" si="7"/>
        <v>124.56109718619548</v>
      </c>
      <c r="AV32" s="35">
        <f t="shared" si="22"/>
        <v>-8.1313361602382059</v>
      </c>
      <c r="AY32">
        <v>30</v>
      </c>
      <c r="AZ32" s="8">
        <f t="shared" si="25"/>
        <v>-31.984134228187997</v>
      </c>
      <c r="BA32" s="8">
        <f t="shared" si="25"/>
        <v>-31.984134228187997</v>
      </c>
      <c r="BB32" s="8">
        <f t="shared" si="8"/>
        <v>7.2424752210567105</v>
      </c>
      <c r="BC32" s="8">
        <f t="shared" si="9"/>
        <v>-24.741659007131286</v>
      </c>
      <c r="BF32">
        <v>30</v>
      </c>
      <c r="BG32" s="35">
        <f t="shared" si="17"/>
        <v>141.71655444295288</v>
      </c>
      <c r="BH32" s="35">
        <f t="shared" si="18"/>
        <v>100.70829911824558</v>
      </c>
      <c r="BI32" s="35">
        <f t="shared" si="10"/>
        <v>-117.31862196513879</v>
      </c>
      <c r="BJ32" s="35">
        <f t="shared" si="19"/>
        <v>-16.610322846893212</v>
      </c>
    </row>
    <row r="33" spans="1:62" x14ac:dyDescent="0.25">
      <c r="A33">
        <v>31</v>
      </c>
      <c r="B33">
        <v>9.9999999999999995E-7</v>
      </c>
      <c r="C33" s="27">
        <v>1.3261666666666665E-3</v>
      </c>
      <c r="D33" s="27">
        <v>8.5189189189189185E-4</v>
      </c>
      <c r="E33" s="27">
        <v>1.8375000000000002E-4</v>
      </c>
      <c r="F33">
        <v>1.0000000000000001E-5</v>
      </c>
      <c r="G33">
        <v>0.57142703069887457</v>
      </c>
      <c r="H33">
        <v>0.39322710977279568</v>
      </c>
      <c r="I33">
        <f t="shared" si="11"/>
        <v>306</v>
      </c>
      <c r="J33">
        <v>2.6302679918953789E-7</v>
      </c>
      <c r="K33">
        <v>3.252E-2</v>
      </c>
      <c r="L33" s="29"/>
      <c r="M33" s="30"/>
      <c r="O33">
        <v>31</v>
      </c>
      <c r="P33" s="35">
        <f t="shared" si="20"/>
        <v>114.37156012751666</v>
      </c>
      <c r="Q33" s="35">
        <f t="shared" si="21"/>
        <v>73.363304802809353</v>
      </c>
      <c r="R33" s="35">
        <f t="shared" si="0"/>
        <v>-95.46508503019497</v>
      </c>
      <c r="S33" s="35">
        <f t="shared" si="1"/>
        <v>-22.101780227385618</v>
      </c>
      <c r="V33" s="41">
        <v>31</v>
      </c>
      <c r="W33" s="35">
        <f t="shared" si="24"/>
        <v>7.8120805369167101E-2</v>
      </c>
      <c r="X33" s="35">
        <f t="shared" si="24"/>
        <v>7.8120805369167101E-2</v>
      </c>
      <c r="Y33" s="35">
        <f t="shared" si="3"/>
        <v>-2.7765138049091398</v>
      </c>
      <c r="Z33" s="35">
        <f t="shared" si="12"/>
        <v>-2.6983929995399727</v>
      </c>
      <c r="AA33" s="7"/>
      <c r="AC33">
        <v>31</v>
      </c>
      <c r="AD33" s="35">
        <f t="shared" si="4"/>
        <v>86.948445006711324</v>
      </c>
      <c r="AE33" s="35">
        <f t="shared" si="13"/>
        <v>45.940189682004132</v>
      </c>
      <c r="AF33" s="35">
        <f t="shared" si="5"/>
        <v>-70.411356776160048</v>
      </c>
      <c r="AG33" s="35">
        <f t="shared" si="14"/>
        <v>-24.471167094155916</v>
      </c>
      <c r="AJ33">
        <v>31</v>
      </c>
      <c r="AN33" s="35">
        <f t="shared" si="15"/>
        <v>-27.169560093695889</v>
      </c>
      <c r="AP33">
        <v>31</v>
      </c>
      <c r="AR33">
        <v>31</v>
      </c>
      <c r="AS33" s="35">
        <f t="shared" si="6"/>
        <v>-173.70068867114094</v>
      </c>
      <c r="AT33" s="35">
        <f t="shared" si="23"/>
        <v>-132.69243334643369</v>
      </c>
      <c r="AU33" s="35">
        <f t="shared" si="7"/>
        <v>124.4589432552558</v>
      </c>
      <c r="AV33" s="35">
        <f t="shared" si="22"/>
        <v>-8.2334900911778846</v>
      </c>
      <c r="AY33">
        <v>31</v>
      </c>
      <c r="AZ33" s="8">
        <f t="shared" si="25"/>
        <v>-31.984134228187997</v>
      </c>
      <c r="BA33" s="8">
        <f t="shared" si="25"/>
        <v>-31.984134228187997</v>
      </c>
      <c r="BB33" s="8">
        <f t="shared" si="8"/>
        <v>6.7166437759350313</v>
      </c>
      <c r="BC33" s="8">
        <f t="shared" si="9"/>
        <v>-25.267490452252964</v>
      </c>
      <c r="BF33">
        <v>31</v>
      </c>
      <c r="BG33" s="35">
        <f t="shared" si="17"/>
        <v>141.71655444295288</v>
      </c>
      <c r="BH33" s="35">
        <f t="shared" si="18"/>
        <v>100.70829911824558</v>
      </c>
      <c r="BI33" s="35">
        <f t="shared" si="10"/>
        <v>-117.74229947932078</v>
      </c>
      <c r="BJ33" s="35">
        <f t="shared" si="19"/>
        <v>-17.034000361075201</v>
      </c>
    </row>
    <row r="34" spans="1:62" x14ac:dyDescent="0.25">
      <c r="A34">
        <v>32</v>
      </c>
      <c r="B34">
        <v>9.9999999999999995E-7</v>
      </c>
      <c r="C34" s="27">
        <v>2.0423333333333335E-3</v>
      </c>
      <c r="D34" s="27">
        <v>1.0882432432432433E-3</v>
      </c>
      <c r="E34" s="27">
        <v>3.9738636363636365E-4</v>
      </c>
      <c r="F34">
        <v>2.5051691810563772E-3</v>
      </c>
      <c r="G34">
        <v>0.55935746043526435</v>
      </c>
      <c r="H34">
        <v>0.40090241039470614</v>
      </c>
      <c r="I34">
        <f t="shared" si="11"/>
        <v>306</v>
      </c>
      <c r="J34">
        <v>2.8183829312644502E-7</v>
      </c>
      <c r="K34">
        <v>3.1375E-2</v>
      </c>
      <c r="L34" s="29"/>
      <c r="M34" s="31"/>
      <c r="O34">
        <v>32</v>
      </c>
      <c r="P34" s="35">
        <f t="shared" si="20"/>
        <v>114.37156012751666</v>
      </c>
      <c r="Q34" s="35">
        <f t="shared" si="21"/>
        <v>73.363304802809353</v>
      </c>
      <c r="R34" s="35">
        <f t="shared" si="0"/>
        <v>-52.921179497696357</v>
      </c>
      <c r="S34" s="35">
        <f t="shared" si="1"/>
        <v>20.442125305112995</v>
      </c>
      <c r="V34" s="41">
        <v>32</v>
      </c>
      <c r="W34" s="35">
        <f t="shared" si="24"/>
        <v>7.8120805369167101E-2</v>
      </c>
      <c r="X34" s="35">
        <f t="shared" si="24"/>
        <v>7.8120805369167101E-2</v>
      </c>
      <c r="Y34" s="35">
        <f t="shared" si="3"/>
        <v>-0.96142315599144113</v>
      </c>
      <c r="Z34" s="35">
        <f t="shared" si="12"/>
        <v>-0.88330235062227402</v>
      </c>
      <c r="AA34" s="7"/>
      <c r="AC34">
        <v>32</v>
      </c>
      <c r="AD34" s="35">
        <f t="shared" si="4"/>
        <v>86.948445006711324</v>
      </c>
      <c r="AE34" s="35">
        <f t="shared" si="13"/>
        <v>45.940189682004132</v>
      </c>
      <c r="AF34" s="35">
        <f t="shared" si="5"/>
        <v>-42.070284709316276</v>
      </c>
      <c r="AG34" s="35">
        <f t="shared" si="14"/>
        <v>3.8699049726878556</v>
      </c>
      <c r="AJ34">
        <v>32</v>
      </c>
      <c r="AN34" s="35">
        <f t="shared" si="15"/>
        <v>2.9866026220655817</v>
      </c>
      <c r="AP34">
        <v>32</v>
      </c>
      <c r="AR34">
        <v>32</v>
      </c>
      <c r="AS34" s="35">
        <f t="shared" si="6"/>
        <v>-173.70068867114094</v>
      </c>
      <c r="AT34" s="35">
        <f t="shared" si="23"/>
        <v>-132.69243334643369</v>
      </c>
      <c r="AU34" s="35">
        <f t="shared" si="7"/>
        <v>68.283182555277023</v>
      </c>
      <c r="AV34" s="35">
        <f t="shared" si="22"/>
        <v>-64.409250791156666</v>
      </c>
      <c r="AY34">
        <v>32</v>
      </c>
      <c r="AZ34" s="8">
        <f t="shared" si="25"/>
        <v>-31.984134228187997</v>
      </c>
      <c r="BA34" s="8">
        <f t="shared" si="25"/>
        <v>-31.984134228187997</v>
      </c>
      <c r="BB34" s="8">
        <f t="shared" si="8"/>
        <v>5.4725314251920247</v>
      </c>
      <c r="BC34" s="8">
        <f t="shared" si="9"/>
        <v>-26.511602802995974</v>
      </c>
      <c r="BF34">
        <v>32</v>
      </c>
      <c r="BG34" s="35">
        <f t="shared" si="17"/>
        <v>141.71655444295288</v>
      </c>
      <c r="BH34" s="35">
        <f t="shared" si="18"/>
        <v>100.70829911824558</v>
      </c>
      <c r="BI34" s="35">
        <f t="shared" si="10"/>
        <v>-62.810651130084999</v>
      </c>
      <c r="BJ34" s="35">
        <f t="shared" si="19"/>
        <v>37.897647988160578</v>
      </c>
    </row>
    <row r="35" spans="1:62" x14ac:dyDescent="0.25">
      <c r="A35">
        <v>33</v>
      </c>
      <c r="B35">
        <v>9.9999999999999995E-7</v>
      </c>
      <c r="C35" s="27">
        <v>1.1841666666666665E-3</v>
      </c>
      <c r="D35" s="27">
        <v>6.7702702702702696E-4</v>
      </c>
      <c r="E35" s="27">
        <v>2.0920454545454546E-4</v>
      </c>
      <c r="F35">
        <v>1.0000000000000001E-5</v>
      </c>
      <c r="G35">
        <v>0.59050155756261202</v>
      </c>
      <c r="H35">
        <v>0.38196295264918684</v>
      </c>
      <c r="I35">
        <f t="shared" si="11"/>
        <v>306</v>
      </c>
      <c r="J35">
        <v>2.8840315031266014E-7</v>
      </c>
      <c r="K35">
        <v>3.0054999999999998E-2</v>
      </c>
      <c r="L35" s="29"/>
      <c r="M35" s="31"/>
      <c r="O35">
        <v>33</v>
      </c>
      <c r="P35" s="35">
        <f t="shared" si="20"/>
        <v>114.37156012751666</v>
      </c>
      <c r="Q35" s="35">
        <f t="shared" si="21"/>
        <v>73.363304802809353</v>
      </c>
      <c r="R35" s="35">
        <f t="shared" ref="R35:R66" si="26">0.0083145*I35*LN((C35*K35*(F35)^3)/D35)</f>
        <v>-95.369246404721537</v>
      </c>
      <c r="S35" s="35">
        <f t="shared" si="1"/>
        <v>-22.005941601912184</v>
      </c>
      <c r="V35" s="41">
        <v>33</v>
      </c>
      <c r="W35" s="35">
        <f t="shared" si="24"/>
        <v>7.8120805369167101E-2</v>
      </c>
      <c r="X35" s="35">
        <f t="shared" si="24"/>
        <v>7.8120805369167101E-2</v>
      </c>
      <c r="Y35" s="35">
        <f t="shared" ref="Y35:Y66" si="27">0.0083145*I35*LN((C35*E35)/D35^2)</f>
        <v>-1.5655080971474711</v>
      </c>
      <c r="Z35" s="35">
        <f t="shared" si="12"/>
        <v>-1.487387291778304</v>
      </c>
      <c r="AA35" s="7"/>
      <c r="AC35">
        <v>33</v>
      </c>
      <c r="AD35" s="35">
        <f t="shared" si="4"/>
        <v>86.948445006711324</v>
      </c>
      <c r="AE35" s="35">
        <f t="shared" si="13"/>
        <v>45.940189682004132</v>
      </c>
      <c r="AF35" s="35">
        <f t="shared" ref="AF35:AF66" si="28">0.0083145*I35*LN((C35^2*(F35)^2)/E35)</f>
        <v>-71.317723111139287</v>
      </c>
      <c r="AG35" s="35">
        <f t="shared" si="14"/>
        <v>-25.377533429135156</v>
      </c>
      <c r="AJ35">
        <v>33</v>
      </c>
      <c r="AN35" s="35">
        <f t="shared" si="15"/>
        <v>-26.86492072091346</v>
      </c>
      <c r="AP35">
        <v>33</v>
      </c>
      <c r="AR35">
        <v>33</v>
      </c>
      <c r="AS35" s="35">
        <f t="shared" si="6"/>
        <v>-173.70068867114094</v>
      </c>
      <c r="AT35" s="35">
        <f t="shared" si="23"/>
        <v>-132.69243334643369</v>
      </c>
      <c r="AU35" s="35">
        <f t="shared" ref="AU35:AU66" si="29">0.0083145*I35*LN((G35)/((F35)^4*K35))</f>
        <v>124.74303715195639</v>
      </c>
      <c r="AV35" s="35">
        <f t="shared" si="22"/>
        <v>-7.9493961944773019</v>
      </c>
      <c r="AY35">
        <v>33</v>
      </c>
      <c r="AZ35" s="8">
        <f t="shared" si="25"/>
        <v>-31.984134228187997</v>
      </c>
      <c r="BA35" s="8">
        <f t="shared" si="25"/>
        <v>-31.984134228187997</v>
      </c>
      <c r="BB35" s="8">
        <f t="shared" ref="BB35:BB66" si="30">0.0083145*I35*LN(((G35)*K35)/C35)</f>
        <v>6.8877755508000726</v>
      </c>
      <c r="BC35" s="8">
        <f t="shared" si="9"/>
        <v>-25.096358677387926</v>
      </c>
      <c r="BF35">
        <v>33</v>
      </c>
      <c r="BG35" s="35">
        <f t="shared" si="17"/>
        <v>141.71655444295288</v>
      </c>
      <c r="BH35" s="35">
        <f t="shared" si="18"/>
        <v>100.70829911824558</v>
      </c>
      <c r="BI35" s="35">
        <f t="shared" ref="BI35:BI66" si="31">0.0083145*I35*LN((K35^2*(F35)^4)/C35)</f>
        <v>-117.8552616011563</v>
      </c>
      <c r="BJ35" s="35">
        <f t="shared" si="19"/>
        <v>-17.146962482910723</v>
      </c>
    </row>
    <row r="36" spans="1:62" x14ac:dyDescent="0.25">
      <c r="A36">
        <v>34</v>
      </c>
      <c r="B36">
        <v>9.9999999999999995E-7</v>
      </c>
      <c r="C36" s="27">
        <v>1.0231666666666668E-3</v>
      </c>
      <c r="D36" s="27">
        <v>5.7662162162162172E-4</v>
      </c>
      <c r="E36" s="27">
        <v>1.2090909090909091E-4</v>
      </c>
      <c r="F36">
        <v>4.1325025077035502E-5</v>
      </c>
      <c r="G36">
        <v>0.5781216284414995</v>
      </c>
      <c r="H36">
        <v>0.38821136578840226</v>
      </c>
      <c r="I36">
        <f t="shared" si="11"/>
        <v>306</v>
      </c>
      <c r="J36">
        <v>2.6302679918953789E-7</v>
      </c>
      <c r="K36">
        <v>3.0085000000000001E-2</v>
      </c>
      <c r="M36" s="8"/>
      <c r="O36">
        <v>34</v>
      </c>
      <c r="P36" s="35">
        <f t="shared" si="20"/>
        <v>114.37156012751666</v>
      </c>
      <c r="Q36" s="35">
        <f t="shared" si="21"/>
        <v>73.363304802809353</v>
      </c>
      <c r="R36" s="35">
        <f t="shared" si="26"/>
        <v>-84.5001764940463</v>
      </c>
      <c r="S36" s="35">
        <f t="shared" si="1"/>
        <v>-11.136871691236948</v>
      </c>
      <c r="V36" s="41">
        <v>34</v>
      </c>
      <c r="W36" s="35">
        <f t="shared" si="24"/>
        <v>7.8120805369167101E-2</v>
      </c>
      <c r="X36" s="35">
        <f t="shared" si="24"/>
        <v>7.8120805369167101E-2</v>
      </c>
      <c r="Y36" s="35">
        <f t="shared" si="27"/>
        <v>-2.5154259211411603</v>
      </c>
      <c r="Z36" s="35">
        <f t="shared" si="12"/>
        <v>-2.4373051157719932</v>
      </c>
      <c r="AA36" s="7"/>
      <c r="AC36">
        <v>34</v>
      </c>
      <c r="AD36" s="35">
        <f t="shared" si="4"/>
        <v>86.948445006711324</v>
      </c>
      <c r="AE36" s="35">
        <f t="shared" si="13"/>
        <v>45.940189682004132</v>
      </c>
      <c r="AF36" s="35">
        <f t="shared" si="28"/>
        <v>-63.446449112851255</v>
      </c>
      <c r="AG36" s="35">
        <f t="shared" si="14"/>
        <v>-17.506259430847123</v>
      </c>
      <c r="AJ36">
        <v>34</v>
      </c>
      <c r="AN36" s="35">
        <f t="shared" si="15"/>
        <v>-19.943564546619115</v>
      </c>
      <c r="AP36">
        <v>34</v>
      </c>
      <c r="AR36">
        <v>34</v>
      </c>
      <c r="AS36" s="35">
        <f t="shared" si="6"/>
        <v>-173.70068867114094</v>
      </c>
      <c r="AT36" s="35">
        <f t="shared" si="23"/>
        <v>-132.69243334643369</v>
      </c>
      <c r="AU36" s="35">
        <f t="shared" si="29"/>
        <v>110.24669143929414</v>
      </c>
      <c r="AV36" s="35">
        <f t="shared" si="22"/>
        <v>-22.445741907139549</v>
      </c>
      <c r="AY36">
        <v>34</v>
      </c>
      <c r="AZ36" s="8">
        <f t="shared" si="25"/>
        <v>-31.984134228187997</v>
      </c>
      <c r="BA36" s="8">
        <f t="shared" si="25"/>
        <v>-31.984134228187997</v>
      </c>
      <c r="BB36" s="8">
        <f t="shared" si="30"/>
        <v>7.2082134851939577</v>
      </c>
      <c r="BC36" s="8">
        <f t="shared" si="9"/>
        <v>-24.775920742994039</v>
      </c>
      <c r="BF36">
        <v>34</v>
      </c>
      <c r="BG36" s="35">
        <f t="shared" si="17"/>
        <v>141.71655444295288</v>
      </c>
      <c r="BH36" s="35">
        <f t="shared" si="18"/>
        <v>100.70829911824558</v>
      </c>
      <c r="BI36" s="35">
        <f t="shared" si="31"/>
        <v>-103.03847795410017</v>
      </c>
      <c r="BJ36" s="35">
        <f t="shared" si="19"/>
        <v>-2.3301788358545963</v>
      </c>
    </row>
    <row r="37" spans="1:62" x14ac:dyDescent="0.25">
      <c r="A37">
        <v>35</v>
      </c>
      <c r="B37">
        <v>9.9999999999999995E-7</v>
      </c>
      <c r="C37" s="27">
        <v>1.1801666666666668E-3</v>
      </c>
      <c r="D37" s="27">
        <v>5.8027027027027027E-4</v>
      </c>
      <c r="E37" s="27">
        <v>1.3897727272727274E-4</v>
      </c>
      <c r="F37">
        <v>2.0226094586129711E-4</v>
      </c>
      <c r="G37">
        <v>0.56549829198340584</v>
      </c>
      <c r="H37">
        <v>0.39808381136458942</v>
      </c>
      <c r="I37">
        <f t="shared" si="11"/>
        <v>306</v>
      </c>
      <c r="J37">
        <v>2.8840315031266014E-7</v>
      </c>
      <c r="K37">
        <v>3.04E-2</v>
      </c>
      <c r="M37" s="8"/>
      <c r="O37">
        <v>35</v>
      </c>
      <c r="P37" s="35">
        <f t="shared" si="20"/>
        <v>114.37156012751666</v>
      </c>
      <c r="Q37" s="35">
        <f t="shared" si="21"/>
        <v>73.363304802809353</v>
      </c>
      <c r="R37" s="35">
        <f t="shared" si="26"/>
        <v>-72.005090824586517</v>
      </c>
      <c r="S37" s="35">
        <f t="shared" si="1"/>
        <v>1.3582139782228353</v>
      </c>
      <c r="V37" s="41">
        <v>35</v>
      </c>
      <c r="W37" s="35">
        <f t="shared" si="24"/>
        <v>7.8120805369167101E-2</v>
      </c>
      <c r="X37" s="35">
        <f t="shared" si="24"/>
        <v>7.8120805369167101E-2</v>
      </c>
      <c r="Y37" s="35">
        <f t="shared" si="27"/>
        <v>-1.8299846757989897</v>
      </c>
      <c r="Z37" s="35">
        <f t="shared" si="12"/>
        <v>-1.7518638704298226</v>
      </c>
      <c r="AA37" s="7"/>
      <c r="AC37">
        <v>35</v>
      </c>
      <c r="AD37" s="35">
        <f t="shared" si="4"/>
        <v>86.948445006711324</v>
      </c>
      <c r="AE37" s="35">
        <f t="shared" si="13"/>
        <v>45.940189682004132</v>
      </c>
      <c r="AF37" s="35">
        <f t="shared" si="28"/>
        <v>-54.99343555031119</v>
      </c>
      <c r="AG37" s="35">
        <f t="shared" si="14"/>
        <v>-9.0532458683070587</v>
      </c>
      <c r="AJ37">
        <v>35</v>
      </c>
      <c r="AN37" s="35">
        <f t="shared" si="15"/>
        <v>-10.805109738736881</v>
      </c>
      <c r="AP37">
        <v>35</v>
      </c>
      <c r="AR37">
        <v>35</v>
      </c>
      <c r="AS37" s="35">
        <f t="shared" si="6"/>
        <v>-173.70068867114094</v>
      </c>
      <c r="AT37" s="35">
        <f t="shared" si="23"/>
        <v>-132.69243334643369</v>
      </c>
      <c r="AU37" s="35">
        <f t="shared" si="29"/>
        <v>94.002108130186556</v>
      </c>
      <c r="AV37" s="35">
        <f t="shared" si="22"/>
        <v>-38.690325216247132</v>
      </c>
      <c r="AY37">
        <v>35</v>
      </c>
      <c r="AZ37" s="8">
        <f t="shared" si="25"/>
        <v>-31.984134228187997</v>
      </c>
      <c r="BA37" s="8">
        <f t="shared" si="25"/>
        <v>-31.984134228187997</v>
      </c>
      <c r="BB37" s="8">
        <f t="shared" si="30"/>
        <v>6.8153467071237035</v>
      </c>
      <c r="BC37" s="8">
        <f t="shared" si="9"/>
        <v>-25.168787521064296</v>
      </c>
      <c r="BF37">
        <v>35</v>
      </c>
      <c r="BG37" s="35">
        <f t="shared" si="17"/>
        <v>141.71655444295288</v>
      </c>
      <c r="BH37" s="35">
        <f t="shared" si="18"/>
        <v>100.70829911824558</v>
      </c>
      <c r="BI37" s="35">
        <f t="shared" si="31"/>
        <v>-87.186761423062848</v>
      </c>
      <c r="BJ37" s="35">
        <f t="shared" si="19"/>
        <v>13.52153769518273</v>
      </c>
    </row>
    <row r="38" spans="1:62" x14ac:dyDescent="0.25">
      <c r="A38">
        <v>36</v>
      </c>
      <c r="B38">
        <v>9.9999999999999995E-7</v>
      </c>
      <c r="C38" s="27">
        <v>1.6188333333333335E-3</v>
      </c>
      <c r="D38" s="27">
        <v>8.8648648648648643E-4</v>
      </c>
      <c r="E38" s="27">
        <v>2.0000000000000001E-4</v>
      </c>
      <c r="F38">
        <v>1.0319766426343737E-5</v>
      </c>
      <c r="G38">
        <v>0.56371483995509108</v>
      </c>
      <c r="H38">
        <v>0.39298875101388175</v>
      </c>
      <c r="I38">
        <f t="shared" si="11"/>
        <v>306</v>
      </c>
      <c r="J38">
        <v>3.0199517204020165E-7</v>
      </c>
      <c r="K38">
        <v>3.2489999999999998E-2</v>
      </c>
      <c r="M38" s="8"/>
      <c r="O38">
        <v>36</v>
      </c>
      <c r="P38" s="35">
        <f t="shared" si="20"/>
        <v>114.37156012751666</v>
      </c>
      <c r="Q38" s="35">
        <f t="shared" si="21"/>
        <v>73.363304802809353</v>
      </c>
      <c r="R38" s="35">
        <f t="shared" si="26"/>
        <v>-94.821107947451836</v>
      </c>
      <c r="S38" s="35">
        <f t="shared" si="1"/>
        <v>-21.457803144642483</v>
      </c>
      <c r="V38" s="41">
        <v>36</v>
      </c>
      <c r="W38" s="35">
        <f t="shared" si="24"/>
        <v>7.8120805369167101E-2</v>
      </c>
      <c r="X38" s="35">
        <f t="shared" si="24"/>
        <v>7.8120805369167101E-2</v>
      </c>
      <c r="Y38" s="35">
        <f t="shared" si="27"/>
        <v>-2.2561107916686334</v>
      </c>
      <c r="Z38" s="35">
        <f t="shared" si="12"/>
        <v>-2.1779899862994663</v>
      </c>
      <c r="AA38" s="7"/>
      <c r="AC38">
        <v>36</v>
      </c>
      <c r="AD38" s="35">
        <f t="shared" si="4"/>
        <v>86.948445006711324</v>
      </c>
      <c r="AE38" s="35">
        <f t="shared" si="13"/>
        <v>45.940189682004132</v>
      </c>
      <c r="AF38" s="35">
        <f t="shared" si="28"/>
        <v>-69.4520849367713</v>
      </c>
      <c r="AG38" s="35">
        <f t="shared" si="14"/>
        <v>-23.511895254767168</v>
      </c>
      <c r="AJ38">
        <v>36</v>
      </c>
      <c r="AN38" s="35">
        <f t="shared" si="15"/>
        <v>-25.689885241066634</v>
      </c>
      <c r="AP38">
        <v>36</v>
      </c>
      <c r="AR38">
        <v>36</v>
      </c>
      <c r="AS38" s="35">
        <f t="shared" si="6"/>
        <v>-173.70068867114094</v>
      </c>
      <c r="AT38" s="35">
        <f t="shared" si="23"/>
        <v>-132.69243334643369</v>
      </c>
      <c r="AU38" s="35">
        <f t="shared" si="29"/>
        <v>124.10638967285615</v>
      </c>
      <c r="AV38" s="35">
        <f t="shared" si="22"/>
        <v>-8.5860436735775352</v>
      </c>
      <c r="AY38">
        <v>36</v>
      </c>
      <c r="AZ38" s="8">
        <f t="shared" si="25"/>
        <v>-31.984134228187997</v>
      </c>
      <c r="BA38" s="8">
        <f t="shared" si="25"/>
        <v>-31.984134228187997</v>
      </c>
      <c r="BB38" s="8">
        <f t="shared" si="30"/>
        <v>6.1723695063924131</v>
      </c>
      <c r="BC38" s="8">
        <f t="shared" si="9"/>
        <v>-25.811764721795583</v>
      </c>
      <c r="BF38">
        <v>36</v>
      </c>
      <c r="BG38" s="35">
        <f t="shared" si="17"/>
        <v>141.71655444295288</v>
      </c>
      <c r="BH38" s="35">
        <f t="shared" si="18"/>
        <v>100.70829911824558</v>
      </c>
      <c r="BI38" s="35">
        <f t="shared" si="31"/>
        <v>-117.93402016646374</v>
      </c>
      <c r="BJ38" s="35">
        <f t="shared" si="19"/>
        <v>-17.225721048218162</v>
      </c>
    </row>
    <row r="39" spans="1:62" x14ac:dyDescent="0.25">
      <c r="A39">
        <v>37</v>
      </c>
      <c r="B39">
        <v>9.9999999999999995E-7</v>
      </c>
      <c r="C39" s="27">
        <v>1.8156666666666666E-3</v>
      </c>
      <c r="D39" s="27">
        <v>9.778378378378378E-4</v>
      </c>
      <c r="E39" s="27">
        <v>2.528409090909091E-4</v>
      </c>
      <c r="F39">
        <v>7.1074438222334219E-4</v>
      </c>
      <c r="G39">
        <v>0.55842386786234866</v>
      </c>
      <c r="H39">
        <v>0.40217260364115048</v>
      </c>
      <c r="I39">
        <f t="shared" si="11"/>
        <v>306</v>
      </c>
      <c r="J39">
        <v>2.8183829312644502E-7</v>
      </c>
      <c r="K39">
        <v>3.125E-2</v>
      </c>
      <c r="M39" s="8"/>
      <c r="O39">
        <v>37</v>
      </c>
      <c r="P39" s="35">
        <f t="shared" si="20"/>
        <v>114.37156012751666</v>
      </c>
      <c r="Q39" s="35">
        <f t="shared" si="21"/>
        <v>73.363304802809353</v>
      </c>
      <c r="R39" s="35">
        <f t="shared" si="26"/>
        <v>-62.574147580599544</v>
      </c>
      <c r="S39" s="35">
        <f t="shared" si="1"/>
        <v>10.789157222209809</v>
      </c>
      <c r="V39" s="41">
        <v>37</v>
      </c>
      <c r="W39" s="35">
        <f t="shared" si="24"/>
        <v>7.8120805369167101E-2</v>
      </c>
      <c r="X39" s="35">
        <f t="shared" si="24"/>
        <v>7.8120805369167101E-2</v>
      </c>
      <c r="Y39" s="35">
        <f t="shared" si="27"/>
        <v>-1.8667556145578903</v>
      </c>
      <c r="Z39" s="35">
        <f t="shared" si="12"/>
        <v>-1.7886348091887232</v>
      </c>
      <c r="AA39" s="7"/>
      <c r="AC39">
        <v>37</v>
      </c>
      <c r="AD39" s="35">
        <f t="shared" si="4"/>
        <v>86.948445006711324</v>
      </c>
      <c r="AE39" s="35">
        <f t="shared" si="13"/>
        <v>45.940189682004132</v>
      </c>
      <c r="AF39" s="35">
        <f t="shared" si="28"/>
        <v>-47.928973877839695</v>
      </c>
      <c r="AG39" s="35">
        <f t="shared" si="14"/>
        <v>-1.9887841958355637</v>
      </c>
      <c r="AJ39">
        <v>37</v>
      </c>
      <c r="AN39" s="35">
        <f t="shared" si="15"/>
        <v>-3.7774190050242868</v>
      </c>
      <c r="AP39">
        <v>37</v>
      </c>
      <c r="AR39">
        <v>37</v>
      </c>
      <c r="AS39" s="35">
        <f t="shared" si="6"/>
        <v>-173.70068867114094</v>
      </c>
      <c r="AT39" s="35">
        <f t="shared" si="23"/>
        <v>-132.69243334643369</v>
      </c>
      <c r="AU39" s="35">
        <f t="shared" si="29"/>
        <v>81.109995092383627</v>
      </c>
      <c r="AV39" s="35">
        <f t="shared" si="22"/>
        <v>-51.582438254050061</v>
      </c>
      <c r="AY39">
        <v>37</v>
      </c>
      <c r="AZ39" s="8">
        <f t="shared" si="25"/>
        <v>-31.984134228187997</v>
      </c>
      <c r="BA39" s="8">
        <f t="shared" si="25"/>
        <v>-31.984134228187997</v>
      </c>
      <c r="BB39" s="8">
        <f t="shared" si="30"/>
        <v>5.7574294235821188</v>
      </c>
      <c r="BC39" s="8">
        <f t="shared" si="9"/>
        <v>-26.22670480460588</v>
      </c>
      <c r="BF39">
        <v>37</v>
      </c>
      <c r="BG39" s="35">
        <f t="shared" si="17"/>
        <v>141.71655444295288</v>
      </c>
      <c r="BH39" s="35">
        <f t="shared" si="18"/>
        <v>100.70829911824558</v>
      </c>
      <c r="BI39" s="35">
        <f t="shared" si="31"/>
        <v>-75.352565668801503</v>
      </c>
      <c r="BJ39" s="35">
        <f t="shared" si="19"/>
        <v>25.355733449444074</v>
      </c>
    </row>
    <row r="40" spans="1:62" x14ac:dyDescent="0.25">
      <c r="A40">
        <v>38</v>
      </c>
      <c r="B40">
        <v>9.9999999999999995E-7</v>
      </c>
      <c r="C40" s="27">
        <v>2.4118333333333335E-3</v>
      </c>
      <c r="D40" s="27">
        <v>1.4177027027027027E-3</v>
      </c>
      <c r="E40" s="27">
        <v>4.0943181818181817E-4</v>
      </c>
      <c r="F40">
        <v>8.9458765761751184E-4</v>
      </c>
      <c r="G40">
        <v>0.55299882919814836</v>
      </c>
      <c r="H40">
        <v>0.40912202985945856</v>
      </c>
      <c r="I40">
        <f t="shared" si="11"/>
        <v>306</v>
      </c>
      <c r="J40">
        <v>2.8183829312644502E-7</v>
      </c>
      <c r="K40">
        <v>3.0599999999999999E-2</v>
      </c>
      <c r="M40" s="8"/>
      <c r="O40">
        <v>38</v>
      </c>
      <c r="P40" s="35">
        <f t="shared" si="20"/>
        <v>114.37156012751666</v>
      </c>
      <c r="Q40" s="35">
        <f t="shared" si="21"/>
        <v>73.363304802809353</v>
      </c>
      <c r="R40" s="35">
        <f t="shared" si="26"/>
        <v>-61.094378468260096</v>
      </c>
      <c r="S40" s="35">
        <f t="shared" si="1"/>
        <v>12.268926334549256</v>
      </c>
      <c r="V40" s="41">
        <v>38</v>
      </c>
      <c r="W40" s="35">
        <f t="shared" si="24"/>
        <v>7.8120805369167101E-2</v>
      </c>
      <c r="X40" s="35">
        <f t="shared" si="24"/>
        <v>7.8120805369167101E-2</v>
      </c>
      <c r="Y40" s="35">
        <f t="shared" si="27"/>
        <v>-1.8081210637536103</v>
      </c>
      <c r="Z40" s="35">
        <f t="shared" si="12"/>
        <v>-1.7300002583844432</v>
      </c>
      <c r="AA40" s="7"/>
      <c r="AC40">
        <v>38</v>
      </c>
      <c r="AD40" s="35">
        <f t="shared" si="4"/>
        <v>86.948445006711324</v>
      </c>
      <c r="AE40" s="35">
        <f t="shared" si="13"/>
        <v>45.940189682004132</v>
      </c>
      <c r="AF40" s="35">
        <f t="shared" si="28"/>
        <v>-46.539924496466526</v>
      </c>
      <c r="AG40" s="35">
        <f t="shared" si="14"/>
        <v>-0.59973481446239418</v>
      </c>
      <c r="AJ40">
        <v>38</v>
      </c>
      <c r="AN40" s="35">
        <f t="shared" si="15"/>
        <v>-2.3297350728468373</v>
      </c>
      <c r="AP40">
        <v>38</v>
      </c>
      <c r="AR40">
        <v>38</v>
      </c>
      <c r="AS40" s="35">
        <f t="shared" si="6"/>
        <v>-173.70068867114094</v>
      </c>
      <c r="AT40" s="35">
        <f t="shared" si="23"/>
        <v>-132.69243334643369</v>
      </c>
      <c r="AU40" s="35">
        <f t="shared" si="29"/>
        <v>78.797428086068464</v>
      </c>
      <c r="AV40" s="35">
        <f t="shared" si="22"/>
        <v>-53.895005260365224</v>
      </c>
      <c r="AY40">
        <v>38</v>
      </c>
      <c r="AZ40" s="8">
        <f t="shared" si="25"/>
        <v>-31.984134228187997</v>
      </c>
      <c r="BA40" s="8">
        <f t="shared" si="25"/>
        <v>-31.984134228187997</v>
      </c>
      <c r="BB40" s="8">
        <f t="shared" si="30"/>
        <v>4.9567167097684059</v>
      </c>
      <c r="BC40" s="8">
        <f t="shared" si="9"/>
        <v>-27.02741751841959</v>
      </c>
      <c r="BF40">
        <v>38</v>
      </c>
      <c r="BG40" s="35">
        <f t="shared" si="17"/>
        <v>141.71655444295288</v>
      </c>
      <c r="BH40" s="35">
        <f t="shared" si="18"/>
        <v>100.70829911824558</v>
      </c>
      <c r="BI40" s="35">
        <f t="shared" si="31"/>
        <v>-73.840711376300064</v>
      </c>
      <c r="BJ40" s="35">
        <f t="shared" si="19"/>
        <v>26.867587741945513</v>
      </c>
    </row>
    <row r="41" spans="1:62" x14ac:dyDescent="0.25">
      <c r="A41">
        <v>39</v>
      </c>
      <c r="B41">
        <v>9.9999999999999995E-7</v>
      </c>
      <c r="C41" s="27">
        <v>2.2125000000000001E-3</v>
      </c>
      <c r="D41" s="27">
        <v>1.5263513513513515E-3</v>
      </c>
      <c r="E41" s="27">
        <v>2.7670454545454548E-4</v>
      </c>
      <c r="F41">
        <v>7.4245281815440403E-4</v>
      </c>
      <c r="G41">
        <v>0.55681166969755558</v>
      </c>
      <c r="H41">
        <v>0.40697861149457748</v>
      </c>
      <c r="I41">
        <f t="shared" si="11"/>
        <v>306</v>
      </c>
      <c r="J41">
        <v>2.691534803926908E-7</v>
      </c>
      <c r="K41">
        <v>3.09E-2</v>
      </c>
      <c r="M41" s="8"/>
      <c r="O41">
        <v>39</v>
      </c>
      <c r="P41" s="35">
        <f t="shared" si="20"/>
        <v>114.37156012751666</v>
      </c>
      <c r="Q41" s="35">
        <f t="shared" si="21"/>
        <v>73.363304802809353</v>
      </c>
      <c r="R41" s="35">
        <f t="shared" si="26"/>
        <v>-62.899669865787551</v>
      </c>
      <c r="S41" s="35">
        <f t="shared" si="1"/>
        <v>10.463634937021801</v>
      </c>
      <c r="V41" s="41">
        <v>39</v>
      </c>
      <c r="W41" s="35">
        <f t="shared" si="24"/>
        <v>7.8120805369167101E-2</v>
      </c>
      <c r="X41" s="35">
        <f t="shared" si="24"/>
        <v>7.8120805369167101E-2</v>
      </c>
      <c r="Y41" s="35">
        <f t="shared" si="27"/>
        <v>-3.4002256082914681</v>
      </c>
      <c r="Z41" s="35">
        <f t="shared" si="12"/>
        <v>-3.322104802922301</v>
      </c>
      <c r="AA41" s="7"/>
      <c r="AC41">
        <v>39</v>
      </c>
      <c r="AD41" s="35">
        <f t="shared" si="4"/>
        <v>86.948445006711324</v>
      </c>
      <c r="AE41" s="35">
        <f t="shared" si="13"/>
        <v>45.940189682004132</v>
      </c>
      <c r="AF41" s="35">
        <f t="shared" si="28"/>
        <v>-46.93050361092439</v>
      </c>
      <c r="AG41" s="35">
        <f t="shared" si="14"/>
        <v>-0.99031392892025849</v>
      </c>
      <c r="AJ41">
        <v>39</v>
      </c>
      <c r="AN41" s="35">
        <f t="shared" si="15"/>
        <v>-4.3124187318425591</v>
      </c>
      <c r="AP41">
        <v>39</v>
      </c>
      <c r="AR41">
        <v>39</v>
      </c>
      <c r="AS41" s="35">
        <f t="shared" si="6"/>
        <v>-173.70068867114094</v>
      </c>
      <c r="AT41" s="35">
        <f t="shared" si="23"/>
        <v>-132.69243334643369</v>
      </c>
      <c r="AU41" s="35">
        <f t="shared" si="29"/>
        <v>80.687107424511851</v>
      </c>
      <c r="AV41" s="35">
        <f t="shared" si="22"/>
        <v>-52.005325921921838</v>
      </c>
      <c r="AY41">
        <v>39</v>
      </c>
      <c r="AZ41" s="8">
        <f t="shared" si="25"/>
        <v>-31.984134228187997</v>
      </c>
      <c r="BA41" s="8">
        <f t="shared" si="25"/>
        <v>-31.984134228187997</v>
      </c>
      <c r="BB41" s="8">
        <f t="shared" si="30"/>
        <v>5.2184969121526183</v>
      </c>
      <c r="BC41" s="8">
        <f t="shared" si="9"/>
        <v>-26.765637316035381</v>
      </c>
      <c r="BF41">
        <v>39</v>
      </c>
      <c r="BG41" s="35">
        <f t="shared" si="17"/>
        <v>141.71655444295288</v>
      </c>
      <c r="BH41" s="35">
        <f t="shared" si="18"/>
        <v>100.70829911824558</v>
      </c>
      <c r="BI41" s="35">
        <f t="shared" si="31"/>
        <v>-75.468610512359234</v>
      </c>
      <c r="BJ41" s="35">
        <f t="shared" si="19"/>
        <v>25.239688605886343</v>
      </c>
    </row>
    <row r="42" spans="1:62" x14ac:dyDescent="0.25">
      <c r="A42">
        <v>40</v>
      </c>
      <c r="B42">
        <v>9.9999999999999995E-7</v>
      </c>
      <c r="C42" s="27">
        <v>1.9846666666666667E-3</v>
      </c>
      <c r="D42" s="27">
        <v>1.5095945945945947E-3</v>
      </c>
      <c r="E42" s="27">
        <v>2.3397727272727272E-4</v>
      </c>
      <c r="F42">
        <v>1.0000000000000001E-5</v>
      </c>
      <c r="G42">
        <v>0.55955774400689762</v>
      </c>
      <c r="H42">
        <v>0.40482856385340343</v>
      </c>
      <c r="I42">
        <f t="shared" si="11"/>
        <v>306</v>
      </c>
      <c r="J42">
        <v>2.6302679918953789E-7</v>
      </c>
      <c r="K42">
        <v>3.09E-2</v>
      </c>
      <c r="M42" s="8"/>
      <c r="O42">
        <v>40</v>
      </c>
      <c r="P42" s="35">
        <f t="shared" si="20"/>
        <v>114.37156012751666</v>
      </c>
      <c r="Q42" s="35">
        <f t="shared" si="21"/>
        <v>73.363304802809353</v>
      </c>
      <c r="R42" s="35">
        <f t="shared" si="26"/>
        <v>-96.025014307984208</v>
      </c>
      <c r="S42" s="35">
        <f t="shared" si="1"/>
        <v>-22.661709505174855</v>
      </c>
      <c r="V42" s="41">
        <v>40</v>
      </c>
      <c r="W42" s="35">
        <f t="shared" si="24"/>
        <v>7.8120805369167101E-2</v>
      </c>
      <c r="X42" s="35">
        <f t="shared" si="24"/>
        <v>7.8120805369167101E-2</v>
      </c>
      <c r="Y42" s="35">
        <f t="shared" si="27"/>
        <v>-4.0472770352928302</v>
      </c>
      <c r="Z42" s="35">
        <f t="shared" si="12"/>
        <v>-3.9691562299236631</v>
      </c>
      <c r="AA42" s="7"/>
      <c r="AC42">
        <v>40</v>
      </c>
      <c r="AD42" s="35">
        <f t="shared" si="4"/>
        <v>86.948445006711324</v>
      </c>
      <c r="AE42" s="35">
        <f t="shared" si="13"/>
        <v>45.940189682004132</v>
      </c>
      <c r="AF42" s="35">
        <f t="shared" si="28"/>
        <v>-68.974705140652034</v>
      </c>
      <c r="AG42" s="35">
        <f t="shared" si="14"/>
        <v>-23.034515458647903</v>
      </c>
      <c r="AJ42">
        <v>40</v>
      </c>
      <c r="AN42" s="35">
        <f t="shared" si="15"/>
        <v>-27.003671688571565</v>
      </c>
      <c r="AP42">
        <v>40</v>
      </c>
      <c r="AR42">
        <v>40</v>
      </c>
      <c r="AS42" s="35">
        <f t="shared" si="6"/>
        <v>-173.70068867114094</v>
      </c>
      <c r="AT42" s="35">
        <f t="shared" si="23"/>
        <v>-132.69243334643369</v>
      </c>
      <c r="AU42" s="35">
        <f t="shared" si="29"/>
        <v>124.53554777583943</v>
      </c>
      <c r="AV42" s="35">
        <f t="shared" si="22"/>
        <v>-8.1568855705942553</v>
      </c>
      <c r="AY42">
        <v>40</v>
      </c>
      <c r="AZ42" s="8">
        <f t="shared" si="25"/>
        <v>-31.984134228187997</v>
      </c>
      <c r="BA42" s="8">
        <f t="shared" si="25"/>
        <v>-31.984134228187997</v>
      </c>
      <c r="BB42" s="8">
        <f t="shared" si="30"/>
        <v>5.5075013358158715</v>
      </c>
      <c r="BC42" s="8">
        <f t="shared" si="9"/>
        <v>-26.476632892372127</v>
      </c>
      <c r="BF42">
        <v>40</v>
      </c>
      <c r="BG42" s="35">
        <f t="shared" si="17"/>
        <v>141.71655444295288</v>
      </c>
      <c r="BH42" s="35">
        <f t="shared" si="18"/>
        <v>100.70829911824558</v>
      </c>
      <c r="BI42" s="35">
        <f t="shared" si="31"/>
        <v>-119.02804644002356</v>
      </c>
      <c r="BJ42" s="35">
        <f t="shared" si="19"/>
        <v>-18.319747321777982</v>
      </c>
    </row>
    <row r="43" spans="1:62" x14ac:dyDescent="0.25">
      <c r="A43">
        <v>41</v>
      </c>
      <c r="B43">
        <v>9.9999999999999995E-7</v>
      </c>
      <c r="C43" s="27">
        <v>2.0088333333333334E-3</v>
      </c>
      <c r="D43" s="27">
        <v>1.8593243243243242E-3</v>
      </c>
      <c r="E43" s="27">
        <v>1.8386363636363636E-4</v>
      </c>
      <c r="F43">
        <v>1.0000000000000001E-5</v>
      </c>
      <c r="G43">
        <v>0.55417997469079827</v>
      </c>
      <c r="H43">
        <v>0.40870473119638812</v>
      </c>
      <c r="I43">
        <f t="shared" si="11"/>
        <v>306</v>
      </c>
      <c r="J43">
        <v>2.6302679918953789E-7</v>
      </c>
      <c r="K43">
        <v>3.0365E-2</v>
      </c>
      <c r="M43" s="8"/>
      <c r="O43">
        <v>41</v>
      </c>
      <c r="P43" s="35">
        <f t="shared" si="20"/>
        <v>114.37156012751666</v>
      </c>
      <c r="Q43" s="35">
        <f t="shared" si="21"/>
        <v>73.363304802809353</v>
      </c>
      <c r="R43" s="35">
        <f t="shared" si="26"/>
        <v>-96.568805345225698</v>
      </c>
      <c r="S43" s="35">
        <f t="shared" si="1"/>
        <v>-23.205500542416345</v>
      </c>
      <c r="V43" s="41">
        <v>41</v>
      </c>
      <c r="W43" s="35">
        <f t="shared" ref="W43:X62" si="32">$M$9+$M$11-2*$M$10</f>
        <v>7.8120805369167101E-2</v>
      </c>
      <c r="X43" s="35">
        <f t="shared" si="32"/>
        <v>7.8120805369167101E-2</v>
      </c>
      <c r="Y43" s="35">
        <f t="shared" si="27"/>
        <v>-5.6900158179959996</v>
      </c>
      <c r="Z43" s="35">
        <f t="shared" si="12"/>
        <v>-5.6118950126268325</v>
      </c>
      <c r="AA43" s="7"/>
      <c r="AC43">
        <v>41</v>
      </c>
      <c r="AD43" s="35">
        <f t="shared" si="4"/>
        <v>86.948445006711324</v>
      </c>
      <c r="AE43" s="35">
        <f t="shared" si="13"/>
        <v>45.940189682004132</v>
      </c>
      <c r="AF43" s="35">
        <f t="shared" si="28"/>
        <v>-68.29988213407762</v>
      </c>
      <c r="AG43" s="35">
        <f t="shared" si="14"/>
        <v>-22.359692452073489</v>
      </c>
      <c r="AJ43">
        <v>41</v>
      </c>
      <c r="AN43" s="35">
        <f t="shared" si="15"/>
        <v>-27.97158746470032</v>
      </c>
      <c r="AP43">
        <v>41</v>
      </c>
      <c r="AR43">
        <v>41</v>
      </c>
      <c r="AS43" s="35">
        <f t="shared" si="6"/>
        <v>-173.70068867114094</v>
      </c>
      <c r="AT43" s="35">
        <f t="shared" si="23"/>
        <v>-132.69243334643369</v>
      </c>
      <c r="AU43" s="35">
        <f t="shared" si="29"/>
        <v>124.55541400199182</v>
      </c>
      <c r="AV43" s="35">
        <f t="shared" si="22"/>
        <v>-8.1370193444418675</v>
      </c>
      <c r="AY43">
        <v>41</v>
      </c>
      <c r="AZ43" s="8">
        <f t="shared" ref="AZ43:BA62" si="33">$M$12+$M$3-$M$9-$M$7</f>
        <v>-31.984134228187997</v>
      </c>
      <c r="BA43" s="8">
        <f t="shared" si="33"/>
        <v>-31.984134228187997</v>
      </c>
      <c r="BB43" s="8">
        <f t="shared" si="30"/>
        <v>5.4077012636140465</v>
      </c>
      <c r="BC43" s="8">
        <f t="shared" si="9"/>
        <v>-26.57643296457395</v>
      </c>
      <c r="BF43">
        <v>41</v>
      </c>
      <c r="BG43" s="35">
        <f t="shared" si="17"/>
        <v>141.71655444295288</v>
      </c>
      <c r="BH43" s="35">
        <f t="shared" si="18"/>
        <v>100.70829911824558</v>
      </c>
      <c r="BI43" s="35">
        <f t="shared" si="31"/>
        <v>-119.14771273837778</v>
      </c>
      <c r="BJ43" s="35">
        <f t="shared" si="19"/>
        <v>-18.4394136201322</v>
      </c>
    </row>
    <row r="44" spans="1:62" x14ac:dyDescent="0.25">
      <c r="A44">
        <v>42</v>
      </c>
      <c r="B44">
        <v>9.9999999999999995E-7</v>
      </c>
      <c r="C44" s="27">
        <v>1.8749999999999999E-3</v>
      </c>
      <c r="D44" s="27">
        <v>1.7887837837837839E-3</v>
      </c>
      <c r="E44" s="27">
        <v>1.3795454545454546E-4</v>
      </c>
      <c r="F44">
        <v>1.0000000000000001E-5</v>
      </c>
      <c r="G44">
        <v>0.55778808235185839</v>
      </c>
      <c r="H44">
        <v>0.4052971722510969</v>
      </c>
      <c r="I44">
        <f t="shared" si="11"/>
        <v>306</v>
      </c>
      <c r="J44">
        <v>2.7542287033381632E-7</v>
      </c>
      <c r="K44">
        <v>2.9815000000000001E-2</v>
      </c>
      <c r="M44" s="8"/>
      <c r="O44">
        <v>42</v>
      </c>
      <c r="P44" s="35">
        <f t="shared" si="20"/>
        <v>114.37156012751666</v>
      </c>
      <c r="Q44" s="35">
        <f t="shared" si="21"/>
        <v>73.363304802809353</v>
      </c>
      <c r="R44" s="35">
        <f t="shared" si="26"/>
        <v>-96.692321062597884</v>
      </c>
      <c r="S44" s="35">
        <f t="shared" si="1"/>
        <v>-23.329016259788531</v>
      </c>
      <c r="V44" s="41">
        <v>42</v>
      </c>
      <c r="W44" s="35">
        <f t="shared" si="32"/>
        <v>7.8120805369167101E-2</v>
      </c>
      <c r="X44" s="35">
        <f t="shared" si="32"/>
        <v>7.8120805369167101E-2</v>
      </c>
      <c r="Y44" s="35">
        <f t="shared" si="27"/>
        <v>-6.399504687749733</v>
      </c>
      <c r="Z44" s="35">
        <f t="shared" si="12"/>
        <v>-6.3213838823805659</v>
      </c>
      <c r="AA44" s="7"/>
      <c r="AC44">
        <v>42</v>
      </c>
      <c r="AD44" s="35">
        <f t="shared" si="4"/>
        <v>86.948445006711324</v>
      </c>
      <c r="AE44" s="35">
        <f t="shared" si="13"/>
        <v>45.940189682004132</v>
      </c>
      <c r="AF44" s="35">
        <f t="shared" si="28"/>
        <v>-67.919826046184767</v>
      </c>
      <c r="AG44" s="35">
        <f t="shared" si="14"/>
        <v>-21.979636364180635</v>
      </c>
      <c r="AJ44">
        <v>42</v>
      </c>
      <c r="AN44" s="35">
        <f t="shared" si="15"/>
        <v>-28.301020246561201</v>
      </c>
      <c r="AP44">
        <v>42</v>
      </c>
      <c r="AR44">
        <v>42</v>
      </c>
      <c r="AS44" s="35">
        <f t="shared" si="6"/>
        <v>-173.70068867114094</v>
      </c>
      <c r="AT44" s="35">
        <f t="shared" si="23"/>
        <v>-132.69243334643369</v>
      </c>
      <c r="AU44" s="35">
        <f t="shared" si="29"/>
        <v>124.61843123694722</v>
      </c>
      <c r="AV44" s="35">
        <f t="shared" si="22"/>
        <v>-8.0740021094864716</v>
      </c>
      <c r="AY44">
        <v>42</v>
      </c>
      <c r="AZ44" s="8">
        <f t="shared" si="33"/>
        <v>-31.984134228187997</v>
      </c>
      <c r="BA44" s="8">
        <f t="shared" si="33"/>
        <v>-31.984134228187997</v>
      </c>
      <c r="BB44" s="8">
        <f t="shared" si="30"/>
        <v>5.5531198456859299</v>
      </c>
      <c r="BC44" s="8">
        <f t="shared" si="9"/>
        <v>-26.431014382502067</v>
      </c>
      <c r="BF44">
        <v>42</v>
      </c>
      <c r="BG44" s="35">
        <f t="shared" si="17"/>
        <v>141.71655444295288</v>
      </c>
      <c r="BH44" s="35">
        <f t="shared" si="18"/>
        <v>100.70829911824558</v>
      </c>
      <c r="BI44" s="35">
        <f t="shared" si="31"/>
        <v>-119.06531139126129</v>
      </c>
      <c r="BJ44" s="35">
        <f t="shared" si="19"/>
        <v>-18.357012273015712</v>
      </c>
    </row>
    <row r="45" spans="1:62" x14ac:dyDescent="0.25">
      <c r="A45">
        <v>43</v>
      </c>
      <c r="B45">
        <v>9.9999999999999995E-7</v>
      </c>
      <c r="C45" s="27">
        <v>1.5455E-3</v>
      </c>
      <c r="D45" s="27">
        <v>1.8443243243243242E-3</v>
      </c>
      <c r="E45" s="27">
        <v>8.9886363636363642E-5</v>
      </c>
      <c r="F45">
        <v>1.0000000000000001E-5</v>
      </c>
      <c r="G45">
        <v>0.56132095991219888</v>
      </c>
      <c r="H45">
        <v>0.3996690429556144</v>
      </c>
      <c r="I45">
        <f t="shared" si="11"/>
        <v>306</v>
      </c>
      <c r="J45">
        <v>2.7542287033381632E-7</v>
      </c>
      <c r="K45">
        <v>3.0370000000000001E-2</v>
      </c>
      <c r="M45" s="8"/>
      <c r="O45">
        <v>43</v>
      </c>
      <c r="P45" s="35">
        <f t="shared" si="20"/>
        <v>114.37156012751666</v>
      </c>
      <c r="Q45" s="35">
        <f t="shared" si="21"/>
        <v>73.363304802809353</v>
      </c>
      <c r="R45" s="35">
        <f t="shared" si="26"/>
        <v>-97.214893533214294</v>
      </c>
      <c r="S45" s="35">
        <f t="shared" si="1"/>
        <v>-23.851588730404941</v>
      </c>
      <c r="V45" s="41">
        <v>43</v>
      </c>
      <c r="W45" s="35">
        <f t="shared" si="32"/>
        <v>7.8120805369167101E-2</v>
      </c>
      <c r="X45" s="35">
        <f t="shared" si="32"/>
        <v>7.8120805369167101E-2</v>
      </c>
      <c r="Y45" s="35">
        <f t="shared" si="27"/>
        <v>-8.1366926260846419</v>
      </c>
      <c r="Z45" s="35">
        <f t="shared" si="12"/>
        <v>-8.0585718207154748</v>
      </c>
      <c r="AA45" s="7"/>
      <c r="AC45">
        <v>43</v>
      </c>
      <c r="AD45" s="35">
        <f t="shared" si="4"/>
        <v>86.948445006711324</v>
      </c>
      <c r="AE45" s="35">
        <f t="shared" si="13"/>
        <v>45.940189682004132</v>
      </c>
      <c r="AF45" s="35">
        <f t="shared" si="28"/>
        <v>-67.813335352319655</v>
      </c>
      <c r="AG45" s="35">
        <f t="shared" si="14"/>
        <v>-21.873145670315523</v>
      </c>
      <c r="AJ45">
        <v>43</v>
      </c>
      <c r="AN45" s="35">
        <f t="shared" si="15"/>
        <v>-29.931717491030998</v>
      </c>
      <c r="AP45">
        <v>43</v>
      </c>
      <c r="AR45">
        <v>43</v>
      </c>
      <c r="AS45" s="35">
        <f t="shared" si="6"/>
        <v>-173.70068867114094</v>
      </c>
      <c r="AT45" s="35">
        <f t="shared" si="23"/>
        <v>-132.69243334643369</v>
      </c>
      <c r="AU45" s="35">
        <f t="shared" si="29"/>
        <v>124.5875698888823</v>
      </c>
      <c r="AV45" s="35">
        <f t="shared" si="22"/>
        <v>-8.1048634575513887</v>
      </c>
      <c r="AY45">
        <v>43</v>
      </c>
      <c r="AZ45" s="8">
        <f t="shared" si="33"/>
        <v>-31.984134228187997</v>
      </c>
      <c r="BA45" s="8">
        <f t="shared" si="33"/>
        <v>-31.984134228187997</v>
      </c>
      <c r="BB45" s="8">
        <f t="shared" si="30"/>
        <v>6.1078108008579788</v>
      </c>
      <c r="BC45" s="8">
        <f t="shared" si="9"/>
        <v>-25.876323427330018</v>
      </c>
      <c r="BF45">
        <v>43</v>
      </c>
      <c r="BG45" s="35">
        <f t="shared" si="17"/>
        <v>141.71655444295288</v>
      </c>
      <c r="BH45" s="35">
        <f t="shared" si="18"/>
        <v>100.70829911824558</v>
      </c>
      <c r="BI45" s="35">
        <f t="shared" si="31"/>
        <v>-118.47975908802431</v>
      </c>
      <c r="BJ45" s="35">
        <f t="shared" si="19"/>
        <v>-17.771459969778732</v>
      </c>
    </row>
    <row r="46" spans="1:62" x14ac:dyDescent="0.25">
      <c r="A46">
        <v>44</v>
      </c>
      <c r="B46">
        <v>9.9999999999999995E-7</v>
      </c>
      <c r="C46" s="27">
        <v>1.6688333333333331E-3</v>
      </c>
      <c r="D46" s="27">
        <v>2.0078378378378379E-3</v>
      </c>
      <c r="E46" s="27">
        <v>7.8295454545454548E-5</v>
      </c>
      <c r="F46">
        <v>1.0000000000000001E-5</v>
      </c>
      <c r="G46">
        <v>0.55579163732833903</v>
      </c>
      <c r="H46">
        <v>0.40841295088978113</v>
      </c>
      <c r="I46">
        <f t="shared" si="11"/>
        <v>306</v>
      </c>
      <c r="J46">
        <v>2.8183829312644502E-7</v>
      </c>
      <c r="K46">
        <v>2.9475000000000001E-2</v>
      </c>
      <c r="M46" s="8"/>
      <c r="O46">
        <v>44</v>
      </c>
      <c r="P46" s="35">
        <f t="shared" si="20"/>
        <v>114.37156012751666</v>
      </c>
      <c r="Q46" s="35">
        <f t="shared" si="21"/>
        <v>73.363304802809353</v>
      </c>
      <c r="R46" s="35">
        <f t="shared" si="26"/>
        <v>-97.311780586046368</v>
      </c>
      <c r="S46" s="35">
        <f t="shared" si="1"/>
        <v>-23.948475783237015</v>
      </c>
      <c r="V46" s="41">
        <v>44</v>
      </c>
      <c r="W46" s="35">
        <f t="shared" si="32"/>
        <v>7.8120805369167101E-2</v>
      </c>
      <c r="X46" s="35">
        <f t="shared" si="32"/>
        <v>7.8120805369167101E-2</v>
      </c>
      <c r="Y46" s="35">
        <f t="shared" si="27"/>
        <v>-8.7248446561547066</v>
      </c>
      <c r="Z46" s="35">
        <f t="shared" si="12"/>
        <v>-8.6467238507855395</v>
      </c>
      <c r="AA46" s="7"/>
      <c r="AC46">
        <v>44</v>
      </c>
      <c r="AD46" s="35">
        <f t="shared" si="4"/>
        <v>86.948445006711324</v>
      </c>
      <c r="AE46" s="35">
        <f t="shared" si="13"/>
        <v>45.940189682004132</v>
      </c>
      <c r="AF46" s="35">
        <f t="shared" si="28"/>
        <v>-67.071407117235879</v>
      </c>
      <c r="AG46" s="35">
        <f t="shared" si="14"/>
        <v>-21.131217435231747</v>
      </c>
      <c r="AJ46">
        <v>44</v>
      </c>
      <c r="AN46" s="35">
        <f t="shared" si="15"/>
        <v>-29.777941286017288</v>
      </c>
      <c r="AP46">
        <v>44</v>
      </c>
      <c r="AR46">
        <v>44</v>
      </c>
      <c r="AS46" s="35">
        <f t="shared" si="6"/>
        <v>-173.70068867114094</v>
      </c>
      <c r="AT46" s="35">
        <f t="shared" si="23"/>
        <v>-132.69243334643369</v>
      </c>
      <c r="AU46" s="35">
        <f t="shared" si="29"/>
        <v>124.6384888251101</v>
      </c>
      <c r="AV46" s="35">
        <f t="shared" si="22"/>
        <v>-8.0539445213235865</v>
      </c>
      <c r="AY46">
        <v>44</v>
      </c>
      <c r="AZ46" s="8">
        <f t="shared" si="33"/>
        <v>-31.984134228187997</v>
      </c>
      <c r="BA46" s="8">
        <f t="shared" si="33"/>
        <v>-31.984134228187997</v>
      </c>
      <c r="BB46" s="8">
        <f t="shared" si="30"/>
        <v>5.8111794264079535</v>
      </c>
      <c r="BC46" s="8">
        <f t="shared" si="9"/>
        <v>-26.172954801780044</v>
      </c>
      <c r="BF46">
        <v>44</v>
      </c>
      <c r="BG46" s="35">
        <f t="shared" si="17"/>
        <v>141.71655444295288</v>
      </c>
      <c r="BH46" s="35">
        <f t="shared" si="18"/>
        <v>100.70829911824558</v>
      </c>
      <c r="BI46" s="35">
        <f t="shared" si="31"/>
        <v>-118.82730939870214</v>
      </c>
      <c r="BJ46" s="35">
        <f t="shared" si="19"/>
        <v>-18.119010280456564</v>
      </c>
    </row>
    <row r="47" spans="1:62" x14ac:dyDescent="0.25">
      <c r="A47">
        <v>45</v>
      </c>
      <c r="B47">
        <v>9.9999999999999995E-7</v>
      </c>
      <c r="C47" s="27">
        <v>1.3786666666666667E-3</v>
      </c>
      <c r="D47" s="27">
        <v>1.9371621621621623E-3</v>
      </c>
      <c r="E47" s="27">
        <v>5.4090909090909084E-5</v>
      </c>
      <c r="F47">
        <v>1.0000000000000001E-5</v>
      </c>
      <c r="G47">
        <v>0.55922510733102193</v>
      </c>
      <c r="H47">
        <v>0.40383434553486558</v>
      </c>
      <c r="I47">
        <f t="shared" si="11"/>
        <v>306</v>
      </c>
      <c r="J47">
        <v>2.691534803926908E-7</v>
      </c>
      <c r="K47">
        <v>2.9575000000000001E-2</v>
      </c>
      <c r="M47" s="8"/>
      <c r="O47">
        <v>45</v>
      </c>
      <c r="P47" s="35">
        <f t="shared" si="20"/>
        <v>114.37156012751666</v>
      </c>
      <c r="Q47" s="35">
        <f t="shared" si="21"/>
        <v>73.363304802809353</v>
      </c>
      <c r="R47" s="35">
        <f t="shared" si="26"/>
        <v>-97.697961736336978</v>
      </c>
      <c r="S47" s="35">
        <f t="shared" si="1"/>
        <v>-24.334656933527626</v>
      </c>
      <c r="V47" s="41">
        <v>45</v>
      </c>
      <c r="W47" s="35">
        <f t="shared" si="32"/>
        <v>7.8120805369167101E-2</v>
      </c>
      <c r="X47" s="35">
        <f t="shared" si="32"/>
        <v>7.8120805369167101E-2</v>
      </c>
      <c r="Y47" s="35">
        <f t="shared" si="27"/>
        <v>-9.9693904073474151</v>
      </c>
      <c r="Z47" s="35">
        <f t="shared" si="12"/>
        <v>-9.891269601978248</v>
      </c>
      <c r="AA47" s="7"/>
      <c r="AC47">
        <v>45</v>
      </c>
      <c r="AD47" s="35">
        <f t="shared" si="4"/>
        <v>86.948445006711324</v>
      </c>
      <c r="AE47" s="35">
        <f t="shared" si="13"/>
        <v>45.940189682004132</v>
      </c>
      <c r="AF47" s="35">
        <f t="shared" si="28"/>
        <v>-67.102427587273766</v>
      </c>
      <c r="AG47" s="35">
        <f t="shared" si="14"/>
        <v>-21.162237905269635</v>
      </c>
      <c r="AJ47">
        <v>45</v>
      </c>
      <c r="AN47" s="35">
        <f t="shared" si="15"/>
        <v>-31.053507507247883</v>
      </c>
      <c r="AP47">
        <v>45</v>
      </c>
      <c r="AR47">
        <v>45</v>
      </c>
      <c r="AS47" s="35">
        <f t="shared" si="6"/>
        <v>-173.70068867114094</v>
      </c>
      <c r="AT47" s="35">
        <f t="shared" si="23"/>
        <v>-132.69243334643369</v>
      </c>
      <c r="AU47" s="35">
        <f t="shared" si="29"/>
        <v>124.64554057008552</v>
      </c>
      <c r="AV47" s="35">
        <f t="shared" si="22"/>
        <v>-8.046892776348173</v>
      </c>
      <c r="AY47">
        <v>45</v>
      </c>
      <c r="AZ47" s="8">
        <f t="shared" si="33"/>
        <v>-31.984134228187997</v>
      </c>
      <c r="BA47" s="8">
        <f t="shared" si="33"/>
        <v>-31.984134228187997</v>
      </c>
      <c r="BB47" s="8">
        <f t="shared" si="30"/>
        <v>6.3214350920327549</v>
      </c>
      <c r="BC47" s="8">
        <f t="shared" si="9"/>
        <v>-25.662699136155243</v>
      </c>
      <c r="BF47">
        <v>45</v>
      </c>
      <c r="BG47" s="35">
        <f t="shared" si="17"/>
        <v>141.71655444295288</v>
      </c>
      <c r="BH47" s="35">
        <f t="shared" si="18"/>
        <v>100.70829911824558</v>
      </c>
      <c r="BI47" s="35">
        <f t="shared" si="31"/>
        <v>-118.32410547805276</v>
      </c>
      <c r="BJ47" s="35">
        <f t="shared" si="19"/>
        <v>-17.615806359807181</v>
      </c>
    </row>
    <row r="48" spans="1:62" x14ac:dyDescent="0.25">
      <c r="A48">
        <v>46</v>
      </c>
      <c r="B48">
        <v>9.9999999999999995E-7</v>
      </c>
      <c r="C48" s="27">
        <v>1.2098333333333334E-3</v>
      </c>
      <c r="D48" s="27">
        <v>2.1079729729729731E-3</v>
      </c>
      <c r="E48" s="27">
        <v>4.6477272727272727E-5</v>
      </c>
      <c r="F48">
        <v>1.0000000000000001E-5</v>
      </c>
      <c r="G48">
        <v>0.55824943050186915</v>
      </c>
      <c r="H48">
        <v>0.40448416730050829</v>
      </c>
      <c r="I48">
        <f t="shared" si="11"/>
        <v>306</v>
      </c>
      <c r="J48">
        <v>2.6302679918953789E-7</v>
      </c>
      <c r="K48">
        <v>2.9624999999999999E-2</v>
      </c>
      <c r="M48" s="8"/>
      <c r="O48">
        <v>46</v>
      </c>
      <c r="P48" s="35">
        <f t="shared" si="20"/>
        <v>114.37156012751666</v>
      </c>
      <c r="Q48" s="35">
        <f t="shared" si="21"/>
        <v>73.363304802809353</v>
      </c>
      <c r="R48" s="35">
        <f t="shared" si="26"/>
        <v>-98.241023425338597</v>
      </c>
      <c r="S48" s="35">
        <f t="shared" si="1"/>
        <v>-24.877718622529244</v>
      </c>
      <c r="V48" s="41">
        <v>46</v>
      </c>
      <c r="W48" s="35">
        <f t="shared" si="32"/>
        <v>7.8120805369167101E-2</v>
      </c>
      <c r="X48" s="35">
        <f t="shared" si="32"/>
        <v>7.8120805369167101E-2</v>
      </c>
      <c r="Y48" s="35">
        <f t="shared" si="27"/>
        <v>-11.117712334886495</v>
      </c>
      <c r="Z48" s="35">
        <f t="shared" si="12"/>
        <v>-11.039591529517327</v>
      </c>
      <c r="AA48" s="7"/>
      <c r="AC48">
        <v>46</v>
      </c>
      <c r="AD48" s="35">
        <f t="shared" si="4"/>
        <v>86.948445006711324</v>
      </c>
      <c r="AE48" s="35">
        <f t="shared" si="13"/>
        <v>45.940189682004132</v>
      </c>
      <c r="AF48" s="35">
        <f t="shared" si="28"/>
        <v>-67.381188900561582</v>
      </c>
      <c r="AG48" s="35">
        <f t="shared" si="14"/>
        <v>-21.440999218557451</v>
      </c>
      <c r="AJ48">
        <v>46</v>
      </c>
      <c r="AN48" s="35">
        <f t="shared" si="15"/>
        <v>-32.480590748074775</v>
      </c>
      <c r="AP48">
        <v>46</v>
      </c>
      <c r="AR48">
        <v>46</v>
      </c>
      <c r="AS48" s="35">
        <f t="shared" si="6"/>
        <v>-173.70068867114094</v>
      </c>
      <c r="AT48" s="35">
        <f t="shared" si="23"/>
        <v>-132.69243334643369</v>
      </c>
      <c r="AU48" s="35">
        <f t="shared" si="29"/>
        <v>124.63680007897904</v>
      </c>
      <c r="AV48" s="35">
        <f t="shared" si="22"/>
        <v>-8.0556332674546525</v>
      </c>
      <c r="AY48">
        <v>46</v>
      </c>
      <c r="AZ48" s="8">
        <f t="shared" si="33"/>
        <v>-31.984134228187997</v>
      </c>
      <c r="BA48" s="8">
        <f t="shared" si="33"/>
        <v>-31.984134228187997</v>
      </c>
      <c r="BB48" s="8">
        <f t="shared" si="30"/>
        <v>6.6536544637499357</v>
      </c>
      <c r="BC48" s="8">
        <f t="shared" si="9"/>
        <v>-25.33047976443806</v>
      </c>
      <c r="BF48">
        <v>46</v>
      </c>
      <c r="BG48" s="35">
        <f t="shared" si="17"/>
        <v>141.71655444295288</v>
      </c>
      <c r="BH48" s="35">
        <f t="shared" si="18"/>
        <v>100.70829911824558</v>
      </c>
      <c r="BI48" s="35">
        <f t="shared" si="31"/>
        <v>-117.98314561522911</v>
      </c>
      <c r="BJ48" s="35">
        <f t="shared" si="19"/>
        <v>-17.274846496983528</v>
      </c>
    </row>
    <row r="49" spans="1:62" x14ac:dyDescent="0.25">
      <c r="A49">
        <v>47</v>
      </c>
      <c r="B49">
        <v>9.9999999999999995E-7</v>
      </c>
      <c r="C49" s="27">
        <v>9.9516666666666655E-4</v>
      </c>
      <c r="D49" s="27">
        <v>1.8821621621621623E-3</v>
      </c>
      <c r="E49" s="27">
        <v>3.5909090909090908E-5</v>
      </c>
      <c r="F49">
        <v>1.0000000000000001E-5</v>
      </c>
      <c r="G49">
        <v>0.55649227747399965</v>
      </c>
      <c r="H49">
        <v>0.40748928918027277</v>
      </c>
      <c r="I49">
        <f t="shared" si="11"/>
        <v>306</v>
      </c>
      <c r="J49">
        <v>2.5703957827688611E-7</v>
      </c>
      <c r="K49">
        <v>2.9739999999999999E-2</v>
      </c>
      <c r="M49" s="8"/>
      <c r="O49">
        <v>47</v>
      </c>
      <c r="P49" s="35">
        <f t="shared" si="20"/>
        <v>114.37156012751666</v>
      </c>
      <c r="Q49" s="35">
        <f t="shared" si="21"/>
        <v>73.363304802809353</v>
      </c>
      <c r="R49" s="35">
        <f t="shared" si="26"/>
        <v>-98.439849725649637</v>
      </c>
      <c r="S49" s="35">
        <f t="shared" si="1"/>
        <v>-25.076544922840284</v>
      </c>
      <c r="V49" s="41">
        <v>47</v>
      </c>
      <c r="W49" s="35">
        <f t="shared" si="32"/>
        <v>7.8120805369167101E-2</v>
      </c>
      <c r="X49" s="35">
        <f t="shared" si="32"/>
        <v>7.8120805369167101E-2</v>
      </c>
      <c r="Y49" s="35">
        <f t="shared" si="27"/>
        <v>-11.694463865511269</v>
      </c>
      <c r="Z49" s="35">
        <f t="shared" si="12"/>
        <v>-11.616343060142102</v>
      </c>
      <c r="AA49" s="7"/>
      <c r="AC49">
        <v>47</v>
      </c>
      <c r="AD49" s="35">
        <f t="shared" si="4"/>
        <v>86.948445006711324</v>
      </c>
      <c r="AE49" s="35">
        <f t="shared" si="13"/>
        <v>45.940189682004132</v>
      </c>
      <c r="AF49" s="35">
        <f t="shared" si="28"/>
        <v>-67.718764318511802</v>
      </c>
      <c r="AG49" s="35">
        <f t="shared" si="14"/>
        <v>-21.77857463650767</v>
      </c>
      <c r="AJ49">
        <v>47</v>
      </c>
      <c r="AN49" s="35">
        <f t="shared" si="15"/>
        <v>-33.39491769664977</v>
      </c>
      <c r="AP49">
        <v>47</v>
      </c>
      <c r="AR49">
        <v>47</v>
      </c>
      <c r="AS49" s="35">
        <f t="shared" si="6"/>
        <v>-173.70068867114094</v>
      </c>
      <c r="AT49" s="35">
        <f t="shared" si="23"/>
        <v>-132.69243334643369</v>
      </c>
      <c r="AU49" s="35">
        <f t="shared" si="29"/>
        <v>124.61892193297552</v>
      </c>
      <c r="AV49" s="35">
        <f t="shared" si="22"/>
        <v>-8.0735114134581636</v>
      </c>
      <c r="AY49">
        <v>47</v>
      </c>
      <c r="AZ49" s="8">
        <f t="shared" si="33"/>
        <v>-31.984134228187997</v>
      </c>
      <c r="BA49" s="8">
        <f t="shared" si="33"/>
        <v>-31.984134228187997</v>
      </c>
      <c r="BB49" s="8">
        <f t="shared" si="30"/>
        <v>7.1524506656993365</v>
      </c>
      <c r="BC49" s="8">
        <f t="shared" si="9"/>
        <v>-24.83168356248866</v>
      </c>
      <c r="BF49">
        <v>47</v>
      </c>
      <c r="BG49" s="35">
        <f t="shared" si="17"/>
        <v>141.71655444295288</v>
      </c>
      <c r="BH49" s="35">
        <f t="shared" si="18"/>
        <v>100.70829911824558</v>
      </c>
      <c r="BI49" s="35">
        <f t="shared" si="31"/>
        <v>-117.46647126727619</v>
      </c>
      <c r="BJ49" s="35">
        <f t="shared" si="19"/>
        <v>-16.758172149030614</v>
      </c>
    </row>
    <row r="50" spans="1:62" x14ac:dyDescent="0.25">
      <c r="A50">
        <v>48</v>
      </c>
      <c r="B50">
        <v>9.9999999999999995E-7</v>
      </c>
      <c r="C50" s="27">
        <v>8.8133333333333336E-4</v>
      </c>
      <c r="D50" s="27">
        <v>1.8440540540540541E-3</v>
      </c>
      <c r="E50" s="27">
        <v>3.3409090909090909E-5</v>
      </c>
      <c r="F50">
        <v>1.0000000000000001E-5</v>
      </c>
      <c r="G50">
        <v>0.55481141133327094</v>
      </c>
      <c r="H50">
        <v>0.40838712224304219</v>
      </c>
      <c r="I50">
        <f t="shared" si="11"/>
        <v>306</v>
      </c>
      <c r="J50">
        <v>2.5703957827688611E-7</v>
      </c>
      <c r="K50">
        <v>3.0085000000000001E-2</v>
      </c>
      <c r="M50" s="8"/>
      <c r="O50">
        <v>48</v>
      </c>
      <c r="P50" s="35">
        <f t="shared" si="20"/>
        <v>114.37156012751666</v>
      </c>
      <c r="Q50" s="35">
        <f t="shared" si="21"/>
        <v>73.363304802809353</v>
      </c>
      <c r="R50" s="35">
        <f t="shared" si="26"/>
        <v>-98.667522766501847</v>
      </c>
      <c r="S50" s="35">
        <f t="shared" si="1"/>
        <v>-25.304217963692494</v>
      </c>
      <c r="V50" s="41">
        <v>48</v>
      </c>
      <c r="W50" s="35">
        <f t="shared" si="32"/>
        <v>7.8120805369167101E-2</v>
      </c>
      <c r="X50" s="35">
        <f t="shared" si="32"/>
        <v>7.8120805369167101E-2</v>
      </c>
      <c r="Y50" s="35">
        <f t="shared" si="27"/>
        <v>-12.083038142918699</v>
      </c>
      <c r="Z50" s="35">
        <f t="shared" si="12"/>
        <v>-12.004917337549532</v>
      </c>
      <c r="AA50" s="7"/>
      <c r="AC50">
        <v>48</v>
      </c>
      <c r="AD50" s="35">
        <f t="shared" si="4"/>
        <v>86.948445006711324</v>
      </c>
      <c r="AE50" s="35">
        <f t="shared" si="13"/>
        <v>45.940189682004132</v>
      </c>
      <c r="AF50" s="35">
        <f t="shared" si="28"/>
        <v>-68.153284846380572</v>
      </c>
      <c r="AG50" s="35">
        <f t="shared" si="14"/>
        <v>-22.21309516437644</v>
      </c>
      <c r="AJ50">
        <v>48</v>
      </c>
      <c r="AN50" s="35">
        <f t="shared" si="15"/>
        <v>-34.218012501925969</v>
      </c>
      <c r="AP50">
        <v>48</v>
      </c>
      <c r="AR50">
        <v>48</v>
      </c>
      <c r="AS50" s="35">
        <f t="shared" si="6"/>
        <v>-173.70068867114094</v>
      </c>
      <c r="AT50" s="35">
        <f t="shared" si="23"/>
        <v>-132.69243334643369</v>
      </c>
      <c r="AU50" s="35">
        <f t="shared" si="29"/>
        <v>124.58188088337789</v>
      </c>
      <c r="AV50" s="35">
        <f t="shared" si="22"/>
        <v>-8.1105524630557966</v>
      </c>
      <c r="AY50">
        <v>48</v>
      </c>
      <c r="AZ50" s="8">
        <f t="shared" si="33"/>
        <v>-31.984134228187997</v>
      </c>
      <c r="BA50" s="8">
        <f t="shared" si="33"/>
        <v>-31.984134228187997</v>
      </c>
      <c r="BB50" s="8">
        <f t="shared" si="30"/>
        <v>7.4831583396734569</v>
      </c>
      <c r="BC50" s="8">
        <f t="shared" si="9"/>
        <v>-24.500975888514539</v>
      </c>
      <c r="BF50">
        <v>48</v>
      </c>
      <c r="BG50" s="35">
        <f t="shared" si="17"/>
        <v>141.71655444295288</v>
      </c>
      <c r="BH50" s="35">
        <f t="shared" si="18"/>
        <v>100.70829911824558</v>
      </c>
      <c r="BI50" s="35">
        <f t="shared" si="31"/>
        <v>-117.09872254370443</v>
      </c>
      <c r="BJ50" s="35">
        <f t="shared" si="19"/>
        <v>-16.390423425458849</v>
      </c>
    </row>
    <row r="51" spans="1:62" x14ac:dyDescent="0.25">
      <c r="A51">
        <v>49</v>
      </c>
      <c r="B51">
        <v>9.9999999999999995E-7</v>
      </c>
      <c r="C51" s="27">
        <v>6.5900000000000008E-4</v>
      </c>
      <c r="D51" s="27">
        <v>1.7535135135135133E-3</v>
      </c>
      <c r="E51" s="27">
        <v>9.9999999999999995E-7</v>
      </c>
      <c r="F51">
        <v>1.0000000000000001E-5</v>
      </c>
      <c r="G51">
        <v>0.55917985049659946</v>
      </c>
      <c r="H51">
        <v>0.40328054243569156</v>
      </c>
      <c r="I51">
        <f t="shared" si="11"/>
        <v>306</v>
      </c>
      <c r="J51">
        <v>2.454708915685024E-7</v>
      </c>
      <c r="K51">
        <v>3.0085000000000001E-2</v>
      </c>
      <c r="M51" s="8"/>
      <c r="O51">
        <v>49</v>
      </c>
      <c r="P51" s="35">
        <f t="shared" si="20"/>
        <v>114.37156012751666</v>
      </c>
      <c r="Q51" s="35">
        <f t="shared" si="21"/>
        <v>73.363304802809353</v>
      </c>
      <c r="R51" s="35">
        <f t="shared" si="26"/>
        <v>-99.279074492754688</v>
      </c>
      <c r="S51" s="35">
        <f t="shared" si="1"/>
        <v>-25.915769689945336</v>
      </c>
      <c r="V51" s="41">
        <v>49</v>
      </c>
      <c r="W51" s="35">
        <f t="shared" si="32"/>
        <v>7.8120805369167101E-2</v>
      </c>
      <c r="X51" s="35">
        <f t="shared" si="32"/>
        <v>7.8120805369167101E-2</v>
      </c>
      <c r="Y51" s="35">
        <f t="shared" si="27"/>
        <v>-21.493790548365958</v>
      </c>
      <c r="Z51" s="35">
        <f t="shared" si="12"/>
        <v>-21.415669742996791</v>
      </c>
      <c r="AA51" s="7"/>
      <c r="AC51">
        <v>49</v>
      </c>
      <c r="AD51" s="35">
        <f t="shared" si="4"/>
        <v>86.948445006711324</v>
      </c>
      <c r="AE51" s="35">
        <f t="shared" si="13"/>
        <v>45.940189682004132</v>
      </c>
      <c r="AF51" s="35">
        <f t="shared" si="28"/>
        <v>-60.705277081398165</v>
      </c>
      <c r="AG51" s="35">
        <f t="shared" si="14"/>
        <v>-14.765087399394034</v>
      </c>
      <c r="AJ51">
        <v>49</v>
      </c>
      <c r="AN51" s="35">
        <f t="shared" si="15"/>
        <v>-36.180757142390824</v>
      </c>
      <c r="AP51">
        <v>49</v>
      </c>
      <c r="AR51">
        <v>49</v>
      </c>
      <c r="AS51" s="35">
        <f t="shared" si="6"/>
        <v>-173.70068867114094</v>
      </c>
      <c r="AT51" s="35">
        <f t="shared" si="23"/>
        <v>-132.69243334643369</v>
      </c>
      <c r="AU51" s="35">
        <f t="shared" si="29"/>
        <v>124.60183508212909</v>
      </c>
      <c r="AV51" s="35">
        <f t="shared" si="22"/>
        <v>-8.090598264304603</v>
      </c>
      <c r="AY51">
        <v>49</v>
      </c>
      <c r="AZ51" s="8">
        <f t="shared" si="33"/>
        <v>-31.984134228187997</v>
      </c>
      <c r="BA51" s="8">
        <f t="shared" si="33"/>
        <v>-31.984134228187997</v>
      </c>
      <c r="BB51" s="8">
        <f t="shared" si="30"/>
        <v>8.24275372638383</v>
      </c>
      <c r="BC51" s="8">
        <f t="shared" si="9"/>
        <v>-23.741380501804166</v>
      </c>
      <c r="BF51">
        <v>49</v>
      </c>
      <c r="BG51" s="35">
        <f t="shared" si="17"/>
        <v>141.71655444295288</v>
      </c>
      <c r="BH51" s="35">
        <f t="shared" si="18"/>
        <v>100.70829911824558</v>
      </c>
      <c r="BI51" s="35">
        <f t="shared" si="31"/>
        <v>-116.35908135574526</v>
      </c>
      <c r="BJ51" s="35">
        <f t="shared" si="19"/>
        <v>-15.650782237499683</v>
      </c>
    </row>
    <row r="52" spans="1:62" x14ac:dyDescent="0.25">
      <c r="A52">
        <v>50</v>
      </c>
      <c r="B52">
        <v>9.9999999999999995E-7</v>
      </c>
      <c r="C52" s="27">
        <v>6.2299999999999996E-4</v>
      </c>
      <c r="D52" s="27">
        <v>1.8622972972972974E-3</v>
      </c>
      <c r="E52" s="27">
        <v>9.9999999999999995E-7</v>
      </c>
      <c r="F52">
        <v>1.0000000000000001E-5</v>
      </c>
      <c r="G52">
        <v>0.56168272654428142</v>
      </c>
      <c r="H52">
        <v>0.40265274213366892</v>
      </c>
      <c r="I52">
        <f t="shared" si="11"/>
        <v>306</v>
      </c>
      <c r="J52">
        <v>2.089296130854039E-7</v>
      </c>
      <c r="K52">
        <v>2.945E-2</v>
      </c>
      <c r="M52" s="8"/>
      <c r="O52">
        <v>50</v>
      </c>
      <c r="P52" s="35">
        <f t="shared" si="20"/>
        <v>114.37156012751666</v>
      </c>
      <c r="Q52" s="35">
        <f t="shared" si="21"/>
        <v>73.363304802809353</v>
      </c>
      <c r="R52" s="35">
        <f t="shared" si="26"/>
        <v>-99.629413762024896</v>
      </c>
      <c r="S52" s="35">
        <f t="shared" si="1"/>
        <v>-26.266108959215543</v>
      </c>
      <c r="V52" s="41">
        <v>50</v>
      </c>
      <c r="W52" s="35">
        <f t="shared" si="32"/>
        <v>7.8120805369167101E-2</v>
      </c>
      <c r="X52" s="35">
        <f t="shared" si="32"/>
        <v>7.8120805369167101E-2</v>
      </c>
      <c r="Y52" s="35">
        <f t="shared" si="27"/>
        <v>-21.942990054079853</v>
      </c>
      <c r="Z52" s="35">
        <f t="shared" si="12"/>
        <v>-21.864869248710686</v>
      </c>
      <c r="AA52" s="7"/>
      <c r="AC52">
        <v>50</v>
      </c>
      <c r="AD52" s="35">
        <f t="shared" si="4"/>
        <v>86.948445006711324</v>
      </c>
      <c r="AE52" s="35">
        <f t="shared" si="13"/>
        <v>45.940189682004132</v>
      </c>
      <c r="AF52" s="35">
        <f t="shared" si="28"/>
        <v>-60.991132365261812</v>
      </c>
      <c r="AG52" s="35">
        <f t="shared" si="14"/>
        <v>-15.050942683257681</v>
      </c>
      <c r="AJ52">
        <v>50</v>
      </c>
      <c r="AN52" s="35">
        <f t="shared" si="15"/>
        <v>-36.915811931968364</v>
      </c>
      <c r="AP52">
        <v>50</v>
      </c>
      <c r="AR52">
        <v>50</v>
      </c>
      <c r="AS52" s="35">
        <f t="shared" si="6"/>
        <v>-173.70068867114094</v>
      </c>
      <c r="AT52" s="35">
        <f t="shared" si="23"/>
        <v>-132.69243334643369</v>
      </c>
      <c r="AU52" s="35">
        <f t="shared" si="29"/>
        <v>124.66747331311181</v>
      </c>
      <c r="AV52" s="35">
        <f t="shared" si="22"/>
        <v>-8.0249600333218751</v>
      </c>
      <c r="AY52">
        <v>50</v>
      </c>
      <c r="AZ52" s="8">
        <f t="shared" si="33"/>
        <v>-31.984134228187997</v>
      </c>
      <c r="BA52" s="8">
        <f t="shared" si="33"/>
        <v>-31.984134228187997</v>
      </c>
      <c r="BB52" s="8">
        <f t="shared" si="30"/>
        <v>8.3427682084036849</v>
      </c>
      <c r="BC52" s="8">
        <f t="shared" si="9"/>
        <v>-23.641366019784314</v>
      </c>
      <c r="BF52">
        <v>50</v>
      </c>
      <c r="BG52" s="35">
        <f t="shared" si="17"/>
        <v>141.71655444295288</v>
      </c>
      <c r="BH52" s="35">
        <f t="shared" si="18"/>
        <v>100.70829911824558</v>
      </c>
      <c r="BI52" s="35">
        <f t="shared" si="31"/>
        <v>-116.32470510470813</v>
      </c>
      <c r="BJ52" s="35">
        <f t="shared" si="19"/>
        <v>-15.616405986462553</v>
      </c>
    </row>
    <row r="53" spans="1:62" x14ac:dyDescent="0.25">
      <c r="A53">
        <v>51</v>
      </c>
      <c r="B53">
        <v>9.9999999999999995E-7</v>
      </c>
      <c r="C53" s="27">
        <v>2.5483333333333331E-4</v>
      </c>
      <c r="D53" s="27">
        <v>9.6648648648648642E-4</v>
      </c>
      <c r="E53" s="27">
        <v>9.9999999999999995E-7</v>
      </c>
      <c r="F53">
        <v>1.0000000000000001E-5</v>
      </c>
      <c r="G53">
        <v>0.60003195767345197</v>
      </c>
      <c r="H53">
        <v>0.35016477170553484</v>
      </c>
      <c r="I53">
        <f t="shared" si="11"/>
        <v>306</v>
      </c>
      <c r="J53">
        <v>2.089296130854039E-7</v>
      </c>
      <c r="K53">
        <v>3.0779999999999998E-2</v>
      </c>
      <c r="M53" s="8"/>
      <c r="O53">
        <v>51</v>
      </c>
      <c r="P53" s="35">
        <f t="shared" si="20"/>
        <v>114.37156012751666</v>
      </c>
      <c r="Q53" s="35">
        <f t="shared" si="21"/>
        <v>73.363304802809353</v>
      </c>
      <c r="R53" s="35">
        <f t="shared" si="26"/>
        <v>-100.12265677069718</v>
      </c>
      <c r="S53" s="35">
        <f t="shared" si="1"/>
        <v>-26.759351967887824</v>
      </c>
      <c r="V53" s="41">
        <v>51</v>
      </c>
      <c r="W53" s="35">
        <f t="shared" si="32"/>
        <v>7.8120805369167101E-2</v>
      </c>
      <c r="X53" s="35">
        <f t="shared" si="32"/>
        <v>7.8120805369167101E-2</v>
      </c>
      <c r="Y53" s="35">
        <f t="shared" si="27"/>
        <v>-20.879853130713865</v>
      </c>
      <c r="Z53" s="35">
        <f t="shared" si="12"/>
        <v>-20.801732325344698</v>
      </c>
      <c r="AA53" s="7"/>
      <c r="AC53">
        <v>51</v>
      </c>
      <c r="AD53" s="35">
        <f t="shared" si="4"/>
        <v>86.948445006711324</v>
      </c>
      <c r="AE53" s="35">
        <f t="shared" si="13"/>
        <v>45.940189682004132</v>
      </c>
      <c r="AF53" s="35">
        <f t="shared" si="28"/>
        <v>-65.53990643855235</v>
      </c>
      <c r="AG53" s="35">
        <f t="shared" si="14"/>
        <v>-19.599716756548219</v>
      </c>
      <c r="AJ53">
        <v>51</v>
      </c>
      <c r="AN53" s="35">
        <f t="shared" si="15"/>
        <v>-40.40144908189292</v>
      </c>
      <c r="AP53">
        <v>51</v>
      </c>
      <c r="AR53">
        <v>51</v>
      </c>
      <c r="AS53" s="35">
        <f t="shared" si="6"/>
        <v>-173.70068867114094</v>
      </c>
      <c r="AT53" s="35">
        <f t="shared" si="23"/>
        <v>-132.69243334643369</v>
      </c>
      <c r="AU53" s="35">
        <f t="shared" si="29"/>
        <v>124.72312735591362</v>
      </c>
      <c r="AV53" s="35">
        <f t="shared" si="22"/>
        <v>-7.9693059905200698</v>
      </c>
      <c r="AY53">
        <v>51</v>
      </c>
      <c r="AZ53" s="8">
        <f t="shared" si="33"/>
        <v>-31.984134228187997</v>
      </c>
      <c r="BA53" s="8">
        <f t="shared" si="33"/>
        <v>-31.984134228187997</v>
      </c>
      <c r="BB53" s="8">
        <f t="shared" si="30"/>
        <v>10.897573383785485</v>
      </c>
      <c r="BC53" s="8">
        <f t="shared" si="9"/>
        <v>-21.086560844402513</v>
      </c>
      <c r="BF53">
        <v>51</v>
      </c>
      <c r="BG53" s="35">
        <f t="shared" si="17"/>
        <v>141.71655444295288</v>
      </c>
      <c r="BH53" s="35">
        <f t="shared" si="18"/>
        <v>100.70829911824558</v>
      </c>
      <c r="BI53" s="35">
        <f t="shared" si="31"/>
        <v>-113.82555397212815</v>
      </c>
      <c r="BJ53" s="35">
        <f t="shared" si="19"/>
        <v>-13.117254853882571</v>
      </c>
    </row>
    <row r="54" spans="1:62" x14ac:dyDescent="0.25">
      <c r="A54">
        <v>52</v>
      </c>
      <c r="B54">
        <v>9.9999999999999995E-7</v>
      </c>
      <c r="C54" s="27">
        <v>3.055E-4</v>
      </c>
      <c r="D54" s="27">
        <v>8.8540540540540534E-4</v>
      </c>
      <c r="E54" s="27">
        <v>9.9999999999999995E-7</v>
      </c>
      <c r="F54">
        <v>1.0000000000000001E-5</v>
      </c>
      <c r="G54">
        <v>0.56640968297708871</v>
      </c>
      <c r="H54">
        <v>0.39439698073249452</v>
      </c>
      <c r="I54">
        <f t="shared" si="11"/>
        <v>306</v>
      </c>
      <c r="J54">
        <v>2.3442288153199206E-7</v>
      </c>
      <c r="K54">
        <v>3.0689999999999999E-2</v>
      </c>
      <c r="M54" s="8"/>
      <c r="O54">
        <v>52</v>
      </c>
      <c r="P54" s="35">
        <f t="shared" si="20"/>
        <v>114.37156012751666</v>
      </c>
      <c r="Q54" s="35">
        <f t="shared" si="21"/>
        <v>73.363304802809353</v>
      </c>
      <c r="R54" s="35">
        <f t="shared" si="26"/>
        <v>-99.445804564302094</v>
      </c>
      <c r="S54" s="35">
        <f t="shared" si="1"/>
        <v>-26.082499761492741</v>
      </c>
      <c r="V54" s="41">
        <v>52</v>
      </c>
      <c r="W54" s="35">
        <f t="shared" si="32"/>
        <v>7.8120805369167101E-2</v>
      </c>
      <c r="X54" s="35">
        <f t="shared" si="32"/>
        <v>7.8120805369167101E-2</v>
      </c>
      <c r="Y54" s="35">
        <f t="shared" si="27"/>
        <v>-19.972620388383149</v>
      </c>
      <c r="Z54" s="35">
        <f t="shared" si="12"/>
        <v>-19.894499583013982</v>
      </c>
      <c r="AA54" s="7"/>
      <c r="AC54">
        <v>52</v>
      </c>
      <c r="AD54" s="35">
        <f t="shared" si="4"/>
        <v>86.948445006711324</v>
      </c>
      <c r="AE54" s="35">
        <f t="shared" si="13"/>
        <v>45.940189682004132</v>
      </c>
      <c r="AF54" s="35">
        <f t="shared" si="28"/>
        <v>-64.617162350131139</v>
      </c>
      <c r="AG54" s="35">
        <f t="shared" si="14"/>
        <v>-18.676972668127007</v>
      </c>
      <c r="AJ54">
        <v>52</v>
      </c>
      <c r="AN54" s="35">
        <f t="shared" si="15"/>
        <v>-38.571472251140989</v>
      </c>
      <c r="AP54">
        <v>52</v>
      </c>
      <c r="AR54">
        <v>52</v>
      </c>
      <c r="AS54" s="35">
        <f t="shared" si="6"/>
        <v>-173.70068867114094</v>
      </c>
      <c r="AT54" s="35">
        <f t="shared" si="23"/>
        <v>-132.69243334643369</v>
      </c>
      <c r="AU54" s="35">
        <f t="shared" si="29"/>
        <v>124.58386340710075</v>
      </c>
      <c r="AV54" s="35">
        <f t="shared" si="22"/>
        <v>-8.1085699393329378</v>
      </c>
      <c r="AY54">
        <v>52</v>
      </c>
      <c r="AZ54" s="8">
        <f t="shared" si="33"/>
        <v>-31.984134228187997</v>
      </c>
      <c r="BA54" s="8">
        <f t="shared" si="33"/>
        <v>-31.984134228187997</v>
      </c>
      <c r="BB54" s="8">
        <f t="shared" si="30"/>
        <v>10.282037017010875</v>
      </c>
      <c r="BC54" s="8">
        <f t="shared" si="9"/>
        <v>-21.702097211177122</v>
      </c>
      <c r="BF54">
        <v>52</v>
      </c>
      <c r="BG54" s="35">
        <f t="shared" si="17"/>
        <v>141.71655444295288</v>
      </c>
      <c r="BH54" s="35">
        <f t="shared" si="18"/>
        <v>100.70829911824558</v>
      </c>
      <c r="BI54" s="35">
        <f t="shared" si="31"/>
        <v>-114.30182639008989</v>
      </c>
      <c r="BJ54" s="35">
        <f t="shared" si="19"/>
        <v>-13.593527271844309</v>
      </c>
    </row>
    <row r="55" spans="1:62" x14ac:dyDescent="0.25">
      <c r="A55">
        <v>53</v>
      </c>
      <c r="B55">
        <v>9.9999999999999995E-7</v>
      </c>
      <c r="C55" s="27">
        <v>3.8433333333333332E-4</v>
      </c>
      <c r="D55" s="27">
        <v>1.1702702702702701E-3</v>
      </c>
      <c r="E55" s="27">
        <v>9.9999999999999995E-7</v>
      </c>
      <c r="F55">
        <v>1.0000000000000001E-5</v>
      </c>
      <c r="G55">
        <v>0.56761051673483454</v>
      </c>
      <c r="H55">
        <v>0.39862479497692255</v>
      </c>
      <c r="I55">
        <f t="shared" si="11"/>
        <v>306</v>
      </c>
      <c r="J55">
        <v>2.454708915685024E-7</v>
      </c>
      <c r="K55">
        <v>3.0079999999999999E-2</v>
      </c>
      <c r="M55" s="8"/>
      <c r="O55">
        <v>53</v>
      </c>
      <c r="P55" s="35">
        <f t="shared" si="20"/>
        <v>114.37156012751666</v>
      </c>
      <c r="Q55" s="35">
        <f t="shared" si="21"/>
        <v>73.363304802809353</v>
      </c>
      <c r="R55" s="35">
        <f t="shared" si="26"/>
        <v>-99.622528010725844</v>
      </c>
      <c r="S55" s="35">
        <f t="shared" si="1"/>
        <v>-26.259223207916492</v>
      </c>
      <c r="V55" s="41">
        <v>53</v>
      </c>
      <c r="W55" s="35">
        <f t="shared" si="32"/>
        <v>7.8120805369167101E-2</v>
      </c>
      <c r="X55" s="35">
        <f t="shared" si="32"/>
        <v>7.8120805369167101E-2</v>
      </c>
      <c r="Y55" s="35">
        <f t="shared" si="27"/>
        <v>-20.8079653949932</v>
      </c>
      <c r="Z55" s="35">
        <f t="shared" si="12"/>
        <v>-20.729844589624033</v>
      </c>
      <c r="AA55" s="7"/>
      <c r="AC55">
        <v>53</v>
      </c>
      <c r="AD55" s="35">
        <f t="shared" si="4"/>
        <v>86.948445006711324</v>
      </c>
      <c r="AE55" s="35">
        <f t="shared" si="13"/>
        <v>45.940189682004132</v>
      </c>
      <c r="AF55" s="35">
        <f t="shared" si="28"/>
        <v>-63.449049953666872</v>
      </c>
      <c r="AG55" s="35">
        <f t="shared" si="14"/>
        <v>-17.508860271662741</v>
      </c>
      <c r="AJ55">
        <v>53</v>
      </c>
      <c r="AN55" s="35">
        <f t="shared" si="15"/>
        <v>-38.238704861286777</v>
      </c>
      <c r="AP55">
        <v>53</v>
      </c>
      <c r="AR55">
        <v>53</v>
      </c>
      <c r="AS55" s="35">
        <f t="shared" si="6"/>
        <v>-173.70068867114094</v>
      </c>
      <c r="AT55" s="35">
        <f t="shared" si="23"/>
        <v>-132.69243334643369</v>
      </c>
      <c r="AU55" s="35">
        <f t="shared" si="29"/>
        <v>124.64033072517054</v>
      </c>
      <c r="AV55" s="35">
        <f t="shared" si="22"/>
        <v>-8.0521026212631455</v>
      </c>
      <c r="AY55">
        <v>53</v>
      </c>
      <c r="AZ55" s="8">
        <f t="shared" si="33"/>
        <v>-31.984134228187997</v>
      </c>
      <c r="BA55" s="8">
        <f t="shared" si="33"/>
        <v>-31.984134228187997</v>
      </c>
      <c r="BB55" s="8">
        <f t="shared" si="30"/>
        <v>9.6522900523789268</v>
      </c>
      <c r="BC55" s="8">
        <f t="shared" si="9"/>
        <v>-22.331844175809071</v>
      </c>
      <c r="BF55">
        <v>53</v>
      </c>
      <c r="BG55" s="35">
        <f t="shared" si="17"/>
        <v>141.71655444295288</v>
      </c>
      <c r="BH55" s="35">
        <f t="shared" si="18"/>
        <v>100.70829911824558</v>
      </c>
      <c r="BI55" s="35">
        <f t="shared" si="31"/>
        <v>-114.98804067279161</v>
      </c>
      <c r="BJ55" s="35">
        <f t="shared" si="19"/>
        <v>-14.279741554546035</v>
      </c>
    </row>
    <row r="56" spans="1:62" x14ac:dyDescent="0.25">
      <c r="A56">
        <v>54</v>
      </c>
      <c r="B56">
        <v>9.9999999999999995E-7</v>
      </c>
      <c r="C56" s="27">
        <v>4.4799999999999999E-4</v>
      </c>
      <c r="D56" s="27">
        <v>1.2908108108108107E-3</v>
      </c>
      <c r="E56" s="27">
        <v>9.9999999999999995E-7</v>
      </c>
      <c r="F56">
        <v>1.0000000000000001E-5</v>
      </c>
      <c r="G56">
        <v>0.56210496836041945</v>
      </c>
      <c r="H56">
        <v>0.39770281483385711</v>
      </c>
      <c r="I56">
        <f t="shared" si="11"/>
        <v>306</v>
      </c>
      <c r="J56">
        <v>2.5703957827688611E-7</v>
      </c>
      <c r="K56">
        <v>3.0079999999999999E-2</v>
      </c>
      <c r="M56" s="8"/>
      <c r="O56">
        <v>54</v>
      </c>
      <c r="P56" s="35">
        <f t="shared" si="20"/>
        <v>114.37156012751666</v>
      </c>
      <c r="Q56" s="35">
        <f t="shared" si="21"/>
        <v>73.363304802809353</v>
      </c>
      <c r="R56" s="35">
        <f t="shared" si="26"/>
        <v>-99.48196612496551</v>
      </c>
      <c r="S56" s="35">
        <f t="shared" si="1"/>
        <v>-26.118661322156157</v>
      </c>
      <c r="V56" s="41">
        <v>54</v>
      </c>
      <c r="W56" s="35">
        <f t="shared" si="32"/>
        <v>7.8120805369167101E-2</v>
      </c>
      <c r="X56" s="35">
        <f t="shared" si="32"/>
        <v>7.8120805369167101E-2</v>
      </c>
      <c r="Y56" s="35">
        <f t="shared" si="27"/>
        <v>-20.916829905614645</v>
      </c>
      <c r="Z56" s="35">
        <f t="shared" si="12"/>
        <v>-20.838709100245477</v>
      </c>
      <c r="AA56" s="7"/>
      <c r="AC56">
        <v>54</v>
      </c>
      <c r="AD56" s="35">
        <f t="shared" si="4"/>
        <v>86.948445006711324</v>
      </c>
      <c r="AE56" s="35">
        <f t="shared" si="13"/>
        <v>45.940189682004132</v>
      </c>
      <c r="AF56" s="35">
        <f t="shared" si="28"/>
        <v>-62.66907338938266</v>
      </c>
      <c r="AG56" s="35">
        <f t="shared" si="14"/>
        <v>-16.728883707378529</v>
      </c>
      <c r="AJ56">
        <v>54</v>
      </c>
      <c r="AN56" s="35">
        <f t="shared" si="15"/>
        <v>-37.56759280762401</v>
      </c>
      <c r="AP56">
        <v>54</v>
      </c>
      <c r="AR56">
        <v>54</v>
      </c>
      <c r="AS56" s="35">
        <f t="shared" si="6"/>
        <v>-173.70068867114094</v>
      </c>
      <c r="AT56" s="35">
        <f t="shared" si="23"/>
        <v>-132.69243334643369</v>
      </c>
      <c r="AU56" s="35">
        <f t="shared" si="29"/>
        <v>124.61553239150551</v>
      </c>
      <c r="AV56" s="35">
        <f t="shared" si="22"/>
        <v>-8.0769009549281776</v>
      </c>
      <c r="AY56">
        <v>54</v>
      </c>
      <c r="AZ56" s="8">
        <f t="shared" si="33"/>
        <v>-31.984134228187997</v>
      </c>
      <c r="BA56" s="8">
        <f t="shared" si="33"/>
        <v>-31.984134228187997</v>
      </c>
      <c r="BB56" s="8">
        <f t="shared" si="30"/>
        <v>9.2375034365717905</v>
      </c>
      <c r="BC56" s="8">
        <f t="shared" si="9"/>
        <v>-22.746630791616205</v>
      </c>
      <c r="BF56">
        <v>54</v>
      </c>
      <c r="BG56" s="35">
        <f t="shared" si="17"/>
        <v>141.71655444295288</v>
      </c>
      <c r="BH56" s="35">
        <f t="shared" si="18"/>
        <v>100.70829911824558</v>
      </c>
      <c r="BI56" s="35">
        <f t="shared" si="31"/>
        <v>-115.37802895493371</v>
      </c>
      <c r="BJ56" s="35">
        <f t="shared" si="19"/>
        <v>-14.669729836688134</v>
      </c>
    </row>
    <row r="57" spans="1:62" x14ac:dyDescent="0.25">
      <c r="A57">
        <v>55</v>
      </c>
      <c r="B57">
        <v>9.9999999999999995E-7</v>
      </c>
      <c r="C57" s="27">
        <v>5.2700000000000002E-4</v>
      </c>
      <c r="D57" s="27">
        <v>1.4874324324324324E-3</v>
      </c>
      <c r="E57" s="27">
        <v>9.9999999999999995E-7</v>
      </c>
      <c r="F57">
        <v>1.0000000000000001E-5</v>
      </c>
      <c r="G57">
        <v>0.56499646017675142</v>
      </c>
      <c r="H57">
        <v>0.39378015399281435</v>
      </c>
      <c r="I57">
        <f t="shared" si="11"/>
        <v>306</v>
      </c>
      <c r="J57">
        <v>2.454708915685024E-7</v>
      </c>
      <c r="K57">
        <v>2.9819999999999999E-2</v>
      </c>
      <c r="M57" s="8"/>
      <c r="O57">
        <v>55</v>
      </c>
      <c r="P57" s="35">
        <f t="shared" si="20"/>
        <v>114.37156012751666</v>
      </c>
      <c r="Q57" s="35">
        <f t="shared" si="21"/>
        <v>73.363304802809353</v>
      </c>
      <c r="R57" s="35">
        <f t="shared" si="26"/>
        <v>-99.451574580510126</v>
      </c>
      <c r="S57" s="35">
        <f t="shared" si="1"/>
        <v>-26.088269777700773</v>
      </c>
      <c r="V57" s="41">
        <v>55</v>
      </c>
      <c r="W57" s="35">
        <f t="shared" si="32"/>
        <v>7.8120805369167101E-2</v>
      </c>
      <c r="X57" s="35">
        <f t="shared" si="32"/>
        <v>7.8120805369167101E-2</v>
      </c>
      <c r="Y57" s="35">
        <f t="shared" si="27"/>
        <v>-21.225075511156554</v>
      </c>
      <c r="Z57" s="35">
        <f t="shared" si="12"/>
        <v>-21.146954705787387</v>
      </c>
      <c r="AA57" s="7"/>
      <c r="AC57">
        <v>55</v>
      </c>
      <c r="AD57" s="35">
        <f t="shared" si="4"/>
        <v>86.948445006711324</v>
      </c>
      <c r="AE57" s="35">
        <f t="shared" si="13"/>
        <v>45.940189682004132</v>
      </c>
      <c r="AF57" s="35">
        <f t="shared" si="28"/>
        <v>-61.842667983863812</v>
      </c>
      <c r="AG57" s="35">
        <f t="shared" si="14"/>
        <v>-15.902478301859681</v>
      </c>
      <c r="AJ57">
        <v>55</v>
      </c>
      <c r="AN57" s="35">
        <f t="shared" si="15"/>
        <v>-37.049433007647067</v>
      </c>
      <c r="AP57">
        <v>55</v>
      </c>
      <c r="AR57">
        <v>55</v>
      </c>
      <c r="AS57" s="35">
        <f t="shared" si="6"/>
        <v>-173.70068867114094</v>
      </c>
      <c r="AT57" s="35">
        <f t="shared" si="23"/>
        <v>-132.69243334643369</v>
      </c>
      <c r="AU57" s="35">
        <f t="shared" si="29"/>
        <v>124.65067351202691</v>
      </c>
      <c r="AV57" s="35">
        <f t="shared" si="22"/>
        <v>-8.0417598344067756</v>
      </c>
      <c r="AY57">
        <v>55</v>
      </c>
      <c r="AZ57" s="8">
        <f t="shared" si="33"/>
        <v>-31.984134228187997</v>
      </c>
      <c r="BA57" s="8">
        <f t="shared" si="33"/>
        <v>-31.984134228187997</v>
      </c>
      <c r="BB57" s="8">
        <f t="shared" si="30"/>
        <v>8.8152678460270426</v>
      </c>
      <c r="BC57" s="8">
        <f t="shared" si="9"/>
        <v>-23.168866382160957</v>
      </c>
      <c r="BF57">
        <v>55</v>
      </c>
      <c r="BG57" s="35">
        <f t="shared" si="17"/>
        <v>141.71655444295288</v>
      </c>
      <c r="BH57" s="35">
        <f t="shared" si="18"/>
        <v>100.70829911824558</v>
      </c>
      <c r="BI57" s="35">
        <f t="shared" si="31"/>
        <v>-115.83540566599987</v>
      </c>
      <c r="BJ57" s="35">
        <f t="shared" si="19"/>
        <v>-15.127106547754295</v>
      </c>
    </row>
    <row r="58" spans="1:62" x14ac:dyDescent="0.25">
      <c r="A58">
        <v>56</v>
      </c>
      <c r="B58">
        <v>9.9999999999999995E-7</v>
      </c>
      <c r="C58" s="27">
        <v>5.7199999999999992E-4</v>
      </c>
      <c r="D58" s="27">
        <v>1.5374324324324323E-3</v>
      </c>
      <c r="E58" s="27">
        <v>9.9999999999999995E-7</v>
      </c>
      <c r="F58">
        <v>1.0000000000000001E-5</v>
      </c>
      <c r="G58">
        <v>0.59057882974574794</v>
      </c>
      <c r="H58">
        <v>0.37334144600277086</v>
      </c>
      <c r="I58">
        <f t="shared" si="11"/>
        <v>306</v>
      </c>
      <c r="J58">
        <v>1.9952623149688761E-7</v>
      </c>
      <c r="K58">
        <v>3.1510000000000003E-2</v>
      </c>
      <c r="M58" s="8"/>
      <c r="O58">
        <v>56</v>
      </c>
      <c r="P58" s="35">
        <f t="shared" si="20"/>
        <v>114.37156012751666</v>
      </c>
      <c r="Q58" s="35">
        <f t="shared" si="21"/>
        <v>73.363304802809353</v>
      </c>
      <c r="R58" s="35">
        <f t="shared" si="26"/>
        <v>-99.186969480719469</v>
      </c>
      <c r="S58" s="35">
        <f t="shared" si="1"/>
        <v>-25.823664677910116</v>
      </c>
      <c r="V58" s="41">
        <v>56</v>
      </c>
      <c r="W58" s="35">
        <f t="shared" si="32"/>
        <v>7.8120805369167101E-2</v>
      </c>
      <c r="X58" s="35">
        <f t="shared" si="32"/>
        <v>7.8120805369167101E-2</v>
      </c>
      <c r="Y58" s="35">
        <f t="shared" si="27"/>
        <v>-21.18484154817261</v>
      </c>
      <c r="Z58" s="35">
        <f t="shared" si="12"/>
        <v>-21.106720742803443</v>
      </c>
      <c r="AA58" s="7"/>
      <c r="AC58">
        <v>56</v>
      </c>
      <c r="AD58" s="35">
        <f t="shared" si="4"/>
        <v>86.948445006711324</v>
      </c>
      <c r="AE58" s="35">
        <f t="shared" si="13"/>
        <v>45.940189682004132</v>
      </c>
      <c r="AF58" s="35">
        <f t="shared" si="28"/>
        <v>-61.425726347879952</v>
      </c>
      <c r="AG58" s="35">
        <f t="shared" si="14"/>
        <v>-15.48553666587582</v>
      </c>
      <c r="AJ58">
        <v>56</v>
      </c>
      <c r="AN58" s="35">
        <f t="shared" si="15"/>
        <v>-36.592257408679259</v>
      </c>
      <c r="AP58">
        <v>56</v>
      </c>
      <c r="AR58">
        <v>56</v>
      </c>
      <c r="AS58" s="35">
        <f t="shared" si="6"/>
        <v>-173.70068867114094</v>
      </c>
      <c r="AT58" s="35">
        <f t="shared" si="23"/>
        <v>-132.69243334643369</v>
      </c>
      <c r="AU58" s="35">
        <f t="shared" si="29"/>
        <v>124.62308892232687</v>
      </c>
      <c r="AV58" s="35">
        <f t="shared" si="22"/>
        <v>-8.0693444241068164</v>
      </c>
      <c r="AY58">
        <v>56</v>
      </c>
      <c r="AZ58" s="8">
        <f t="shared" si="33"/>
        <v>-31.984134228187997</v>
      </c>
      <c r="BA58" s="8">
        <f t="shared" si="33"/>
        <v>-31.984134228187997</v>
      </c>
      <c r="BB58" s="8">
        <f t="shared" si="30"/>
        <v>8.8597178569405006</v>
      </c>
      <c r="BC58" s="8">
        <f t="shared" si="9"/>
        <v>-23.124416371247499</v>
      </c>
      <c r="BF58">
        <v>56</v>
      </c>
      <c r="BG58" s="35">
        <f t="shared" si="17"/>
        <v>141.71655444295288</v>
      </c>
      <c r="BH58" s="35">
        <f t="shared" si="18"/>
        <v>100.70829911824558</v>
      </c>
      <c r="BI58" s="35">
        <f t="shared" si="31"/>
        <v>-115.76337106538637</v>
      </c>
      <c r="BJ58" s="35">
        <f t="shared" si="19"/>
        <v>-15.055071947140789</v>
      </c>
    </row>
    <row r="59" spans="1:62" x14ac:dyDescent="0.25">
      <c r="A59">
        <v>57</v>
      </c>
      <c r="B59">
        <v>9.9999999999999995E-7</v>
      </c>
      <c r="C59" s="27">
        <v>8.2683333333333328E-4</v>
      </c>
      <c r="D59" s="27">
        <v>1.5160810810810809E-3</v>
      </c>
      <c r="E59" s="27">
        <v>3.5795454545454544E-5</v>
      </c>
      <c r="F59">
        <v>1.0000000000000001E-5</v>
      </c>
      <c r="G59">
        <v>0.58582902899191014</v>
      </c>
      <c r="H59">
        <v>0.37899726622801055</v>
      </c>
      <c r="I59">
        <f t="shared" si="11"/>
        <v>306</v>
      </c>
      <c r="J59">
        <v>2.1379620895022279E-7</v>
      </c>
      <c r="K59">
        <v>3.1539999999999999E-2</v>
      </c>
      <c r="M59" s="8"/>
      <c r="O59">
        <v>57</v>
      </c>
      <c r="P59" s="35">
        <f t="shared" si="20"/>
        <v>114.37156012751666</v>
      </c>
      <c r="Q59" s="35">
        <f t="shared" si="21"/>
        <v>73.363304802809353</v>
      </c>
      <c r="R59" s="35">
        <f t="shared" si="26"/>
        <v>-98.211507026716163</v>
      </c>
      <c r="S59" s="35">
        <f t="shared" si="1"/>
        <v>-24.84820222390681</v>
      </c>
      <c r="V59" s="41">
        <v>57</v>
      </c>
      <c r="W59" s="35">
        <f t="shared" si="32"/>
        <v>7.8120805369167101E-2</v>
      </c>
      <c r="X59" s="35">
        <f t="shared" si="32"/>
        <v>7.8120805369167101E-2</v>
      </c>
      <c r="Y59" s="35">
        <f t="shared" si="27"/>
        <v>-11.073394733769861</v>
      </c>
      <c r="Z59" s="35">
        <f t="shared" si="12"/>
        <v>-10.995273928400694</v>
      </c>
      <c r="AA59" s="7"/>
      <c r="AC59">
        <v>57</v>
      </c>
      <c r="AD59" s="35">
        <f t="shared" si="4"/>
        <v>86.948445006711324</v>
      </c>
      <c r="AE59" s="35">
        <f t="shared" si="13"/>
        <v>45.940189682004132</v>
      </c>
      <c r="AF59" s="35">
        <f t="shared" si="28"/>
        <v>-68.653630449331189</v>
      </c>
      <c r="AG59" s="35">
        <f t="shared" si="14"/>
        <v>-22.713440767327057</v>
      </c>
      <c r="AJ59">
        <v>57</v>
      </c>
      <c r="AN59" s="35">
        <f t="shared" si="15"/>
        <v>-33.70871469572775</v>
      </c>
      <c r="AP59">
        <v>57</v>
      </c>
      <c r="AR59">
        <v>57</v>
      </c>
      <c r="AS59" s="35">
        <f t="shared" si="6"/>
        <v>-173.70068867114094</v>
      </c>
      <c r="AT59" s="35">
        <f t="shared" si="23"/>
        <v>-132.69243334643369</v>
      </c>
      <c r="AU59" s="35">
        <f t="shared" si="29"/>
        <v>124.60012270174977</v>
      </c>
      <c r="AV59" s="35">
        <f t="shared" si="22"/>
        <v>-8.0923106446839199</v>
      </c>
      <c r="AY59">
        <v>57</v>
      </c>
      <c r="AZ59" s="8">
        <f t="shared" si="33"/>
        <v>-31.984134228187997</v>
      </c>
      <c r="BA59" s="8">
        <f t="shared" si="33"/>
        <v>-31.984134228187997</v>
      </c>
      <c r="BB59" s="8">
        <f t="shared" si="30"/>
        <v>7.9041338314184983</v>
      </c>
      <c r="BC59" s="8">
        <f t="shared" si="9"/>
        <v>-24.080000396769499</v>
      </c>
      <c r="BF59">
        <v>57</v>
      </c>
      <c r="BG59" s="35">
        <f t="shared" si="17"/>
        <v>141.71655444295288</v>
      </c>
      <c r="BH59" s="35">
        <f t="shared" si="18"/>
        <v>100.70829911824558</v>
      </c>
      <c r="BI59" s="35">
        <f t="shared" si="31"/>
        <v>-116.69598887033128</v>
      </c>
      <c r="BJ59" s="35">
        <f t="shared" si="19"/>
        <v>-15.9876897520857</v>
      </c>
    </row>
    <row r="60" spans="1:62" x14ac:dyDescent="0.25">
      <c r="A60">
        <v>58</v>
      </c>
      <c r="B60">
        <v>9.9999999999999995E-7</v>
      </c>
      <c r="C60" s="27">
        <v>4.9633333333333333E-4</v>
      </c>
      <c r="D60" s="27">
        <v>1.4579729729729729E-3</v>
      </c>
      <c r="E60" s="27">
        <v>9.9999999999999995E-7</v>
      </c>
      <c r="F60">
        <v>1.0000000000000001E-5</v>
      </c>
      <c r="G60">
        <v>0.53020596616451598</v>
      </c>
      <c r="H60">
        <v>0.43657444926628292</v>
      </c>
      <c r="I60">
        <f t="shared" si="11"/>
        <v>306</v>
      </c>
      <c r="J60">
        <v>2.5703957827688611E-7</v>
      </c>
      <c r="K60">
        <v>3.073E-2</v>
      </c>
      <c r="M60" s="8"/>
      <c r="O60">
        <v>58</v>
      </c>
      <c r="P60" s="35">
        <f t="shared" si="20"/>
        <v>114.37156012751666</v>
      </c>
      <c r="Q60" s="35">
        <f t="shared" si="21"/>
        <v>73.363304802809353</v>
      </c>
      <c r="R60" s="35">
        <f t="shared" si="26"/>
        <v>-99.4767330142909</v>
      </c>
      <c r="S60" s="35">
        <f t="shared" si="1"/>
        <v>-26.113428211481548</v>
      </c>
      <c r="V60" s="41">
        <v>58</v>
      </c>
      <c r="W60" s="35">
        <f t="shared" si="32"/>
        <v>7.8120805369167101E-2</v>
      </c>
      <c r="X60" s="35">
        <f t="shared" si="32"/>
        <v>7.8120805369167101E-2</v>
      </c>
      <c r="Y60" s="35">
        <f t="shared" si="27"/>
        <v>-21.275818103570245</v>
      </c>
      <c r="Z60" s="35">
        <f t="shared" si="12"/>
        <v>-21.197697298201078</v>
      </c>
      <c r="AA60" s="7"/>
      <c r="AC60">
        <v>58</v>
      </c>
      <c r="AD60" s="35">
        <f t="shared" si="4"/>
        <v>86.948445006711324</v>
      </c>
      <c r="AE60" s="35">
        <f t="shared" si="13"/>
        <v>45.940189682004132</v>
      </c>
      <c r="AF60" s="35">
        <f t="shared" si="28"/>
        <v>-62.147736270918713</v>
      </c>
      <c r="AG60" s="35">
        <f t="shared" si="14"/>
        <v>-16.207546588914582</v>
      </c>
      <c r="AJ60">
        <v>58</v>
      </c>
      <c r="AN60" s="35">
        <f t="shared" si="15"/>
        <v>-37.40524388711566</v>
      </c>
      <c r="AP60">
        <v>58</v>
      </c>
      <c r="AR60">
        <v>58</v>
      </c>
      <c r="AS60" s="35">
        <f t="shared" si="6"/>
        <v>-173.70068867114094</v>
      </c>
      <c r="AT60" s="35">
        <f t="shared" si="23"/>
        <v>-132.69243334643369</v>
      </c>
      <c r="AU60" s="35">
        <f t="shared" si="29"/>
        <v>124.41249734436695</v>
      </c>
      <c r="AV60" s="35">
        <f t="shared" si="22"/>
        <v>-8.2799360020667336</v>
      </c>
      <c r="AY60">
        <v>58</v>
      </c>
      <c r="AZ60" s="8">
        <f t="shared" si="33"/>
        <v>-31.984134228187997</v>
      </c>
      <c r="BA60" s="8">
        <f t="shared" si="33"/>
        <v>-31.984134228187997</v>
      </c>
      <c r="BB60" s="8">
        <f t="shared" si="30"/>
        <v>8.8825856902741087</v>
      </c>
      <c r="BC60" s="8">
        <f t="shared" si="9"/>
        <v>-23.101548537913889</v>
      </c>
      <c r="BF60">
        <v>58</v>
      </c>
      <c r="BG60" s="35">
        <f t="shared" si="17"/>
        <v>141.71655444295288</v>
      </c>
      <c r="BH60" s="35">
        <f t="shared" si="18"/>
        <v>100.70829911824558</v>
      </c>
      <c r="BI60" s="35">
        <f t="shared" si="31"/>
        <v>-115.52991165409283</v>
      </c>
      <c r="BJ60" s="35">
        <f t="shared" si="19"/>
        <v>-14.821612535847251</v>
      </c>
    </row>
    <row r="61" spans="1:62" x14ac:dyDescent="0.25">
      <c r="A61">
        <v>59</v>
      </c>
      <c r="B61">
        <v>9.9999999999999995E-7</v>
      </c>
      <c r="C61" s="27">
        <v>6.3883333333333327E-4</v>
      </c>
      <c r="D61" s="27">
        <v>1.7779729729729729E-3</v>
      </c>
      <c r="E61" s="27">
        <v>9.9999999999999995E-7</v>
      </c>
      <c r="F61">
        <v>1.0000000000000001E-5</v>
      </c>
      <c r="G61">
        <v>0.55270872090126622</v>
      </c>
      <c r="H61">
        <v>0.41376355796893582</v>
      </c>
      <c r="I61">
        <f t="shared" si="11"/>
        <v>306</v>
      </c>
      <c r="J61">
        <v>2.511886431509578E-7</v>
      </c>
      <c r="K61">
        <v>3.1175000000000001E-2</v>
      </c>
      <c r="M61" s="8"/>
      <c r="O61">
        <v>59</v>
      </c>
      <c r="P61" s="35">
        <f t="shared" si="20"/>
        <v>114.37156012751666</v>
      </c>
      <c r="Q61" s="35">
        <f t="shared" si="21"/>
        <v>73.363304802809353</v>
      </c>
      <c r="R61" s="35">
        <f t="shared" si="26"/>
        <v>-99.302844267273287</v>
      </c>
      <c r="S61" s="35">
        <f t="shared" si="1"/>
        <v>-25.939539464463934</v>
      </c>
      <c r="V61" s="41">
        <v>59</v>
      </c>
      <c r="W61" s="35">
        <f t="shared" si="32"/>
        <v>7.8120805369167101E-2</v>
      </c>
      <c r="X61" s="35">
        <f t="shared" si="32"/>
        <v>7.8120805369167101E-2</v>
      </c>
      <c r="Y61" s="35">
        <f t="shared" si="27"/>
        <v>-21.643353053216014</v>
      </c>
      <c r="Z61" s="35">
        <f t="shared" si="12"/>
        <v>-21.565232247846847</v>
      </c>
      <c r="AA61" s="7"/>
      <c r="AC61">
        <v>59</v>
      </c>
      <c r="AD61" s="35">
        <f t="shared" si="4"/>
        <v>86.948445006711324</v>
      </c>
      <c r="AE61" s="35">
        <f t="shared" si="13"/>
        <v>45.940189682004132</v>
      </c>
      <c r="AF61" s="35">
        <f t="shared" si="28"/>
        <v>-60.863426539613783</v>
      </c>
      <c r="AG61" s="35">
        <f t="shared" si="14"/>
        <v>-14.923236857609652</v>
      </c>
      <c r="AJ61">
        <v>59</v>
      </c>
      <c r="AN61" s="35">
        <f t="shared" si="15"/>
        <v>-36.488469105456502</v>
      </c>
      <c r="AP61">
        <v>59</v>
      </c>
      <c r="AR61">
        <v>59</v>
      </c>
      <c r="AS61" s="35">
        <f t="shared" si="6"/>
        <v>-173.70068867114094</v>
      </c>
      <c r="AT61" s="35">
        <f t="shared" si="23"/>
        <v>-132.69243334643369</v>
      </c>
      <c r="AU61" s="35">
        <f t="shared" si="29"/>
        <v>124.48167126985125</v>
      </c>
      <c r="AV61" s="35">
        <f t="shared" si="22"/>
        <v>-8.2107620765824407</v>
      </c>
      <c r="AY61">
        <v>59</v>
      </c>
      <c r="AZ61" s="8">
        <f t="shared" si="33"/>
        <v>-31.984134228187997</v>
      </c>
      <c r="BA61" s="8">
        <f t="shared" si="33"/>
        <v>-31.984134228187997</v>
      </c>
      <c r="BB61" s="8">
        <f t="shared" si="30"/>
        <v>8.3827623281344792</v>
      </c>
      <c r="BC61" s="8">
        <f t="shared" si="9"/>
        <v>-23.601371900053518</v>
      </c>
      <c r="BF61">
        <v>59</v>
      </c>
      <c r="BG61" s="35">
        <f t="shared" si="17"/>
        <v>141.71655444295288</v>
      </c>
      <c r="BH61" s="35">
        <f t="shared" si="18"/>
        <v>100.70829911824558</v>
      </c>
      <c r="BI61" s="35">
        <f t="shared" si="31"/>
        <v>-116.09890894171677</v>
      </c>
      <c r="BJ61" s="35">
        <f t="shared" si="19"/>
        <v>-15.390609823471195</v>
      </c>
    </row>
    <row r="62" spans="1:62" x14ac:dyDescent="0.25">
      <c r="A62">
        <v>60</v>
      </c>
      <c r="B62">
        <v>9.9999999999999995E-7</v>
      </c>
      <c r="C62" s="27">
        <v>6.4133333333333327E-4</v>
      </c>
      <c r="D62" s="27">
        <v>1.6175675675675677E-3</v>
      </c>
      <c r="E62" s="27">
        <v>9.9999999999999995E-7</v>
      </c>
      <c r="F62">
        <v>1.0000000000000001E-5</v>
      </c>
      <c r="G62">
        <v>0.55887962033938121</v>
      </c>
      <c r="H62">
        <v>0.4056154171207203</v>
      </c>
      <c r="I62">
        <f t="shared" si="11"/>
        <v>306</v>
      </c>
      <c r="J62">
        <v>2.3442288153199206E-7</v>
      </c>
      <c r="K62">
        <v>3.1144999999999999E-2</v>
      </c>
      <c r="M62" s="8"/>
      <c r="O62">
        <v>60</v>
      </c>
      <c r="P62" s="35">
        <f t="shared" si="20"/>
        <v>114.37156012751666</v>
      </c>
      <c r="Q62" s="35">
        <f t="shared" si="21"/>
        <v>73.363304802809353</v>
      </c>
      <c r="R62" s="35">
        <f t="shared" si="26"/>
        <v>-99.054797976266798</v>
      </c>
      <c r="S62" s="35">
        <f t="shared" si="1"/>
        <v>-25.691493173457445</v>
      </c>
      <c r="V62" s="41">
        <v>60</v>
      </c>
      <c r="W62" s="35">
        <f t="shared" si="32"/>
        <v>7.8120805369167101E-2</v>
      </c>
      <c r="X62" s="35">
        <f t="shared" si="32"/>
        <v>7.8120805369167101E-2</v>
      </c>
      <c r="Y62" s="35">
        <f t="shared" si="27"/>
        <v>-21.152298571053404</v>
      </c>
      <c r="Z62" s="35">
        <f t="shared" si="12"/>
        <v>-21.074177765684237</v>
      </c>
      <c r="AA62" s="7"/>
      <c r="AC62">
        <v>60</v>
      </c>
      <c r="AD62" s="35">
        <f t="shared" si="4"/>
        <v>86.948445006711324</v>
      </c>
      <c r="AE62" s="35">
        <f t="shared" si="13"/>
        <v>45.940189682004132</v>
      </c>
      <c r="AF62" s="35">
        <f t="shared" si="28"/>
        <v>-60.843552250581133</v>
      </c>
      <c r="AG62" s="35">
        <f t="shared" si="14"/>
        <v>-14.903362568577002</v>
      </c>
      <c r="AJ62">
        <v>60</v>
      </c>
      <c r="AN62" s="35">
        <f t="shared" si="15"/>
        <v>-35.977540334261235</v>
      </c>
      <c r="AP62">
        <v>60</v>
      </c>
      <c r="AR62">
        <v>60</v>
      </c>
      <c r="AS62" s="35">
        <f t="shared" si="6"/>
        <v>-173.70068867114094</v>
      </c>
      <c r="AT62" s="35">
        <f t="shared" si="23"/>
        <v>-132.69243334643369</v>
      </c>
      <c r="AU62" s="35">
        <f t="shared" si="29"/>
        <v>124.51236936475222</v>
      </c>
      <c r="AV62" s="35">
        <f t="shared" si="22"/>
        <v>-8.1800639816814709</v>
      </c>
      <c r="AY62">
        <v>60</v>
      </c>
      <c r="AZ62" s="8">
        <f t="shared" si="33"/>
        <v>-31.984134228187997</v>
      </c>
      <c r="BA62" s="8">
        <f t="shared" si="33"/>
        <v>-31.984134228187997</v>
      </c>
      <c r="BB62" s="8">
        <f t="shared" si="30"/>
        <v>8.3986242338531518</v>
      </c>
      <c r="BC62" s="8">
        <f t="shared" si="9"/>
        <v>-23.585509994334846</v>
      </c>
      <c r="BF62">
        <v>60</v>
      </c>
      <c r="BG62" s="35">
        <f t="shared" si="17"/>
        <v>141.71655444295288</v>
      </c>
      <c r="BH62" s="35">
        <f t="shared" si="18"/>
        <v>100.70829911824558</v>
      </c>
      <c r="BI62" s="35">
        <f t="shared" si="31"/>
        <v>-116.11374513089908</v>
      </c>
      <c r="BJ62" s="35">
        <f t="shared" si="19"/>
        <v>-15.405446012653499</v>
      </c>
    </row>
    <row r="63" spans="1:62" x14ac:dyDescent="0.25">
      <c r="A63">
        <v>61</v>
      </c>
      <c r="B63">
        <v>9.9999999999999995E-7</v>
      </c>
      <c r="C63" s="27">
        <v>5.5783333333333325E-4</v>
      </c>
      <c r="D63" s="27">
        <v>1.3664864864864866E-3</v>
      </c>
      <c r="E63" s="27">
        <v>9.9999999999999995E-7</v>
      </c>
      <c r="F63">
        <v>1.0000000000000001E-5</v>
      </c>
      <c r="G63">
        <v>0.56291694248871293</v>
      </c>
      <c r="H63">
        <v>0.40255906910217931</v>
      </c>
      <c r="I63">
        <f t="shared" si="11"/>
        <v>306</v>
      </c>
      <c r="J63">
        <v>2.2387211385683346E-7</v>
      </c>
      <c r="K63">
        <v>3.0114999999999999E-2</v>
      </c>
      <c r="M63" s="8"/>
      <c r="O63">
        <v>61</v>
      </c>
      <c r="P63" s="35">
        <f t="shared" si="20"/>
        <v>114.37156012751666</v>
      </c>
      <c r="Q63" s="35">
        <f t="shared" si="21"/>
        <v>73.363304802809353</v>
      </c>
      <c r="R63" s="35">
        <f t="shared" si="26"/>
        <v>-99.066091235268601</v>
      </c>
      <c r="S63" s="35">
        <f t="shared" si="1"/>
        <v>-25.702786432459249</v>
      </c>
      <c r="V63" s="41">
        <v>61</v>
      </c>
      <c r="W63" s="35">
        <f t="shared" ref="W63:X82" si="34">$M$9+$M$11-2*$M$10</f>
        <v>7.8120805369167101E-2</v>
      </c>
      <c r="X63" s="35">
        <f t="shared" si="34"/>
        <v>7.8120805369167101E-2</v>
      </c>
      <c r="Y63" s="35">
        <f t="shared" si="27"/>
        <v>-20.648864661772752</v>
      </c>
      <c r="Z63" s="35">
        <f t="shared" si="12"/>
        <v>-20.570743856403585</v>
      </c>
      <c r="AA63" s="7"/>
      <c r="AC63">
        <v>61</v>
      </c>
      <c r="AD63" s="35">
        <f t="shared" si="4"/>
        <v>86.948445006711324</v>
      </c>
      <c r="AE63" s="35">
        <f t="shared" si="13"/>
        <v>45.940189682004132</v>
      </c>
      <c r="AF63" s="35">
        <f t="shared" si="28"/>
        <v>-61.553338963021432</v>
      </c>
      <c r="AG63" s="35">
        <f t="shared" si="14"/>
        <v>-15.6131492810173</v>
      </c>
      <c r="AJ63">
        <v>61</v>
      </c>
      <c r="AN63" s="35">
        <f t="shared" si="15"/>
        <v>-36.183893137420881</v>
      </c>
      <c r="AP63">
        <v>61</v>
      </c>
      <c r="AR63">
        <v>61</v>
      </c>
      <c r="AS63" s="35">
        <f t="shared" si="6"/>
        <v>-173.70068867114094</v>
      </c>
      <c r="AT63" s="35">
        <f t="shared" si="23"/>
        <v>-132.69243334643369</v>
      </c>
      <c r="AU63" s="35">
        <f t="shared" si="29"/>
        <v>124.61624628986564</v>
      </c>
      <c r="AV63" s="35">
        <f t="shared" si="22"/>
        <v>-8.0761870565680454</v>
      </c>
      <c r="AY63">
        <v>61</v>
      </c>
      <c r="AZ63" s="8">
        <f t="shared" ref="AZ63:BA82" si="35">$M$12+$M$3-$M$9-$M$7</f>
        <v>-31.984134228187997</v>
      </c>
      <c r="BA63" s="8">
        <f t="shared" si="35"/>
        <v>-31.984134228187997</v>
      </c>
      <c r="BB63" s="8">
        <f t="shared" si="30"/>
        <v>8.6862674441226098</v>
      </c>
      <c r="BC63" s="8">
        <f t="shared" si="9"/>
        <v>-23.297866784065388</v>
      </c>
      <c r="BF63">
        <v>61</v>
      </c>
      <c r="BG63" s="35">
        <f t="shared" si="17"/>
        <v>141.71655444295288</v>
      </c>
      <c r="BH63" s="35">
        <f t="shared" si="18"/>
        <v>100.70829911824558</v>
      </c>
      <c r="BI63" s="35">
        <f t="shared" si="31"/>
        <v>-115.92997884574304</v>
      </c>
      <c r="BJ63" s="35">
        <f t="shared" si="19"/>
        <v>-15.22167972749746</v>
      </c>
    </row>
    <row r="64" spans="1:62" x14ac:dyDescent="0.25">
      <c r="A64">
        <v>62</v>
      </c>
      <c r="B64">
        <v>9.9999999999999995E-7</v>
      </c>
      <c r="C64" s="27">
        <v>5.9500000000000004E-4</v>
      </c>
      <c r="D64" s="27">
        <v>1.3683783783783785E-3</v>
      </c>
      <c r="E64" s="27">
        <v>9.9999999999999995E-7</v>
      </c>
      <c r="F64">
        <v>1.0000000000000001E-5</v>
      </c>
      <c r="G64">
        <v>0.56056488807164229</v>
      </c>
      <c r="H64">
        <v>0.40397038507786931</v>
      </c>
      <c r="I64">
        <f t="shared" si="11"/>
        <v>306</v>
      </c>
      <c r="J64">
        <v>2.2387211385683346E-7</v>
      </c>
      <c r="K64">
        <v>2.9600000000000001E-2</v>
      </c>
      <c r="M64" s="8"/>
      <c r="O64">
        <v>62</v>
      </c>
      <c r="P64" s="35">
        <f t="shared" si="20"/>
        <v>114.37156012751666</v>
      </c>
      <c r="Q64" s="35">
        <f t="shared" si="21"/>
        <v>73.363304802809353</v>
      </c>
      <c r="R64" s="35">
        <f t="shared" si="26"/>
        <v>-98.94939061483467</v>
      </c>
      <c r="S64" s="35">
        <f t="shared" si="1"/>
        <v>-25.586085812025317</v>
      </c>
      <c r="V64" s="41">
        <v>62</v>
      </c>
      <c r="W64" s="35">
        <f t="shared" si="34"/>
        <v>7.8120805369167101E-2</v>
      </c>
      <c r="X64" s="35">
        <f t="shared" si="34"/>
        <v>7.8120805369167101E-2</v>
      </c>
      <c r="Y64" s="35">
        <f t="shared" si="27"/>
        <v>-20.491798477144794</v>
      </c>
      <c r="Z64" s="35">
        <f t="shared" si="12"/>
        <v>-20.413677671775627</v>
      </c>
      <c r="AA64" s="7"/>
      <c r="AC64">
        <v>62</v>
      </c>
      <c r="AD64" s="35">
        <f t="shared" si="4"/>
        <v>86.948445006711324</v>
      </c>
      <c r="AE64" s="35">
        <f t="shared" si="13"/>
        <v>45.940189682004132</v>
      </c>
      <c r="AF64" s="35">
        <f t="shared" si="28"/>
        <v>-61.22512641837988</v>
      </c>
      <c r="AG64" s="35">
        <f t="shared" si="14"/>
        <v>-15.284936736375748</v>
      </c>
      <c r="AJ64">
        <v>62</v>
      </c>
      <c r="AN64" s="35">
        <f t="shared" si="15"/>
        <v>-35.698614408151371</v>
      </c>
      <c r="AP64">
        <v>62</v>
      </c>
      <c r="AR64">
        <v>62</v>
      </c>
      <c r="AS64" s="35">
        <f t="shared" si="6"/>
        <v>-173.70068867114094</v>
      </c>
      <c r="AT64" s="35">
        <f t="shared" si="23"/>
        <v>-132.69243334643369</v>
      </c>
      <c r="AU64" s="35">
        <f t="shared" si="29"/>
        <v>124.64947895728187</v>
      </c>
      <c r="AV64" s="35">
        <f t="shared" si="22"/>
        <v>-8.0429543891518165</v>
      </c>
      <c r="AY64">
        <v>62</v>
      </c>
      <c r="AZ64" s="8">
        <f t="shared" si="35"/>
        <v>-31.984134228187997</v>
      </c>
      <c r="BA64" s="8">
        <f t="shared" si="35"/>
        <v>-31.984134228187997</v>
      </c>
      <c r="BB64" s="8">
        <f t="shared" si="30"/>
        <v>8.4676226231372098</v>
      </c>
      <c r="BC64" s="8">
        <f t="shared" si="9"/>
        <v>-23.516511605050788</v>
      </c>
      <c r="BF64">
        <v>62</v>
      </c>
      <c r="BG64" s="35">
        <f t="shared" si="17"/>
        <v>141.71655444295288</v>
      </c>
      <c r="BH64" s="35">
        <f t="shared" si="18"/>
        <v>100.70829911824558</v>
      </c>
      <c r="BI64" s="35">
        <f t="shared" si="31"/>
        <v>-116.18185633414465</v>
      </c>
      <c r="BJ64" s="35">
        <f t="shared" si="19"/>
        <v>-15.473557215899078</v>
      </c>
    </row>
    <row r="65" spans="1:62" x14ac:dyDescent="0.25">
      <c r="A65">
        <v>63</v>
      </c>
      <c r="B65">
        <v>9.9999999999999995E-7</v>
      </c>
      <c r="C65" s="27">
        <v>5.9150000000000001E-4</v>
      </c>
      <c r="D65" s="27">
        <v>1.3936486486486486E-3</v>
      </c>
      <c r="E65" s="27">
        <v>9.9999999999999995E-7</v>
      </c>
      <c r="F65">
        <v>1.0000000000000001E-5</v>
      </c>
      <c r="G65">
        <v>0.56467272505126742</v>
      </c>
      <c r="H65">
        <v>0.40120055619573641</v>
      </c>
      <c r="I65">
        <f t="shared" si="11"/>
        <v>306</v>
      </c>
      <c r="J65">
        <v>2.2908676527677716E-7</v>
      </c>
      <c r="K65">
        <v>3.0345E-2</v>
      </c>
      <c r="M65" s="8"/>
      <c r="O65">
        <v>63</v>
      </c>
      <c r="P65" s="35">
        <f t="shared" si="20"/>
        <v>114.37156012751666</v>
      </c>
      <c r="Q65" s="35">
        <f t="shared" si="21"/>
        <v>73.363304802809353</v>
      </c>
      <c r="R65" s="35">
        <f t="shared" si="26"/>
        <v>-98.947714435766784</v>
      </c>
      <c r="S65" s="35">
        <f t="shared" si="1"/>
        <v>-25.584409632957431</v>
      </c>
      <c r="V65" s="41">
        <v>63</v>
      </c>
      <c r="W65" s="35">
        <f t="shared" si="34"/>
        <v>7.8120805369167101E-2</v>
      </c>
      <c r="X65" s="35">
        <f t="shared" si="34"/>
        <v>7.8120805369167101E-2</v>
      </c>
      <c r="Y65" s="35">
        <f t="shared" si="27"/>
        <v>-20.599922050899252</v>
      </c>
      <c r="Z65" s="35">
        <f t="shared" si="12"/>
        <v>-20.521801245530085</v>
      </c>
      <c r="AA65" s="7"/>
      <c r="AC65">
        <v>63</v>
      </c>
      <c r="AD65" s="35">
        <f t="shared" si="4"/>
        <v>86.948445006711324</v>
      </c>
      <c r="AE65" s="35">
        <f t="shared" si="13"/>
        <v>45.940189682004132</v>
      </c>
      <c r="AF65" s="35">
        <f t="shared" si="28"/>
        <v>-61.255147001031304</v>
      </c>
      <c r="AG65" s="35">
        <f t="shared" si="14"/>
        <v>-15.314957319027172</v>
      </c>
      <c r="AJ65">
        <v>63</v>
      </c>
      <c r="AN65" s="35">
        <f t="shared" si="15"/>
        <v>-35.836758564557258</v>
      </c>
      <c r="AP65">
        <v>63</v>
      </c>
      <c r="AR65">
        <v>63</v>
      </c>
      <c r="AS65" s="35">
        <f t="shared" si="6"/>
        <v>-173.70068867114094</v>
      </c>
      <c r="AT65" s="35">
        <f t="shared" si="23"/>
        <v>-132.69243334643369</v>
      </c>
      <c r="AU65" s="35">
        <f t="shared" si="29"/>
        <v>124.60481211283884</v>
      </c>
      <c r="AV65" s="35">
        <f t="shared" si="22"/>
        <v>-8.0876212335948452</v>
      </c>
      <c r="AY65">
        <v>63</v>
      </c>
      <c r="AZ65" s="8">
        <f t="shared" si="35"/>
        <v>-31.984134228187997</v>
      </c>
      <c r="BA65" s="8">
        <f t="shared" si="35"/>
        <v>-31.984134228187997</v>
      </c>
      <c r="BB65" s="8">
        <f t="shared" si="30"/>
        <v>8.5644522932358171</v>
      </c>
      <c r="BC65" s="8">
        <f t="shared" si="9"/>
        <v>-23.41968193495218</v>
      </c>
      <c r="BF65">
        <v>63</v>
      </c>
      <c r="BG65" s="35">
        <f t="shared" si="17"/>
        <v>141.71655444295288</v>
      </c>
      <c r="BH65" s="35">
        <f t="shared" si="18"/>
        <v>100.70829911824558</v>
      </c>
      <c r="BI65" s="35">
        <f t="shared" si="31"/>
        <v>-116.04035981960301</v>
      </c>
      <c r="BJ65" s="35">
        <f t="shared" si="19"/>
        <v>-15.332060701357435</v>
      </c>
    </row>
    <row r="66" spans="1:62" x14ac:dyDescent="0.25">
      <c r="A66">
        <v>64</v>
      </c>
      <c r="B66">
        <v>9.9999999999999995E-7</v>
      </c>
      <c r="C66" s="27">
        <v>7.0966666666666671E-4</v>
      </c>
      <c r="D66" s="27">
        <v>1.5808108108108108E-3</v>
      </c>
      <c r="E66" s="27">
        <v>9.9999999999999995E-7</v>
      </c>
      <c r="F66">
        <v>1.0000000000000001E-5</v>
      </c>
      <c r="G66">
        <v>0.55703102740980792</v>
      </c>
      <c r="H66">
        <v>0.40745532626925285</v>
      </c>
      <c r="I66">
        <f t="shared" si="11"/>
        <v>306</v>
      </c>
      <c r="J66">
        <v>2.2908676527677716E-7</v>
      </c>
      <c r="K66">
        <v>3.0159999999999999E-2</v>
      </c>
      <c r="M66" s="8"/>
      <c r="O66">
        <v>64</v>
      </c>
      <c r="P66" s="35">
        <f t="shared" si="20"/>
        <v>114.37156012751666</v>
      </c>
      <c r="Q66" s="35">
        <f t="shared" si="21"/>
        <v>73.363304802809353</v>
      </c>
      <c r="R66" s="35">
        <f t="shared" si="26"/>
        <v>-98.820487765657589</v>
      </c>
      <c r="S66" s="35">
        <f t="shared" si="1"/>
        <v>-25.457182962848236</v>
      </c>
      <c r="V66" s="41">
        <v>64</v>
      </c>
      <c r="W66" s="35">
        <f t="shared" si="34"/>
        <v>7.8120805369167101E-2</v>
      </c>
      <c r="X66" s="35">
        <f t="shared" si="34"/>
        <v>7.8120805369167101E-2</v>
      </c>
      <c r="Y66" s="35">
        <f t="shared" si="27"/>
        <v>-20.777742872493086</v>
      </c>
      <c r="Z66" s="35">
        <f t="shared" si="12"/>
        <v>-20.699622067123919</v>
      </c>
      <c r="AA66" s="7"/>
      <c r="AC66">
        <v>64</v>
      </c>
      <c r="AD66" s="35">
        <f t="shared" si="4"/>
        <v>86.948445006711324</v>
      </c>
      <c r="AE66" s="35">
        <f t="shared" si="13"/>
        <v>45.940189682004132</v>
      </c>
      <c r="AF66" s="35">
        <f t="shared" si="28"/>
        <v>-60.328364440659264</v>
      </c>
      <c r="AG66" s="35">
        <f t="shared" si="14"/>
        <v>-14.388174758655133</v>
      </c>
      <c r="AJ66">
        <v>64</v>
      </c>
      <c r="AN66" s="35">
        <f t="shared" si="15"/>
        <v>-35.087796825779051</v>
      </c>
      <c r="AP66">
        <v>64</v>
      </c>
      <c r="AR66">
        <v>64</v>
      </c>
      <c r="AS66" s="35">
        <f t="shared" si="6"/>
        <v>-173.70068867114094</v>
      </c>
      <c r="AT66" s="35">
        <f t="shared" si="23"/>
        <v>-132.69243334643369</v>
      </c>
      <c r="AU66" s="35">
        <f t="shared" si="29"/>
        <v>124.5857044945643</v>
      </c>
      <c r="AV66" s="35">
        <f t="shared" si="22"/>
        <v>-8.1067288518693914</v>
      </c>
      <c r="AY66">
        <v>64</v>
      </c>
      <c r="AZ66" s="8">
        <f t="shared" si="35"/>
        <v>-31.984134228187997</v>
      </c>
      <c r="BA66" s="8">
        <f t="shared" si="35"/>
        <v>-31.984134228187997</v>
      </c>
      <c r="BB66" s="8">
        <f t="shared" si="30"/>
        <v>8.0508362764014798</v>
      </c>
      <c r="BC66" s="8">
        <f t="shared" si="9"/>
        <v>-23.933297951786518</v>
      </c>
      <c r="BF66">
        <v>64</v>
      </c>
      <c r="BG66" s="35">
        <f t="shared" si="17"/>
        <v>141.71655444295288</v>
      </c>
      <c r="BH66" s="35">
        <f t="shared" si="18"/>
        <v>100.70829911824558</v>
      </c>
      <c r="BI66" s="35">
        <f t="shared" si="31"/>
        <v>-116.53486821816283</v>
      </c>
      <c r="BJ66" s="35">
        <f t="shared" si="19"/>
        <v>-15.826569099917251</v>
      </c>
    </row>
    <row r="67" spans="1:62" x14ac:dyDescent="0.25">
      <c r="A67">
        <v>65</v>
      </c>
      <c r="B67">
        <v>9.9999999999999995E-7</v>
      </c>
      <c r="C67" s="27">
        <v>6.9983333333333345E-4</v>
      </c>
      <c r="D67" s="27">
        <v>1.4389189189189188E-3</v>
      </c>
      <c r="E67" s="27">
        <v>9.9999999999999995E-7</v>
      </c>
      <c r="F67">
        <v>1.0000000000000001E-5</v>
      </c>
      <c r="G67">
        <v>0.5501693150308784</v>
      </c>
      <c r="H67">
        <v>0.41605394207137036</v>
      </c>
      <c r="I67">
        <f t="shared" si="11"/>
        <v>306</v>
      </c>
      <c r="J67">
        <v>2.2908676527677716E-7</v>
      </c>
      <c r="K67">
        <v>3.0020000000000002E-2</v>
      </c>
      <c r="M67" s="8"/>
      <c r="O67">
        <v>65</v>
      </c>
      <c r="P67" s="35">
        <f t="shared" si="20"/>
        <v>114.37156012751666</v>
      </c>
      <c r="Q67" s="35">
        <f t="shared" si="21"/>
        <v>73.363304802809353</v>
      </c>
      <c r="R67" s="35">
        <f t="shared" ref="R67:R98" si="36">0.0083145*I67*LN((C67*K67*(F67)^3)/D67)</f>
        <v>-98.6285507191688</v>
      </c>
      <c r="S67" s="35">
        <f t="shared" ref="S67:S112" si="37">Q67+R67</f>
        <v>-25.265245916359447</v>
      </c>
      <c r="V67" s="41">
        <v>65</v>
      </c>
      <c r="W67" s="35">
        <f t="shared" si="34"/>
        <v>7.8120805369167101E-2</v>
      </c>
      <c r="X67" s="35">
        <f t="shared" si="34"/>
        <v>7.8120805369167101E-2</v>
      </c>
      <c r="Y67" s="35">
        <f t="shared" ref="Y67:Y98" si="38">0.0083145*I67*LN((C67*E67)/D67^2)</f>
        <v>-20.334693392292269</v>
      </c>
      <c r="Z67" s="35">
        <f t="shared" si="12"/>
        <v>-20.256572586923102</v>
      </c>
      <c r="AA67" s="7"/>
      <c r="AC67">
        <v>65</v>
      </c>
      <c r="AD67" s="35">
        <f t="shared" ref="AD67:AD112" si="39">2*$M$9+$M$6+2*$M$4-$M$11-2*$M$7</f>
        <v>86.948445006711324</v>
      </c>
      <c r="AE67" s="35">
        <f t="shared" si="13"/>
        <v>45.940189682004132</v>
      </c>
      <c r="AF67" s="35">
        <f t="shared" ref="AF67:AF98" si="40">0.0083145*I67*LN((C67^2*(F67)^2)/E67)</f>
        <v>-60.399364756805213</v>
      </c>
      <c r="AG67" s="35">
        <f t="shared" si="14"/>
        <v>-14.459175074801081</v>
      </c>
      <c r="AJ67">
        <v>65</v>
      </c>
      <c r="AN67" s="35">
        <f t="shared" si="15"/>
        <v>-34.71574766172418</v>
      </c>
      <c r="AP67">
        <v>65</v>
      </c>
      <c r="AR67">
        <v>65</v>
      </c>
      <c r="AS67" s="35">
        <f t="shared" ref="AS67:AS112" si="41">$M$12+3*$M$7-4*$M$4-$M$3-$M$6</f>
        <v>-173.70068867114094</v>
      </c>
      <c r="AT67" s="35">
        <f t="shared" si="23"/>
        <v>-132.69243334643369</v>
      </c>
      <c r="AU67" s="35">
        <f t="shared" ref="AU67:AU98" si="42">0.0083145*I67*LN((G67)/((F67)^4*K67))</f>
        <v>124.56600663113102</v>
      </c>
      <c r="AV67" s="35">
        <f t="shared" si="22"/>
        <v>-8.1264267153026708</v>
      </c>
      <c r="AY67">
        <v>65</v>
      </c>
      <c r="AZ67" s="8">
        <f t="shared" si="35"/>
        <v>-31.984134228187997</v>
      </c>
      <c r="BA67" s="8">
        <f t="shared" si="35"/>
        <v>-31.984134228187997</v>
      </c>
      <c r="BB67" s="8">
        <f t="shared" ref="BB67:BB98" si="43">0.0083145*I67*LN(((G67)*K67)/C67)</f>
        <v>8.0429633418908963</v>
      </c>
      <c r="BC67" s="8">
        <f t="shared" si="9"/>
        <v>-23.941170886297101</v>
      </c>
      <c r="BF67">
        <v>65</v>
      </c>
      <c r="BG67" s="35">
        <f t="shared" si="17"/>
        <v>141.71655444295288</v>
      </c>
      <c r="BH67" s="35">
        <f t="shared" si="18"/>
        <v>100.70829911824558</v>
      </c>
      <c r="BI67" s="35">
        <f t="shared" ref="BI67:BI98" si="44">0.0083145*I67*LN((K67^2*(F67)^4)/C67)</f>
        <v>-116.52304328924012</v>
      </c>
      <c r="BJ67" s="35">
        <f t="shared" si="19"/>
        <v>-15.814744170994544</v>
      </c>
    </row>
    <row r="68" spans="1:62" x14ac:dyDescent="0.25">
      <c r="A68">
        <v>66</v>
      </c>
      <c r="B68">
        <v>9.9999999999999995E-7</v>
      </c>
      <c r="C68" s="27">
        <v>9.078333333333333E-4</v>
      </c>
      <c r="D68" s="27">
        <v>1.7149999999999999E-3</v>
      </c>
      <c r="E68" s="27">
        <v>9.9999999999999995E-7</v>
      </c>
      <c r="F68">
        <v>1.0000000000000001E-5</v>
      </c>
      <c r="G68">
        <v>0.54831276743115742</v>
      </c>
      <c r="H68">
        <v>0.41980877466841493</v>
      </c>
      <c r="I68">
        <f t="shared" ref="I68:I112" si="45">33+273</f>
        <v>306</v>
      </c>
      <c r="J68">
        <v>2.2908676527677716E-7</v>
      </c>
      <c r="K68">
        <v>2.9975000000000002E-2</v>
      </c>
      <c r="M68" s="8"/>
      <c r="O68">
        <v>66</v>
      </c>
      <c r="P68" s="35">
        <f t="shared" si="20"/>
        <v>114.37156012751666</v>
      </c>
      <c r="Q68" s="35">
        <f t="shared" si="21"/>
        <v>73.363304802809353</v>
      </c>
      <c r="R68" s="35">
        <f t="shared" si="36"/>
        <v>-98.416876633433105</v>
      </c>
      <c r="S68" s="35">
        <f t="shared" si="37"/>
        <v>-25.053571830623753</v>
      </c>
      <c r="V68" s="41">
        <v>66</v>
      </c>
      <c r="W68" s="35">
        <f t="shared" si="34"/>
        <v>7.8120805369167101E-2</v>
      </c>
      <c r="X68" s="35">
        <f t="shared" si="34"/>
        <v>7.8120805369167101E-2</v>
      </c>
      <c r="Y68" s="35">
        <f t="shared" si="38"/>
        <v>-20.565769654088029</v>
      </c>
      <c r="Z68" s="35">
        <f t="shared" ref="Z68:Z112" si="46">X68+Y68</f>
        <v>-20.487648848718862</v>
      </c>
      <c r="AA68" s="7"/>
      <c r="AC68">
        <v>66</v>
      </c>
      <c r="AD68" s="35">
        <f t="shared" si="39"/>
        <v>86.948445006711324</v>
      </c>
      <c r="AE68" s="35">
        <f t="shared" ref="AE68:AE112" si="47">2*$M$9+$M$5+2*$M$4-$M$11-2*$M$7</f>
        <v>45.940189682004132</v>
      </c>
      <c r="AF68" s="35">
        <f t="shared" si="40"/>
        <v>-59.075249193183417</v>
      </c>
      <c r="AG68" s="35">
        <f t="shared" ref="AG68:AG112" si="48">AE68+AF68</f>
        <v>-13.135059511179286</v>
      </c>
      <c r="AJ68">
        <v>66</v>
      </c>
      <c r="AN68" s="35">
        <f t="shared" ref="AN68:AN112" si="49">Z68+AG68</f>
        <v>-33.622708359898148</v>
      </c>
      <c r="AP68">
        <v>66</v>
      </c>
      <c r="AR68">
        <v>66</v>
      </c>
      <c r="AS68" s="35">
        <f t="shared" si="41"/>
        <v>-173.70068867114094</v>
      </c>
      <c r="AT68" s="35">
        <f t="shared" si="23"/>
        <v>-132.69243334643369</v>
      </c>
      <c r="AU68" s="35">
        <f t="shared" si="42"/>
        <v>124.56122325326116</v>
      </c>
      <c r="AV68" s="35">
        <f t="shared" si="22"/>
        <v>-8.1312100931725269</v>
      </c>
      <c r="AY68">
        <v>66</v>
      </c>
      <c r="AZ68" s="8">
        <f t="shared" si="35"/>
        <v>-31.984134228187997</v>
      </c>
      <c r="BA68" s="8">
        <f t="shared" si="35"/>
        <v>-31.984134228187997</v>
      </c>
      <c r="BB68" s="8">
        <f t="shared" si="43"/>
        <v>7.3684888336664169</v>
      </c>
      <c r="BC68" s="8">
        <f t="shared" ref="BC68:BC112" si="50">BA68+BB68</f>
        <v>-24.615645394521579</v>
      </c>
      <c r="BF68">
        <v>66</v>
      </c>
      <c r="BG68" s="35">
        <f t="shared" ref="BG68:BG112" si="51">2*$M$3+$M$6+4*$M$4-$M$9-4*$M$7</f>
        <v>141.71655444295288</v>
      </c>
      <c r="BH68" s="35">
        <f t="shared" ref="BH68:BH112" si="52">2*$M$3+$M$5+4*$M$4-$M$9-4*$M$7</f>
        <v>100.70829911824558</v>
      </c>
      <c r="BI68" s="35">
        <f t="shared" si="44"/>
        <v>-117.19273441959476</v>
      </c>
      <c r="BJ68" s="35">
        <f t="shared" ref="BJ68:BJ112" si="53">BH68+BI68</f>
        <v>-16.48443530134918</v>
      </c>
    </row>
    <row r="69" spans="1:62" x14ac:dyDescent="0.25">
      <c r="A69">
        <v>67</v>
      </c>
      <c r="B69">
        <v>9.9999999999999995E-7</v>
      </c>
      <c r="C69" s="27">
        <v>8.6183333333333337E-4</v>
      </c>
      <c r="D69" s="27">
        <v>1.5337837837837837E-3</v>
      </c>
      <c r="E69" s="27">
        <v>3.0568181818181817E-5</v>
      </c>
      <c r="F69">
        <v>1.0000000000000001E-5</v>
      </c>
      <c r="G69">
        <v>0.55282656237487482</v>
      </c>
      <c r="H69">
        <v>0.41630511216100652</v>
      </c>
      <c r="I69">
        <f t="shared" si="45"/>
        <v>306</v>
      </c>
      <c r="J69">
        <v>2.1877616239495479E-7</v>
      </c>
      <c r="K69">
        <v>3.0724999999999999E-2</v>
      </c>
      <c r="M69" s="8"/>
      <c r="O69">
        <v>67</v>
      </c>
      <c r="P69" s="35">
        <f t="shared" ref="P69:P112" si="54">$M$9+$M$3+$M$6+3*$M$4-$M$10-3*$M$7</f>
        <v>114.37156012751666</v>
      </c>
      <c r="Q69" s="35">
        <f t="shared" ref="Q69:Q112" si="55">$M$9+$M$3+$M$5+3*$M$4-$M$10-3*$M$7</f>
        <v>73.363304802809353</v>
      </c>
      <c r="R69" s="35">
        <f t="shared" si="36"/>
        <v>-98.202170034015438</v>
      </c>
      <c r="S69" s="35">
        <f t="shared" si="37"/>
        <v>-24.838865231206086</v>
      </c>
      <c r="V69" s="41">
        <v>67</v>
      </c>
      <c r="W69" s="35">
        <f t="shared" si="34"/>
        <v>7.8120805369167101E-2</v>
      </c>
      <c r="X69" s="35">
        <f t="shared" si="34"/>
        <v>7.8120805369167101E-2</v>
      </c>
      <c r="Y69" s="35">
        <f t="shared" si="38"/>
        <v>-11.428622243166219</v>
      </c>
      <c r="Z69" s="35">
        <f t="shared" si="46"/>
        <v>-11.350501437797051</v>
      </c>
      <c r="AA69" s="7"/>
      <c r="AC69">
        <v>67</v>
      </c>
      <c r="AD69" s="35">
        <f t="shared" si="39"/>
        <v>86.948445006711324</v>
      </c>
      <c r="AE69" s="35">
        <f t="shared" si="47"/>
        <v>45.940189682004132</v>
      </c>
      <c r="AF69" s="35">
        <f t="shared" si="40"/>
        <v>-68.041032169930887</v>
      </c>
      <c r="AG69" s="35">
        <f t="shared" si="48"/>
        <v>-22.100842487926755</v>
      </c>
      <c r="AJ69">
        <v>67</v>
      </c>
      <c r="AN69" s="35">
        <f t="shared" si="49"/>
        <v>-33.451343925723805</v>
      </c>
      <c r="AP69">
        <v>67</v>
      </c>
      <c r="AR69">
        <v>67</v>
      </c>
      <c r="AS69" s="35">
        <f t="shared" si="41"/>
        <v>-173.70068867114094</v>
      </c>
      <c r="AT69" s="35">
        <f t="shared" ref="AT69:AT112" si="56">$M$12+3*$M$7-4*$M$4-$M$3-$M$5</f>
        <v>-132.69243334643369</v>
      </c>
      <c r="AU69" s="35">
        <f t="shared" si="42"/>
        <v>124.51920645067059</v>
      </c>
      <c r="AV69" s="35">
        <f t="shared" ref="AV69:AV112" si="57">AT69+AU69</f>
        <v>-8.1732268957630936</v>
      </c>
      <c r="AY69">
        <v>67</v>
      </c>
      <c r="AZ69" s="8">
        <f t="shared" si="35"/>
        <v>-31.984134228187997</v>
      </c>
      <c r="BA69" s="8">
        <f t="shared" si="35"/>
        <v>-31.984134228187997</v>
      </c>
      <c r="BB69" s="8">
        <f t="shared" si="43"/>
        <v>7.5845207957368359</v>
      </c>
      <c r="BC69" s="8">
        <f t="shared" si="50"/>
        <v>-24.399613432451162</v>
      </c>
      <c r="BF69">
        <v>67</v>
      </c>
      <c r="BG69" s="35">
        <f t="shared" si="51"/>
        <v>141.71655444295288</v>
      </c>
      <c r="BH69" s="35">
        <f t="shared" si="52"/>
        <v>100.70829911824558</v>
      </c>
      <c r="BI69" s="35">
        <f t="shared" si="44"/>
        <v>-116.93468565493376</v>
      </c>
      <c r="BJ69" s="35">
        <f t="shared" si="53"/>
        <v>-16.226386536688182</v>
      </c>
    </row>
    <row r="70" spans="1:62" x14ac:dyDescent="0.25">
      <c r="A70">
        <v>68</v>
      </c>
      <c r="B70">
        <v>9.9999999999999995E-7</v>
      </c>
      <c r="C70" s="27">
        <v>8.008333333333333E-4</v>
      </c>
      <c r="D70" s="27">
        <v>1.3644594594594594E-3</v>
      </c>
      <c r="E70" s="27">
        <v>9.9999999999999995E-7</v>
      </c>
      <c r="F70">
        <v>1.0000000000000001E-5</v>
      </c>
      <c r="G70">
        <v>0.55941292184140301</v>
      </c>
      <c r="H70">
        <v>0.40812279666197504</v>
      </c>
      <c r="I70">
        <f t="shared" si="45"/>
        <v>306</v>
      </c>
      <c r="J70">
        <v>2.1877616239495479E-7</v>
      </c>
      <c r="K70">
        <v>3.015E-2</v>
      </c>
      <c r="M70" s="8"/>
      <c r="O70">
        <v>68</v>
      </c>
      <c r="P70" s="35">
        <f t="shared" si="54"/>
        <v>114.37156012751666</v>
      </c>
      <c r="Q70" s="35">
        <f t="shared" si="55"/>
        <v>73.363304802809353</v>
      </c>
      <c r="R70" s="35">
        <f t="shared" si="36"/>
        <v>-98.139381799730558</v>
      </c>
      <c r="S70" s="35">
        <f t="shared" si="37"/>
        <v>-24.776076996921205</v>
      </c>
      <c r="V70" s="41">
        <v>68</v>
      </c>
      <c r="W70" s="35">
        <f t="shared" si="34"/>
        <v>7.8120805369167101E-2</v>
      </c>
      <c r="X70" s="35">
        <f t="shared" si="34"/>
        <v>7.8120805369167101E-2</v>
      </c>
      <c r="Y70" s="35">
        <f t="shared" si="38"/>
        <v>-19.721333563102355</v>
      </c>
      <c r="Z70" s="35">
        <f t="shared" si="46"/>
        <v>-19.643212757733188</v>
      </c>
      <c r="AA70" s="7"/>
      <c r="AC70">
        <v>68</v>
      </c>
      <c r="AD70" s="35">
        <f t="shared" si="39"/>
        <v>86.948445006711324</v>
      </c>
      <c r="AE70" s="35">
        <f t="shared" si="47"/>
        <v>45.940189682004132</v>
      </c>
      <c r="AF70" s="35">
        <f t="shared" si="40"/>
        <v>-59.713384316577141</v>
      </c>
      <c r="AG70" s="35">
        <f t="shared" si="48"/>
        <v>-13.773194634573009</v>
      </c>
      <c r="AJ70">
        <v>68</v>
      </c>
      <c r="AN70" s="35">
        <f t="shared" si="49"/>
        <v>-33.416407392306198</v>
      </c>
      <c r="AP70">
        <v>68</v>
      </c>
      <c r="AR70">
        <v>68</v>
      </c>
      <c r="AS70" s="35">
        <f t="shared" si="41"/>
        <v>-173.70068867114094</v>
      </c>
      <c r="AT70" s="35">
        <f t="shared" si="56"/>
        <v>-132.69243334643369</v>
      </c>
      <c r="AU70" s="35">
        <f t="shared" si="42"/>
        <v>124.59740431356279</v>
      </c>
      <c r="AV70" s="35">
        <f t="shared" si="57"/>
        <v>-8.0950290328708974</v>
      </c>
      <c r="AY70">
        <v>68</v>
      </c>
      <c r="AZ70" s="8">
        <f t="shared" si="35"/>
        <v>-31.984134228187997</v>
      </c>
      <c r="BA70" s="8">
        <f t="shared" si="35"/>
        <v>-31.984134228187997</v>
      </c>
      <c r="BB70" s="8">
        <f t="shared" si="43"/>
        <v>7.7533585937811687</v>
      </c>
      <c r="BC70" s="8">
        <f t="shared" si="50"/>
        <v>-24.230775634406829</v>
      </c>
      <c r="BF70">
        <v>68</v>
      </c>
      <c r="BG70" s="35">
        <f t="shared" si="51"/>
        <v>141.71655444295288</v>
      </c>
      <c r="BH70" s="35">
        <f t="shared" si="52"/>
        <v>100.70829911824558</v>
      </c>
      <c r="BI70" s="35">
        <f t="shared" si="44"/>
        <v>-116.84404571978162</v>
      </c>
      <c r="BJ70" s="35">
        <f t="shared" si="53"/>
        <v>-16.135746601536042</v>
      </c>
    </row>
    <row r="71" spans="1:62" x14ac:dyDescent="0.25">
      <c r="A71">
        <v>69</v>
      </c>
      <c r="B71">
        <v>9.9999999999999995E-7</v>
      </c>
      <c r="C71" s="27">
        <v>8.1283333333333338E-4</v>
      </c>
      <c r="D71" s="27">
        <v>1.3101351351351351E-3</v>
      </c>
      <c r="E71" s="27">
        <v>9.9999999999999995E-7</v>
      </c>
      <c r="F71">
        <v>1.0000000000000001E-5</v>
      </c>
      <c r="G71">
        <v>0.56510786135285895</v>
      </c>
      <c r="H71">
        <v>0.39649712526079894</v>
      </c>
      <c r="I71">
        <f t="shared" si="45"/>
        <v>306</v>
      </c>
      <c r="J71">
        <v>2.089296130854039E-7</v>
      </c>
      <c r="K71">
        <v>3.031E-2</v>
      </c>
      <c r="M71" s="8"/>
      <c r="O71">
        <v>69</v>
      </c>
      <c r="P71" s="35">
        <f t="shared" si="54"/>
        <v>114.37156012751666</v>
      </c>
      <c r="Q71" s="35">
        <f t="shared" si="55"/>
        <v>73.363304802809353</v>
      </c>
      <c r="R71" s="35">
        <f t="shared" si="36"/>
        <v>-97.984707293917822</v>
      </c>
      <c r="S71" s="35">
        <f t="shared" si="37"/>
        <v>-24.621402491108469</v>
      </c>
      <c r="V71" s="41">
        <v>69</v>
      </c>
      <c r="W71" s="35">
        <f t="shared" si="34"/>
        <v>7.8120805369167101E-2</v>
      </c>
      <c r="X71" s="35">
        <f t="shared" si="34"/>
        <v>7.8120805369167101E-2</v>
      </c>
      <c r="Y71" s="35">
        <f t="shared" si="38"/>
        <v>-19.476757696336488</v>
      </c>
      <c r="Z71" s="35">
        <f t="shared" si="46"/>
        <v>-19.398636890967321</v>
      </c>
      <c r="AA71" s="7"/>
      <c r="AC71">
        <v>69</v>
      </c>
      <c r="AD71" s="35">
        <f t="shared" si="39"/>
        <v>86.948445006711324</v>
      </c>
      <c r="AE71" s="35">
        <f t="shared" si="47"/>
        <v>45.940189682004132</v>
      </c>
      <c r="AF71" s="35">
        <f t="shared" si="40"/>
        <v>-59.637702250516874</v>
      </c>
      <c r="AG71" s="35">
        <f t="shared" si="48"/>
        <v>-13.697512568512742</v>
      </c>
      <c r="AJ71">
        <v>69</v>
      </c>
      <c r="AN71" s="35">
        <f t="shared" si="49"/>
        <v>-33.09614945948006</v>
      </c>
      <c r="AP71">
        <v>69</v>
      </c>
      <c r="AR71">
        <v>69</v>
      </c>
      <c r="AS71" s="35">
        <f t="shared" si="41"/>
        <v>-173.70068867114094</v>
      </c>
      <c r="AT71" s="35">
        <f t="shared" si="56"/>
        <v>-132.69243334643369</v>
      </c>
      <c r="AU71" s="35">
        <f t="shared" si="42"/>
        <v>124.60970816765236</v>
      </c>
      <c r="AV71" s="35">
        <f t="shared" si="57"/>
        <v>-8.082725178781331</v>
      </c>
      <c r="AY71">
        <v>69</v>
      </c>
      <c r="AZ71" s="8">
        <f t="shared" si="35"/>
        <v>-31.984134228187997</v>
      </c>
      <c r="BA71" s="8">
        <f t="shared" si="35"/>
        <v>-31.984134228187997</v>
      </c>
      <c r="BB71" s="8">
        <f t="shared" si="43"/>
        <v>7.7547535266700711</v>
      </c>
      <c r="BC71" s="8">
        <f t="shared" si="50"/>
        <v>-24.229380701517925</v>
      </c>
      <c r="BF71">
        <v>69</v>
      </c>
      <c r="BG71" s="35">
        <f t="shared" si="51"/>
        <v>141.71655444295288</v>
      </c>
      <c r="BH71" s="35">
        <f t="shared" si="52"/>
        <v>100.70829911824558</v>
      </c>
      <c r="BI71" s="35">
        <f t="shared" si="44"/>
        <v>-116.85495464098229</v>
      </c>
      <c r="BJ71" s="35">
        <f t="shared" si="53"/>
        <v>-16.146655522736708</v>
      </c>
    </row>
    <row r="72" spans="1:62" x14ac:dyDescent="0.25">
      <c r="A72">
        <v>70</v>
      </c>
      <c r="B72">
        <v>9.9999999999999995E-7</v>
      </c>
      <c r="C72" s="27">
        <v>8.3266666666666667E-4</v>
      </c>
      <c r="D72" s="27">
        <v>1.3550000000000001E-3</v>
      </c>
      <c r="E72" s="27">
        <v>9.9999999999999995E-7</v>
      </c>
      <c r="F72">
        <v>1.0000000000000001E-5</v>
      </c>
      <c r="G72">
        <v>0.56128893927335777</v>
      </c>
      <c r="H72">
        <v>0.40440549895879924</v>
      </c>
      <c r="I72">
        <f t="shared" si="45"/>
        <v>306</v>
      </c>
      <c r="J72">
        <v>2.089296130854039E-7</v>
      </c>
      <c r="K72">
        <v>3.1119999999999998E-2</v>
      </c>
      <c r="M72" s="8"/>
      <c r="O72">
        <v>70</v>
      </c>
      <c r="P72" s="35">
        <f t="shared" si="54"/>
        <v>114.37156012751666</v>
      </c>
      <c r="Q72" s="35">
        <f t="shared" si="55"/>
        <v>73.363304802809353</v>
      </c>
      <c r="R72" s="35">
        <f t="shared" si="36"/>
        <v>-97.941940812376728</v>
      </c>
      <c r="S72" s="35">
        <f t="shared" si="37"/>
        <v>-24.578636009567376</v>
      </c>
      <c r="V72" s="41">
        <v>70</v>
      </c>
      <c r="W72" s="35">
        <f t="shared" si="34"/>
        <v>7.8120805369167101E-2</v>
      </c>
      <c r="X72" s="35">
        <f t="shared" si="34"/>
        <v>7.8120805369167101E-2</v>
      </c>
      <c r="Y72" s="35">
        <f t="shared" si="38"/>
        <v>-19.586757824143636</v>
      </c>
      <c r="Z72" s="35">
        <f t="shared" si="46"/>
        <v>-19.508637018774468</v>
      </c>
      <c r="AA72" s="7"/>
      <c r="AC72">
        <v>70</v>
      </c>
      <c r="AD72" s="35">
        <f t="shared" si="39"/>
        <v>86.948445006711324</v>
      </c>
      <c r="AE72" s="35">
        <f t="shared" si="47"/>
        <v>45.940189682004132</v>
      </c>
      <c r="AF72" s="35">
        <f t="shared" si="40"/>
        <v>-59.51503280220512</v>
      </c>
      <c r="AG72" s="35">
        <f t="shared" si="48"/>
        <v>-13.574843120200988</v>
      </c>
      <c r="AJ72">
        <v>70</v>
      </c>
      <c r="AN72" s="35">
        <f t="shared" si="49"/>
        <v>-33.08348013897546</v>
      </c>
      <c r="AP72">
        <v>70</v>
      </c>
      <c r="AR72">
        <v>70</v>
      </c>
      <c r="AS72" s="35">
        <f t="shared" si="41"/>
        <v>-173.70068867114094</v>
      </c>
      <c r="AT72" s="35">
        <f t="shared" si="56"/>
        <v>-132.69243334643369</v>
      </c>
      <c r="AU72" s="35">
        <f t="shared" si="42"/>
        <v>124.52535701752193</v>
      </c>
      <c r="AV72" s="35">
        <f t="shared" si="57"/>
        <v>-8.1670763289117616</v>
      </c>
      <c r="AY72">
        <v>70</v>
      </c>
      <c r="AZ72" s="8">
        <f t="shared" si="35"/>
        <v>-31.984134228187997</v>
      </c>
      <c r="BA72" s="8">
        <f t="shared" si="35"/>
        <v>-31.984134228187997</v>
      </c>
      <c r="BB72" s="8">
        <f t="shared" si="43"/>
        <v>7.7432660191172245</v>
      </c>
      <c r="BC72" s="8">
        <f t="shared" si="50"/>
        <v>-24.240868209070772</v>
      </c>
      <c r="BF72">
        <v>70</v>
      </c>
      <c r="BG72" s="35">
        <f t="shared" si="51"/>
        <v>141.71655444295288</v>
      </c>
      <c r="BH72" s="35">
        <f t="shared" si="52"/>
        <v>100.70829911824558</v>
      </c>
      <c r="BI72" s="35">
        <f t="shared" si="44"/>
        <v>-116.78209099840471</v>
      </c>
      <c r="BJ72" s="35">
        <f t="shared" si="53"/>
        <v>-16.073791880159135</v>
      </c>
    </row>
    <row r="73" spans="1:62" x14ac:dyDescent="0.25">
      <c r="A73">
        <v>71</v>
      </c>
      <c r="B73">
        <v>9.9999999999999995E-7</v>
      </c>
      <c r="C73" s="27">
        <v>8.746666666666666E-4</v>
      </c>
      <c r="D73" s="27">
        <v>1.3785135135135137E-3</v>
      </c>
      <c r="E73" s="27">
        <v>9.9999999999999995E-7</v>
      </c>
      <c r="F73">
        <v>1.0000000000000001E-5</v>
      </c>
      <c r="G73">
        <v>0.55870985722988664</v>
      </c>
      <c r="H73">
        <v>0.40776026817488242</v>
      </c>
      <c r="I73">
        <f t="shared" si="45"/>
        <v>306</v>
      </c>
      <c r="J73">
        <v>1.9952623149688761E-7</v>
      </c>
      <c r="K73">
        <v>3.1304999999999999E-2</v>
      </c>
      <c r="M73" s="8"/>
      <c r="O73">
        <v>71</v>
      </c>
      <c r="P73" s="35">
        <f t="shared" si="54"/>
        <v>114.37156012751666</v>
      </c>
      <c r="Q73" s="35">
        <f t="shared" si="55"/>
        <v>73.363304802809353</v>
      </c>
      <c r="R73" s="35">
        <f t="shared" si="36"/>
        <v>-97.845432078936142</v>
      </c>
      <c r="S73" s="35">
        <f t="shared" si="37"/>
        <v>-24.482127276126789</v>
      </c>
      <c r="V73" s="41">
        <v>71</v>
      </c>
      <c r="W73" s="35">
        <f t="shared" si="34"/>
        <v>7.8120805369167101E-2</v>
      </c>
      <c r="X73" s="35">
        <f t="shared" si="34"/>
        <v>7.8120805369167101E-2</v>
      </c>
      <c r="Y73" s="35">
        <f t="shared" si="38"/>
        <v>-19.549100930888169</v>
      </c>
      <c r="Z73" s="35">
        <f t="shared" si="46"/>
        <v>-19.470980125519002</v>
      </c>
      <c r="AA73" s="7"/>
      <c r="AC73">
        <v>71</v>
      </c>
      <c r="AD73" s="35">
        <f t="shared" si="39"/>
        <v>86.948445006711324</v>
      </c>
      <c r="AE73" s="35">
        <f t="shared" si="47"/>
        <v>45.940189682004132</v>
      </c>
      <c r="AF73" s="35">
        <f t="shared" si="40"/>
        <v>-59.264631747603786</v>
      </c>
      <c r="AG73" s="35">
        <f t="shared" si="48"/>
        <v>-13.324442065599655</v>
      </c>
      <c r="AJ73">
        <v>71</v>
      </c>
      <c r="AN73" s="35">
        <f t="shared" si="49"/>
        <v>-32.795422191118661</v>
      </c>
      <c r="AP73">
        <v>71</v>
      </c>
      <c r="AR73">
        <v>71</v>
      </c>
      <c r="AS73" s="35">
        <f t="shared" si="41"/>
        <v>-173.70068867114094</v>
      </c>
      <c r="AT73" s="35">
        <f t="shared" si="56"/>
        <v>-132.69243334643369</v>
      </c>
      <c r="AU73" s="35">
        <f t="shared" si="42"/>
        <v>124.49855946826933</v>
      </c>
      <c r="AV73" s="35">
        <f t="shared" si="57"/>
        <v>-8.1938738781643536</v>
      </c>
      <c r="AY73">
        <v>71</v>
      </c>
      <c r="AZ73" s="8">
        <f t="shared" si="35"/>
        <v>-31.984134228187997</v>
      </c>
      <c r="BA73" s="8">
        <f t="shared" si="35"/>
        <v>-31.984134228187997</v>
      </c>
      <c r="BB73" s="8">
        <f t="shared" si="43"/>
        <v>7.6214279888890148</v>
      </c>
      <c r="BC73" s="8">
        <f t="shared" si="50"/>
        <v>-24.362706239298983</v>
      </c>
      <c r="BF73">
        <v>71</v>
      </c>
      <c r="BG73" s="35">
        <f t="shared" si="51"/>
        <v>141.71655444295288</v>
      </c>
      <c r="BH73" s="35">
        <f t="shared" si="52"/>
        <v>100.70829911824558</v>
      </c>
      <c r="BI73" s="35">
        <f t="shared" si="44"/>
        <v>-116.87713147938032</v>
      </c>
      <c r="BJ73" s="35">
        <f t="shared" si="53"/>
        <v>-16.168832361134747</v>
      </c>
    </row>
    <row r="74" spans="1:62" x14ac:dyDescent="0.25">
      <c r="A74">
        <v>72</v>
      </c>
      <c r="B74">
        <v>9.9999999999999995E-7</v>
      </c>
      <c r="C74" s="27">
        <v>4.6033333333333337E-4</v>
      </c>
      <c r="D74" s="27">
        <v>1.0385135135135134E-3</v>
      </c>
      <c r="E74" s="27">
        <v>9.9999999999999995E-7</v>
      </c>
      <c r="F74">
        <v>1.0000000000000001E-5</v>
      </c>
      <c r="G74">
        <v>0.57416201144268475</v>
      </c>
      <c r="H74">
        <v>0.39620837164496714</v>
      </c>
      <c r="I74">
        <f t="shared" si="45"/>
        <v>306</v>
      </c>
      <c r="J74">
        <v>1.9054607179632443E-7</v>
      </c>
      <c r="K74">
        <v>3.1359999999999999E-2</v>
      </c>
      <c r="M74" s="8"/>
      <c r="O74">
        <v>72</v>
      </c>
      <c r="P74" s="35">
        <f t="shared" si="54"/>
        <v>114.37156012751666</v>
      </c>
      <c r="Q74" s="35">
        <f t="shared" si="55"/>
        <v>73.363304802809353</v>
      </c>
      <c r="R74" s="35">
        <f t="shared" si="36"/>
        <v>-98.753524336039888</v>
      </c>
      <c r="S74" s="35">
        <f t="shared" si="37"/>
        <v>-25.390219533230535</v>
      </c>
      <c r="V74" s="41">
        <v>72</v>
      </c>
      <c r="W74" s="35">
        <f t="shared" si="34"/>
        <v>7.8120805369167101E-2</v>
      </c>
      <c r="X74" s="35">
        <f t="shared" si="34"/>
        <v>7.8120805369167101E-2</v>
      </c>
      <c r="Y74" s="35">
        <f t="shared" si="38"/>
        <v>-19.741092212904288</v>
      </c>
      <c r="Z74" s="35">
        <f t="shared" si="46"/>
        <v>-19.662971407535121</v>
      </c>
      <c r="AA74" s="7"/>
      <c r="AC74">
        <v>72</v>
      </c>
      <c r="AD74" s="35">
        <f t="shared" si="39"/>
        <v>86.948445006711324</v>
      </c>
      <c r="AE74" s="35">
        <f t="shared" si="47"/>
        <v>45.940189682004132</v>
      </c>
      <c r="AF74" s="35">
        <f t="shared" si="40"/>
        <v>-62.530882483389249</v>
      </c>
      <c r="AG74" s="35">
        <f t="shared" si="48"/>
        <v>-16.590692801385117</v>
      </c>
      <c r="AJ74">
        <v>72</v>
      </c>
      <c r="AN74" s="35">
        <f t="shared" si="49"/>
        <v>-36.253664208920242</v>
      </c>
      <c r="AP74">
        <v>72</v>
      </c>
      <c r="AR74">
        <v>72</v>
      </c>
      <c r="AS74" s="35">
        <f t="shared" si="41"/>
        <v>-173.70068867114094</v>
      </c>
      <c r="AT74" s="35">
        <f t="shared" si="56"/>
        <v>-132.69243334643369</v>
      </c>
      <c r="AU74" s="35">
        <f t="shared" si="42"/>
        <v>124.56350351092262</v>
      </c>
      <c r="AV74" s="35">
        <f t="shared" si="57"/>
        <v>-8.1289298355110731</v>
      </c>
      <c r="AY74">
        <v>72</v>
      </c>
      <c r="AZ74" s="8">
        <f t="shared" si="35"/>
        <v>-31.984134228187997</v>
      </c>
      <c r="BA74" s="8">
        <f t="shared" si="35"/>
        <v>-31.984134228187997</v>
      </c>
      <c r="BB74" s="8">
        <f t="shared" si="43"/>
        <v>9.3284295351363973</v>
      </c>
      <c r="BC74" s="8">
        <f t="shared" si="50"/>
        <v>-22.6557046930516</v>
      </c>
      <c r="BF74">
        <v>72</v>
      </c>
      <c r="BG74" s="35">
        <f t="shared" si="51"/>
        <v>141.71655444295288</v>
      </c>
      <c r="BH74" s="35">
        <f t="shared" si="52"/>
        <v>100.70829911824558</v>
      </c>
      <c r="BI74" s="35">
        <f t="shared" si="44"/>
        <v>-115.23507397578624</v>
      </c>
      <c r="BJ74" s="35">
        <f t="shared" si="53"/>
        <v>-14.526774857540659</v>
      </c>
    </row>
    <row r="75" spans="1:62" x14ac:dyDescent="0.25">
      <c r="A75">
        <v>73</v>
      </c>
      <c r="B75">
        <v>9.9999999999999995E-7</v>
      </c>
      <c r="C75" s="27">
        <v>3.5716666666666671E-4</v>
      </c>
      <c r="D75" s="27">
        <v>6.7094594594594597E-4</v>
      </c>
      <c r="E75" s="27">
        <v>9.9999999999999995E-7</v>
      </c>
      <c r="F75">
        <v>1.0000000000000001E-5</v>
      </c>
      <c r="G75">
        <v>0.57313041145719301</v>
      </c>
      <c r="H75">
        <v>0.39579637694578085</v>
      </c>
      <c r="I75">
        <f t="shared" si="45"/>
        <v>306</v>
      </c>
      <c r="J75">
        <v>1.8197008586099811E-7</v>
      </c>
      <c r="K75">
        <v>3.1539999999999999E-2</v>
      </c>
      <c r="M75" s="8"/>
      <c r="O75">
        <v>73</v>
      </c>
      <c r="P75" s="35">
        <f t="shared" si="54"/>
        <v>114.37156012751666</v>
      </c>
      <c r="Q75" s="35">
        <f t="shared" si="55"/>
        <v>73.363304802809353</v>
      </c>
      <c r="R75" s="35">
        <f t="shared" si="36"/>
        <v>-98.273090651609436</v>
      </c>
      <c r="S75" s="35">
        <f t="shared" si="37"/>
        <v>-24.909785848800084</v>
      </c>
      <c r="V75" s="41">
        <v>73</v>
      </c>
      <c r="W75" s="35">
        <f t="shared" si="34"/>
        <v>7.8120805369167101E-2</v>
      </c>
      <c r="X75" s="35">
        <f t="shared" si="34"/>
        <v>7.8120805369167101E-2</v>
      </c>
      <c r="Y75" s="35">
        <f t="shared" si="38"/>
        <v>-18.163752233675254</v>
      </c>
      <c r="Z75" s="35">
        <f t="shared" si="46"/>
        <v>-18.085631428306087</v>
      </c>
      <c r="AA75" s="7"/>
      <c r="AC75">
        <v>73</v>
      </c>
      <c r="AD75" s="35">
        <f t="shared" si="39"/>
        <v>86.948445006711324</v>
      </c>
      <c r="AE75" s="35">
        <f t="shared" si="47"/>
        <v>45.940189682004132</v>
      </c>
      <c r="AF75" s="35">
        <f t="shared" si="40"/>
        <v>-63.822074306367618</v>
      </c>
      <c r="AG75" s="35">
        <f t="shared" si="48"/>
        <v>-17.881884624363487</v>
      </c>
      <c r="AJ75">
        <v>73</v>
      </c>
      <c r="AN75" s="35">
        <f t="shared" si="49"/>
        <v>-35.967516052669573</v>
      </c>
      <c r="AP75">
        <v>73</v>
      </c>
      <c r="AR75">
        <v>73</v>
      </c>
      <c r="AS75" s="35">
        <f t="shared" si="41"/>
        <v>-173.70068867114094</v>
      </c>
      <c r="AT75" s="35">
        <f t="shared" si="56"/>
        <v>-132.69243334643369</v>
      </c>
      <c r="AU75" s="35">
        <f t="shared" si="42"/>
        <v>124.54436650449428</v>
      </c>
      <c r="AV75" s="35">
        <f t="shared" si="57"/>
        <v>-8.1480668419394107</v>
      </c>
      <c r="AY75">
        <v>73</v>
      </c>
      <c r="AZ75" s="8">
        <f t="shared" si="35"/>
        <v>-31.984134228187997</v>
      </c>
      <c r="BA75" s="8">
        <f t="shared" si="35"/>
        <v>-31.984134228187997</v>
      </c>
      <c r="BB75" s="8">
        <f t="shared" si="43"/>
        <v>9.9840117413182714</v>
      </c>
      <c r="BC75" s="8">
        <f t="shared" si="50"/>
        <v>-22.000122486869728</v>
      </c>
      <c r="BF75">
        <v>73</v>
      </c>
      <c r="BG75" s="35">
        <f t="shared" si="51"/>
        <v>141.71655444295288</v>
      </c>
      <c r="BH75" s="35">
        <f t="shared" si="52"/>
        <v>100.70829911824558</v>
      </c>
      <c r="BI75" s="35">
        <f t="shared" si="44"/>
        <v>-114.56035476317601</v>
      </c>
      <c r="BJ75" s="35">
        <f t="shared" si="53"/>
        <v>-13.852055644930431</v>
      </c>
    </row>
    <row r="76" spans="1:62" x14ac:dyDescent="0.25">
      <c r="A76">
        <v>74</v>
      </c>
      <c r="B76">
        <v>9.9999999999999995E-7</v>
      </c>
      <c r="C76" s="27">
        <v>4.7983333333333336E-4</v>
      </c>
      <c r="D76" s="27">
        <v>6.5459459459459458E-4</v>
      </c>
      <c r="E76" s="27">
        <v>9.9999999999999995E-7</v>
      </c>
      <c r="F76">
        <v>1.0000000000000001E-5</v>
      </c>
      <c r="G76">
        <v>0.56370429816789813</v>
      </c>
      <c r="H76">
        <v>0.40313961927279585</v>
      </c>
      <c r="I76">
        <f t="shared" si="45"/>
        <v>306</v>
      </c>
      <c r="J76">
        <v>1.8620871366628614E-7</v>
      </c>
      <c r="K76">
        <v>3.1620000000000002E-2</v>
      </c>
      <c r="M76" s="8"/>
      <c r="O76">
        <v>74</v>
      </c>
      <c r="P76" s="35">
        <f t="shared" si="54"/>
        <v>114.37156012751666</v>
      </c>
      <c r="Q76" s="35">
        <f t="shared" si="55"/>
        <v>73.363304802809353</v>
      </c>
      <c r="R76" s="35">
        <f t="shared" si="36"/>
        <v>-97.452721741116633</v>
      </c>
      <c r="S76" s="35">
        <f t="shared" si="37"/>
        <v>-24.089416938307281</v>
      </c>
      <c r="V76" s="41">
        <v>74</v>
      </c>
      <c r="W76" s="35">
        <f t="shared" si="34"/>
        <v>7.8120805369167101E-2</v>
      </c>
      <c r="X76" s="35">
        <f t="shared" si="34"/>
        <v>7.8120805369167101E-2</v>
      </c>
      <c r="Y76" s="35">
        <f t="shared" si="38"/>
        <v>-17.287055896538671</v>
      </c>
      <c r="Z76" s="35">
        <f t="shared" si="46"/>
        <v>-17.208935091169504</v>
      </c>
      <c r="AA76" s="7"/>
      <c r="AC76">
        <v>74</v>
      </c>
      <c r="AD76" s="35">
        <f t="shared" si="39"/>
        <v>86.948445006711324</v>
      </c>
      <c r="AE76" s="35">
        <f t="shared" si="47"/>
        <v>45.940189682004132</v>
      </c>
      <c r="AF76" s="35">
        <f t="shared" si="40"/>
        <v>-62.319772094698536</v>
      </c>
      <c r="AG76" s="35">
        <f t="shared" si="48"/>
        <v>-16.379582412694404</v>
      </c>
      <c r="AJ76">
        <v>74</v>
      </c>
      <c r="AN76" s="35">
        <f t="shared" si="49"/>
        <v>-33.588517503863912</v>
      </c>
      <c r="AP76">
        <v>74</v>
      </c>
      <c r="AR76">
        <v>74</v>
      </c>
      <c r="AS76" s="35">
        <f t="shared" si="41"/>
        <v>-173.70068867114094</v>
      </c>
      <c r="AT76" s="35">
        <f t="shared" si="56"/>
        <v>-132.69243334643369</v>
      </c>
      <c r="AU76" s="35">
        <f t="shared" si="42"/>
        <v>124.49572905023079</v>
      </c>
      <c r="AV76" s="35">
        <f t="shared" si="57"/>
        <v>-8.1967042962028955</v>
      </c>
      <c r="AY76">
        <v>74</v>
      </c>
      <c r="AZ76" s="8">
        <f t="shared" si="35"/>
        <v>-31.984134228187997</v>
      </c>
      <c r="BA76" s="8">
        <f t="shared" si="35"/>
        <v>-31.984134228187997</v>
      </c>
      <c r="BB76" s="8">
        <f t="shared" si="43"/>
        <v>9.1971135592347224</v>
      </c>
      <c r="BC76" s="8">
        <f t="shared" si="50"/>
        <v>-22.787020668953275</v>
      </c>
      <c r="BF76">
        <v>74</v>
      </c>
      <c r="BG76" s="35">
        <f t="shared" si="51"/>
        <v>141.71655444295288</v>
      </c>
      <c r="BH76" s="35">
        <f t="shared" si="52"/>
        <v>100.70829911824558</v>
      </c>
      <c r="BI76" s="35">
        <f t="shared" si="44"/>
        <v>-115.29861549099607</v>
      </c>
      <c r="BJ76" s="35">
        <f t="shared" si="53"/>
        <v>-14.590316372750493</v>
      </c>
    </row>
    <row r="77" spans="1:62" x14ac:dyDescent="0.25">
      <c r="A77">
        <v>75</v>
      </c>
      <c r="B77">
        <v>9.9999999999999995E-7</v>
      </c>
      <c r="C77" s="27">
        <v>4.3483333333333335E-4</v>
      </c>
      <c r="D77" s="27">
        <v>8.1364864864864861E-4</v>
      </c>
      <c r="E77" s="27">
        <v>9.9999999999999995E-7</v>
      </c>
      <c r="F77">
        <v>1.0000000000000001E-5</v>
      </c>
      <c r="G77">
        <v>0.56736481182893794</v>
      </c>
      <c r="H77">
        <v>0.3983138826051203</v>
      </c>
      <c r="I77">
        <f t="shared" si="45"/>
        <v>306</v>
      </c>
      <c r="J77">
        <v>1.9054607179632443E-7</v>
      </c>
      <c r="K77">
        <v>3.09E-2</v>
      </c>
      <c r="M77" s="21"/>
      <c r="O77">
        <v>75</v>
      </c>
      <c r="P77" s="35">
        <f t="shared" si="54"/>
        <v>114.37156012751666</v>
      </c>
      <c r="Q77" s="35">
        <f t="shared" si="55"/>
        <v>73.363304802809353</v>
      </c>
      <c r="R77" s="35">
        <f t="shared" si="36"/>
        <v>-98.315274530926459</v>
      </c>
      <c r="S77" s="35">
        <f t="shared" si="37"/>
        <v>-24.951969728117106</v>
      </c>
      <c r="V77" s="41">
        <v>75</v>
      </c>
      <c r="W77" s="35">
        <f t="shared" si="34"/>
        <v>7.8120805369167101E-2</v>
      </c>
      <c r="X77" s="35">
        <f t="shared" si="34"/>
        <v>7.8120805369167101E-2</v>
      </c>
      <c r="Y77" s="35">
        <f t="shared" si="38"/>
        <v>-18.644409061065023</v>
      </c>
      <c r="Z77" s="35">
        <f t="shared" si="46"/>
        <v>-18.566288255695856</v>
      </c>
      <c r="AA77" s="7"/>
      <c r="AC77">
        <v>75</v>
      </c>
      <c r="AD77" s="35">
        <f t="shared" si="39"/>
        <v>86.948445006711324</v>
      </c>
      <c r="AE77" s="35">
        <f t="shared" si="47"/>
        <v>45.940189682004132</v>
      </c>
      <c r="AF77" s="35">
        <f t="shared" si="40"/>
        <v>-62.820864688184209</v>
      </c>
      <c r="AG77" s="35">
        <f t="shared" si="48"/>
        <v>-16.880675006180077</v>
      </c>
      <c r="AJ77">
        <v>75</v>
      </c>
      <c r="AN77" s="35">
        <f t="shared" si="49"/>
        <v>-35.446963261875936</v>
      </c>
      <c r="AP77">
        <v>75</v>
      </c>
      <c r="AR77">
        <v>75</v>
      </c>
      <c r="AS77" s="35">
        <f t="shared" si="41"/>
        <v>-173.70068867114094</v>
      </c>
      <c r="AT77" s="35">
        <f t="shared" si="56"/>
        <v>-132.69243334643369</v>
      </c>
      <c r="AU77" s="35">
        <f t="shared" si="42"/>
        <v>124.57080015141749</v>
      </c>
      <c r="AV77" s="35">
        <f t="shared" si="57"/>
        <v>-8.1216331950162015</v>
      </c>
      <c r="AY77">
        <v>75</v>
      </c>
      <c r="AZ77" s="8">
        <f t="shared" si="35"/>
        <v>-31.984134228187997</v>
      </c>
      <c r="BA77" s="8">
        <f t="shared" si="35"/>
        <v>-31.984134228187997</v>
      </c>
      <c r="BB77" s="8">
        <f t="shared" si="43"/>
        <v>9.405524838813804</v>
      </c>
      <c r="BC77" s="8">
        <f t="shared" si="50"/>
        <v>-22.578609389374193</v>
      </c>
      <c r="BF77">
        <v>75</v>
      </c>
      <c r="BG77" s="35">
        <f t="shared" si="51"/>
        <v>141.71655444295288</v>
      </c>
      <c r="BH77" s="35">
        <f t="shared" si="52"/>
        <v>100.70829911824558</v>
      </c>
      <c r="BI77" s="35">
        <f t="shared" si="44"/>
        <v>-115.16527531260368</v>
      </c>
      <c r="BJ77" s="35">
        <f t="shared" si="53"/>
        <v>-14.456976194358106</v>
      </c>
    </row>
    <row r="78" spans="1:62" x14ac:dyDescent="0.25">
      <c r="A78">
        <v>76</v>
      </c>
      <c r="B78">
        <v>9.9999999999999995E-7</v>
      </c>
      <c r="C78" s="27">
        <v>4.9566666666666661E-4</v>
      </c>
      <c r="D78" s="27">
        <v>7.6148648648648653E-4</v>
      </c>
      <c r="E78" s="27">
        <v>9.9999999999999995E-7</v>
      </c>
      <c r="F78">
        <v>1.0000000000000001E-5</v>
      </c>
      <c r="G78">
        <v>0.56467611130286388</v>
      </c>
      <c r="H78">
        <v>0.40367342830626834</v>
      </c>
      <c r="I78">
        <f t="shared" si="45"/>
        <v>306</v>
      </c>
      <c r="J78">
        <v>1.9498445997580421E-7</v>
      </c>
      <c r="K78">
        <v>3.0859999999999999E-2</v>
      </c>
      <c r="M78" s="8"/>
      <c r="O78">
        <v>76</v>
      </c>
      <c r="P78" s="35">
        <f t="shared" si="54"/>
        <v>114.37156012751666</v>
      </c>
      <c r="Q78" s="35">
        <f t="shared" si="55"/>
        <v>73.363304802809353</v>
      </c>
      <c r="R78" s="35">
        <f t="shared" si="36"/>
        <v>-97.81685413695682</v>
      </c>
      <c r="S78" s="35">
        <f t="shared" si="37"/>
        <v>-24.453549334147468</v>
      </c>
      <c r="V78" s="41">
        <v>76</v>
      </c>
      <c r="W78" s="35">
        <f t="shared" si="34"/>
        <v>7.8120805369167101E-2</v>
      </c>
      <c r="X78" s="35">
        <f t="shared" si="34"/>
        <v>7.8120805369167101E-2</v>
      </c>
      <c r="Y78" s="35">
        <f t="shared" si="38"/>
        <v>-17.974121519370165</v>
      </c>
      <c r="Z78" s="35">
        <f t="shared" si="46"/>
        <v>-17.896000714000998</v>
      </c>
      <c r="AA78" s="7"/>
      <c r="AC78">
        <v>76</v>
      </c>
      <c r="AD78" s="35">
        <f t="shared" si="39"/>
        <v>86.948445006711324</v>
      </c>
      <c r="AE78" s="35">
        <f t="shared" si="47"/>
        <v>45.940189682004132</v>
      </c>
      <c r="AF78" s="35">
        <f t="shared" si="40"/>
        <v>-62.154575618722554</v>
      </c>
      <c r="AG78" s="35">
        <f t="shared" si="48"/>
        <v>-16.214385936718422</v>
      </c>
      <c r="AJ78">
        <v>76</v>
      </c>
      <c r="AN78" s="35">
        <f t="shared" si="49"/>
        <v>-34.11038665071942</v>
      </c>
      <c r="AP78">
        <v>76</v>
      </c>
      <c r="AR78">
        <v>76</v>
      </c>
      <c r="AS78" s="35">
        <f t="shared" si="41"/>
        <v>-173.70068867114094</v>
      </c>
      <c r="AT78" s="35">
        <f t="shared" si="56"/>
        <v>-132.69243334643369</v>
      </c>
      <c r="AU78" s="35">
        <f t="shared" si="42"/>
        <v>124.56201018270531</v>
      </c>
      <c r="AV78" s="35">
        <f t="shared" si="57"/>
        <v>-8.1304231637283806</v>
      </c>
      <c r="AY78">
        <v>76</v>
      </c>
      <c r="AZ78" s="8">
        <f t="shared" si="35"/>
        <v>-31.984134228187997</v>
      </c>
      <c r="BA78" s="8">
        <f t="shared" si="35"/>
        <v>-31.984134228187997</v>
      </c>
      <c r="BB78" s="8">
        <f t="shared" si="43"/>
        <v>9.0569990468843979</v>
      </c>
      <c r="BC78" s="8">
        <f t="shared" si="50"/>
        <v>-22.927135181303598</v>
      </c>
      <c r="BF78">
        <v>76</v>
      </c>
      <c r="BG78" s="35">
        <f t="shared" si="51"/>
        <v>141.71655444295288</v>
      </c>
      <c r="BH78" s="35">
        <f t="shared" si="52"/>
        <v>100.70829911824558</v>
      </c>
      <c r="BI78" s="35">
        <f t="shared" si="44"/>
        <v>-115.50501113582089</v>
      </c>
      <c r="BJ78" s="35">
        <f t="shared" si="53"/>
        <v>-14.796712017575317</v>
      </c>
    </row>
    <row r="79" spans="1:62" x14ac:dyDescent="0.25">
      <c r="A79">
        <v>77</v>
      </c>
      <c r="B79">
        <v>9.9999999999999995E-7</v>
      </c>
      <c r="C79" s="27">
        <v>5.7649999999999997E-4</v>
      </c>
      <c r="D79" s="27">
        <v>8.9445945945945953E-4</v>
      </c>
      <c r="E79" s="27">
        <v>9.9999999999999995E-7</v>
      </c>
      <c r="F79">
        <v>1.0000000000000001E-5</v>
      </c>
      <c r="G79">
        <v>0.55964054766159754</v>
      </c>
      <c r="H79">
        <v>0.4092742702596176</v>
      </c>
      <c r="I79">
        <f t="shared" si="45"/>
        <v>306</v>
      </c>
      <c r="J79">
        <v>1.9952623149688761E-7</v>
      </c>
      <c r="K79">
        <v>3.0964999999999999E-2</v>
      </c>
      <c r="M79" s="8"/>
      <c r="O79">
        <v>77</v>
      </c>
      <c r="P79" s="35">
        <f t="shared" si="54"/>
        <v>114.37156012751666</v>
      </c>
      <c r="Q79" s="35">
        <f t="shared" si="55"/>
        <v>73.363304802809353</v>
      </c>
      <c r="R79" s="35">
        <f t="shared" si="36"/>
        <v>-97.833337699619108</v>
      </c>
      <c r="S79" s="35">
        <f t="shared" si="37"/>
        <v>-24.470032896809755</v>
      </c>
      <c r="V79" s="41">
        <v>77</v>
      </c>
      <c r="W79" s="35">
        <f t="shared" si="34"/>
        <v>7.8120805369167101E-2</v>
      </c>
      <c r="X79" s="35">
        <f t="shared" si="34"/>
        <v>7.8120805369167101E-2</v>
      </c>
      <c r="Y79" s="35">
        <f t="shared" si="38"/>
        <v>-18.408734763281348</v>
      </c>
      <c r="Z79" s="35">
        <f t="shared" si="46"/>
        <v>-18.330613957912181</v>
      </c>
      <c r="AA79" s="7"/>
      <c r="AC79">
        <v>77</v>
      </c>
      <c r="AD79" s="35">
        <f t="shared" si="39"/>
        <v>86.948445006711324</v>
      </c>
      <c r="AE79" s="35">
        <f t="shared" si="47"/>
        <v>45.940189682004132</v>
      </c>
      <c r="AF79" s="35">
        <f t="shared" si="40"/>
        <v>-61.385851293151276</v>
      </c>
      <c r="AG79" s="35">
        <f t="shared" si="48"/>
        <v>-15.445661611147145</v>
      </c>
      <c r="AJ79">
        <v>77</v>
      </c>
      <c r="AN79" s="35">
        <f t="shared" si="49"/>
        <v>-33.776275569059322</v>
      </c>
      <c r="AP79">
        <v>77</v>
      </c>
      <c r="AR79">
        <v>77</v>
      </c>
      <c r="AS79" s="35">
        <f t="shared" si="41"/>
        <v>-173.70068867114094</v>
      </c>
      <c r="AT79" s="35">
        <f t="shared" si="56"/>
        <v>-132.69243334643369</v>
      </c>
      <c r="AU79" s="35">
        <f t="shared" si="42"/>
        <v>124.53057791188189</v>
      </c>
      <c r="AV79" s="35">
        <f t="shared" si="57"/>
        <v>-8.1618554345517964</v>
      </c>
      <c r="AY79">
        <v>77</v>
      </c>
      <c r="AZ79" s="8">
        <f t="shared" si="35"/>
        <v>-31.984134228187997</v>
      </c>
      <c r="BA79" s="8">
        <f t="shared" si="35"/>
        <v>-31.984134228187997</v>
      </c>
      <c r="BB79" s="8">
        <f t="shared" si="43"/>
        <v>8.6584885690762938</v>
      </c>
      <c r="BC79" s="8">
        <f t="shared" si="50"/>
        <v>-23.325645659111704</v>
      </c>
      <c r="BF79">
        <v>77</v>
      </c>
      <c r="BG79" s="35">
        <f t="shared" si="51"/>
        <v>141.71655444295288</v>
      </c>
      <c r="BH79" s="35">
        <f t="shared" si="52"/>
        <v>100.70829911824558</v>
      </c>
      <c r="BI79" s="35">
        <f t="shared" si="44"/>
        <v>-115.87208934280559</v>
      </c>
      <c r="BJ79" s="35">
        <f t="shared" si="53"/>
        <v>-15.163790224560017</v>
      </c>
    </row>
    <row r="80" spans="1:62" x14ac:dyDescent="0.25">
      <c r="A80">
        <v>78</v>
      </c>
      <c r="B80">
        <v>9.9999999999999995E-7</v>
      </c>
      <c r="C80" s="27">
        <v>5.7499999999999999E-4</v>
      </c>
      <c r="D80" s="27">
        <v>8.2662162162162162E-4</v>
      </c>
      <c r="E80" s="27">
        <v>9.9999999999999995E-7</v>
      </c>
      <c r="F80">
        <v>1.0000000000000001E-5</v>
      </c>
      <c r="G80">
        <v>0.56750053686143442</v>
      </c>
      <c r="H80">
        <v>0.40050437537910555</v>
      </c>
      <c r="I80">
        <f t="shared" si="45"/>
        <v>306</v>
      </c>
      <c r="J80">
        <v>1.9498445997580421E-7</v>
      </c>
      <c r="K80">
        <v>3.0419999999999999E-2</v>
      </c>
      <c r="M80" s="8"/>
      <c r="O80">
        <v>78</v>
      </c>
      <c r="P80" s="35">
        <f t="shared" si="54"/>
        <v>114.37156012751666</v>
      </c>
      <c r="Q80" s="35">
        <f t="shared" si="55"/>
        <v>73.363304802809353</v>
      </c>
      <c r="R80" s="35">
        <f t="shared" si="36"/>
        <v>-97.68447445786704</v>
      </c>
      <c r="S80" s="35">
        <f t="shared" si="37"/>
        <v>-24.321169655057687</v>
      </c>
      <c r="V80" s="41">
        <v>78</v>
      </c>
      <c r="W80" s="35">
        <f t="shared" si="34"/>
        <v>7.8120805369167101E-2</v>
      </c>
      <c r="X80" s="35">
        <f t="shared" si="34"/>
        <v>7.8120805369167101E-2</v>
      </c>
      <c r="Y80" s="35">
        <f t="shared" si="38"/>
        <v>-18.014022489374913</v>
      </c>
      <c r="Z80" s="35">
        <f t="shared" si="46"/>
        <v>-17.935901684005746</v>
      </c>
      <c r="AA80" s="7"/>
      <c r="AC80">
        <v>78</v>
      </c>
      <c r="AD80" s="35">
        <f t="shared" si="39"/>
        <v>86.948445006711324</v>
      </c>
      <c r="AE80" s="35">
        <f t="shared" si="47"/>
        <v>45.940189682004132</v>
      </c>
      <c r="AF80" s="35">
        <f t="shared" si="40"/>
        <v>-61.399108288926016</v>
      </c>
      <c r="AG80" s="35">
        <f t="shared" si="48"/>
        <v>-15.458918606921884</v>
      </c>
      <c r="AJ80">
        <v>78</v>
      </c>
      <c r="AN80" s="35">
        <f t="shared" si="49"/>
        <v>-33.394820290927626</v>
      </c>
      <c r="AP80">
        <v>78</v>
      </c>
      <c r="AR80">
        <v>78</v>
      </c>
      <c r="AS80" s="35">
        <f t="shared" si="41"/>
        <v>-173.70068867114094</v>
      </c>
      <c r="AT80" s="35">
        <f t="shared" si="56"/>
        <v>-132.69243334643369</v>
      </c>
      <c r="AU80" s="35">
        <f t="shared" si="42"/>
        <v>124.61124102370549</v>
      </c>
      <c r="AV80" s="35">
        <f t="shared" si="57"/>
        <v>-8.0811923227281994</v>
      </c>
      <c r="AY80">
        <v>78</v>
      </c>
      <c r="AZ80" s="8">
        <f t="shared" si="35"/>
        <v>-31.984134228187997</v>
      </c>
      <c r="BA80" s="8">
        <f t="shared" si="35"/>
        <v>-31.984134228187997</v>
      </c>
      <c r="BB80" s="8">
        <f t="shared" si="43"/>
        <v>8.6554228862723352</v>
      </c>
      <c r="BC80" s="8">
        <f t="shared" si="50"/>
        <v>-23.328711341915664</v>
      </c>
      <c r="BF80">
        <v>78</v>
      </c>
      <c r="BG80" s="35">
        <f t="shared" si="51"/>
        <v>141.71655444295288</v>
      </c>
      <c r="BH80" s="35">
        <f t="shared" si="52"/>
        <v>100.70829911824558</v>
      </c>
      <c r="BI80" s="35">
        <f t="shared" si="44"/>
        <v>-115.95581813743314</v>
      </c>
      <c r="BJ80" s="35">
        <f t="shared" si="53"/>
        <v>-15.247519019187564</v>
      </c>
    </row>
    <row r="81" spans="1:62" x14ac:dyDescent="0.25">
      <c r="A81">
        <v>79</v>
      </c>
      <c r="B81">
        <v>9.9999999999999995E-7</v>
      </c>
      <c r="C81" s="27">
        <v>5.5483333333333329E-4</v>
      </c>
      <c r="D81" s="27">
        <v>7.5837837837837831E-4</v>
      </c>
      <c r="E81" s="27">
        <v>9.9999999999999995E-7</v>
      </c>
      <c r="F81">
        <v>1.0000000000000001E-5</v>
      </c>
      <c r="G81">
        <v>0.56657368731930691</v>
      </c>
      <c r="H81">
        <v>0.40150676277508024</v>
      </c>
      <c r="I81">
        <f t="shared" si="45"/>
        <v>306</v>
      </c>
      <c r="J81">
        <v>1.8620871366628614E-7</v>
      </c>
      <c r="K81">
        <v>3.1144999999999999E-2</v>
      </c>
      <c r="M81" s="8"/>
      <c r="O81">
        <v>79</v>
      </c>
      <c r="P81" s="35">
        <f t="shared" si="54"/>
        <v>114.37156012751666</v>
      </c>
      <c r="Q81" s="35">
        <f t="shared" si="55"/>
        <v>73.363304802809353</v>
      </c>
      <c r="R81" s="35">
        <f t="shared" si="36"/>
        <v>-97.496160778308237</v>
      </c>
      <c r="S81" s="35">
        <f t="shared" si="37"/>
        <v>-24.132855975498885</v>
      </c>
      <c r="V81" s="41">
        <v>79</v>
      </c>
      <c r="W81" s="35">
        <f t="shared" si="34"/>
        <v>7.8120805369167101E-2</v>
      </c>
      <c r="X81" s="35">
        <f t="shared" si="34"/>
        <v>7.8120805369167101E-2</v>
      </c>
      <c r="Y81" s="35">
        <f t="shared" si="38"/>
        <v>-17.666411113411467</v>
      </c>
      <c r="Z81" s="35">
        <f t="shared" si="46"/>
        <v>-17.5882903080423</v>
      </c>
      <c r="AA81" s="7"/>
      <c r="AC81">
        <v>79</v>
      </c>
      <c r="AD81" s="35">
        <f t="shared" si="39"/>
        <v>86.948445006711324</v>
      </c>
      <c r="AE81" s="35">
        <f t="shared" si="47"/>
        <v>45.940189682004132</v>
      </c>
      <c r="AF81" s="35">
        <f t="shared" si="40"/>
        <v>-61.5807783740307</v>
      </c>
      <c r="AG81" s="35">
        <f t="shared" si="48"/>
        <v>-15.640588692026569</v>
      </c>
      <c r="AJ81">
        <v>79</v>
      </c>
      <c r="AN81" s="35">
        <f t="shared" si="49"/>
        <v>-33.228879000068872</v>
      </c>
      <c r="AP81">
        <v>79</v>
      </c>
      <c r="AR81">
        <v>79</v>
      </c>
      <c r="AS81" s="35">
        <f t="shared" si="41"/>
        <v>-173.70068867114094</v>
      </c>
      <c r="AT81" s="35">
        <f t="shared" si="56"/>
        <v>-132.69243334643369</v>
      </c>
      <c r="AU81" s="35">
        <f t="shared" si="42"/>
        <v>124.54715683168773</v>
      </c>
      <c r="AV81" s="35">
        <f t="shared" si="57"/>
        <v>-8.1452765147459587</v>
      </c>
      <c r="AY81">
        <v>79</v>
      </c>
      <c r="AZ81" s="8">
        <f t="shared" si="35"/>
        <v>-31.984134228187997</v>
      </c>
      <c r="BA81" s="8">
        <f t="shared" si="35"/>
        <v>-31.984134228187997</v>
      </c>
      <c r="BB81" s="8">
        <f t="shared" si="43"/>
        <v>8.8020247625134473</v>
      </c>
      <c r="BC81" s="8">
        <f t="shared" si="50"/>
        <v>-23.18210946567455</v>
      </c>
      <c r="BF81">
        <v>79</v>
      </c>
      <c r="BG81" s="35">
        <f t="shared" si="51"/>
        <v>141.71655444295288</v>
      </c>
      <c r="BH81" s="35">
        <f t="shared" si="52"/>
        <v>100.70829911824558</v>
      </c>
      <c r="BI81" s="35">
        <f t="shared" si="44"/>
        <v>-115.74513206917429</v>
      </c>
      <c r="BJ81" s="35">
        <f t="shared" si="53"/>
        <v>-15.036832950928712</v>
      </c>
    </row>
    <row r="82" spans="1:62" x14ac:dyDescent="0.25">
      <c r="A82">
        <v>80</v>
      </c>
      <c r="B82">
        <v>9.9999999999999995E-7</v>
      </c>
      <c r="C82" s="27">
        <v>5.3766666666666665E-4</v>
      </c>
      <c r="D82" s="27">
        <v>6.733783783783783E-4</v>
      </c>
      <c r="E82" s="27">
        <v>9.9999999999999995E-7</v>
      </c>
      <c r="F82">
        <v>1.0000000000000001E-5</v>
      </c>
      <c r="G82">
        <v>0.56626818337770868</v>
      </c>
      <c r="H82">
        <v>0.40227241966806354</v>
      </c>
      <c r="I82">
        <f t="shared" si="45"/>
        <v>306</v>
      </c>
      <c r="J82">
        <v>1.8197008586099811E-7</v>
      </c>
      <c r="K82">
        <v>3.065E-2</v>
      </c>
      <c r="M82" s="8"/>
      <c r="O82">
        <v>80</v>
      </c>
      <c r="P82" s="35">
        <f t="shared" si="54"/>
        <v>114.37156012751666</v>
      </c>
      <c r="Q82" s="35">
        <f t="shared" si="55"/>
        <v>73.363304802809353</v>
      </c>
      <c r="R82" s="35">
        <f t="shared" si="36"/>
        <v>-97.314438630923419</v>
      </c>
      <c r="S82" s="35">
        <f t="shared" si="37"/>
        <v>-23.951133828114067</v>
      </c>
      <c r="V82" s="41">
        <v>80</v>
      </c>
      <c r="W82" s="35">
        <f t="shared" si="34"/>
        <v>7.8120805369167101E-2</v>
      </c>
      <c r="X82" s="35">
        <f t="shared" si="34"/>
        <v>7.8120805369167101E-2</v>
      </c>
      <c r="Y82" s="35">
        <f t="shared" si="38"/>
        <v>-17.1414813191214</v>
      </c>
      <c r="Z82" s="35">
        <f t="shared" si="46"/>
        <v>-17.063360513752233</v>
      </c>
      <c r="AA82" s="7"/>
      <c r="AC82">
        <v>80</v>
      </c>
      <c r="AD82" s="35">
        <f t="shared" si="39"/>
        <v>86.948445006711324</v>
      </c>
      <c r="AE82" s="35">
        <f t="shared" si="47"/>
        <v>45.940189682004132</v>
      </c>
      <c r="AF82" s="35">
        <f t="shared" si="40"/>
        <v>-61.740703915958356</v>
      </c>
      <c r="AG82" s="35">
        <f t="shared" si="48"/>
        <v>-15.800514233954225</v>
      </c>
      <c r="AJ82">
        <v>80</v>
      </c>
      <c r="AN82" s="35">
        <f t="shared" si="49"/>
        <v>-32.863874747706461</v>
      </c>
      <c r="AP82">
        <v>80</v>
      </c>
      <c r="AR82">
        <v>80</v>
      </c>
      <c r="AS82" s="35">
        <f t="shared" si="41"/>
        <v>-173.70068867114094</v>
      </c>
      <c r="AT82" s="35">
        <f t="shared" si="56"/>
        <v>-132.69243334643369</v>
      </c>
      <c r="AU82" s="35">
        <f t="shared" si="42"/>
        <v>124.58654594010086</v>
      </c>
      <c r="AV82" s="35">
        <f t="shared" si="57"/>
        <v>-8.1058874063328261</v>
      </c>
      <c r="AY82">
        <v>80</v>
      </c>
      <c r="AZ82" s="8">
        <f t="shared" si="35"/>
        <v>-31.984134228187997</v>
      </c>
      <c r="BA82" s="8">
        <f t="shared" si="35"/>
        <v>-31.984134228187997</v>
      </c>
      <c r="BB82" s="8">
        <f t="shared" si="43"/>
        <v>8.839853913333755</v>
      </c>
      <c r="BC82" s="8">
        <f t="shared" si="50"/>
        <v>-23.144280314854242</v>
      </c>
      <c r="BF82">
        <v>80</v>
      </c>
      <c r="BG82" s="35">
        <f t="shared" si="51"/>
        <v>141.71655444295288</v>
      </c>
      <c r="BH82" s="35">
        <f t="shared" si="52"/>
        <v>100.70829911824558</v>
      </c>
      <c r="BI82" s="35">
        <f t="shared" si="44"/>
        <v>-115.74669202676711</v>
      </c>
      <c r="BJ82" s="35">
        <f t="shared" si="53"/>
        <v>-15.03839290852153</v>
      </c>
    </row>
    <row r="83" spans="1:62" x14ac:dyDescent="0.25">
      <c r="A83">
        <v>81</v>
      </c>
      <c r="B83">
        <v>9.9999999999999995E-7</v>
      </c>
      <c r="C83" s="27">
        <v>4.8116666666666669E-4</v>
      </c>
      <c r="D83" s="27">
        <v>6.7027027027027029E-4</v>
      </c>
      <c r="E83" s="27">
        <v>9.9999999999999995E-7</v>
      </c>
      <c r="F83">
        <v>1.0000000000000001E-5</v>
      </c>
      <c r="G83">
        <v>0.56540807147824013</v>
      </c>
      <c r="H83">
        <v>0.40073706510446949</v>
      </c>
      <c r="I83">
        <f t="shared" si="45"/>
        <v>306</v>
      </c>
      <c r="J83">
        <v>1.8620871366628614E-7</v>
      </c>
      <c r="K83">
        <v>3.1370000000000002E-2</v>
      </c>
      <c r="M83" s="8"/>
      <c r="O83">
        <v>81</v>
      </c>
      <c r="P83" s="35">
        <f t="shared" si="54"/>
        <v>114.37156012751666</v>
      </c>
      <c r="Q83" s="35">
        <f t="shared" si="55"/>
        <v>73.363304802809353</v>
      </c>
      <c r="R83" s="35">
        <f t="shared" si="36"/>
        <v>-97.526066587013858</v>
      </c>
      <c r="S83" s="35">
        <f t="shared" si="37"/>
        <v>-24.162761784204505</v>
      </c>
      <c r="V83" s="41">
        <v>81</v>
      </c>
      <c r="W83" s="35">
        <f t="shared" ref="W83:X102" si="58">$M$9+$M$11-2*$M$10</f>
        <v>7.8120805369167101E-2</v>
      </c>
      <c r="X83" s="35">
        <f t="shared" si="58"/>
        <v>7.8120805369167101E-2</v>
      </c>
      <c r="Y83" s="35">
        <f t="shared" si="38"/>
        <v>-17.400414226068563</v>
      </c>
      <c r="Z83" s="35">
        <f t="shared" si="46"/>
        <v>-17.322293420699395</v>
      </c>
      <c r="AA83" s="7"/>
      <c r="AC83">
        <v>81</v>
      </c>
      <c r="AD83" s="35">
        <f t="shared" si="39"/>
        <v>86.948445006711324</v>
      </c>
      <c r="AE83" s="35">
        <f t="shared" si="47"/>
        <v>45.940189682004132</v>
      </c>
      <c r="AF83" s="35">
        <f t="shared" si="40"/>
        <v>-62.305652143910862</v>
      </c>
      <c r="AG83" s="35">
        <f t="shared" si="48"/>
        <v>-16.365462461906731</v>
      </c>
      <c r="AJ83">
        <v>81</v>
      </c>
      <c r="AN83" s="35">
        <f t="shared" si="49"/>
        <v>-33.687755882606126</v>
      </c>
      <c r="AP83">
        <v>81</v>
      </c>
      <c r="AR83">
        <v>81</v>
      </c>
      <c r="AS83" s="35">
        <f t="shared" si="41"/>
        <v>-173.70068867114094</v>
      </c>
      <c r="AT83" s="35">
        <f t="shared" si="56"/>
        <v>-132.69243334643369</v>
      </c>
      <c r="AU83" s="35">
        <f t="shared" si="42"/>
        <v>124.52360297412534</v>
      </c>
      <c r="AV83" s="35">
        <f t="shared" si="57"/>
        <v>-8.1688303723083493</v>
      </c>
      <c r="AY83">
        <v>81</v>
      </c>
      <c r="AZ83" s="8">
        <f t="shared" ref="AZ83:BA102" si="59">$M$12+$M$3-$M$9-$M$7</f>
        <v>-31.984134228187997</v>
      </c>
      <c r="BA83" s="8">
        <f t="shared" si="59"/>
        <v>-31.984134228187997</v>
      </c>
      <c r="BB83" s="8">
        <f t="shared" si="43"/>
        <v>9.177536170077067</v>
      </c>
      <c r="BC83" s="8">
        <f t="shared" si="50"/>
        <v>-22.806598058110929</v>
      </c>
      <c r="BF83">
        <v>81</v>
      </c>
      <c r="BG83" s="35">
        <f t="shared" si="51"/>
        <v>141.71655444295288</v>
      </c>
      <c r="BH83" s="35">
        <f t="shared" si="52"/>
        <v>100.70829911824558</v>
      </c>
      <c r="BI83" s="35">
        <f t="shared" si="44"/>
        <v>-115.34606680404828</v>
      </c>
      <c r="BJ83" s="35">
        <f t="shared" si="53"/>
        <v>-14.6377676858027</v>
      </c>
    </row>
    <row r="84" spans="1:62" x14ac:dyDescent="0.25">
      <c r="A84">
        <v>82</v>
      </c>
      <c r="B84">
        <v>9.9999999999999995E-7</v>
      </c>
      <c r="C84" s="27">
        <v>6.2016666666666665E-4</v>
      </c>
      <c r="D84" s="27">
        <v>8.4094594594594587E-4</v>
      </c>
      <c r="E84" s="27">
        <v>9.9999999999999995E-7</v>
      </c>
      <c r="F84">
        <v>1.0000000000000001E-5</v>
      </c>
      <c r="G84">
        <v>0.56134788994134621</v>
      </c>
      <c r="H84">
        <v>0.40661590678000242</v>
      </c>
      <c r="I84">
        <f t="shared" si="45"/>
        <v>306</v>
      </c>
      <c r="J84">
        <v>1.9054607179632443E-7</v>
      </c>
      <c r="K84">
        <v>3.1050000000000001E-2</v>
      </c>
      <c r="M84" s="8"/>
      <c r="O84">
        <v>82</v>
      </c>
      <c r="P84" s="35">
        <f t="shared" si="54"/>
        <v>114.37156012751666</v>
      </c>
      <c r="Q84" s="35">
        <f t="shared" si="55"/>
        <v>73.363304802809353</v>
      </c>
      <c r="R84" s="35">
        <f t="shared" si="36"/>
        <v>-97.483641511339655</v>
      </c>
      <c r="S84" s="35">
        <f t="shared" si="37"/>
        <v>-24.120336708530303</v>
      </c>
      <c r="V84" s="41">
        <v>82</v>
      </c>
      <c r="W84" s="35">
        <f t="shared" si="58"/>
        <v>7.8120805369167101E-2</v>
      </c>
      <c r="X84" s="35">
        <f t="shared" si="58"/>
        <v>7.8120805369167101E-2</v>
      </c>
      <c r="Y84" s="35">
        <f t="shared" si="38"/>
        <v>-17.909053459184211</v>
      </c>
      <c r="Z84" s="35">
        <f t="shared" si="46"/>
        <v>-17.830932653815044</v>
      </c>
      <c r="AA84" s="7"/>
      <c r="AC84">
        <v>82</v>
      </c>
      <c r="AD84" s="35">
        <f t="shared" si="39"/>
        <v>86.948445006711324</v>
      </c>
      <c r="AE84" s="35">
        <f t="shared" si="47"/>
        <v>45.940189682004132</v>
      </c>
      <c r="AF84" s="35">
        <f t="shared" si="40"/>
        <v>-61.014326951072178</v>
      </c>
      <c r="AG84" s="35">
        <f t="shared" si="48"/>
        <v>-15.074137269068046</v>
      </c>
      <c r="AJ84">
        <v>82</v>
      </c>
      <c r="AN84" s="35">
        <f t="shared" si="49"/>
        <v>-32.905069922883087</v>
      </c>
      <c r="AP84">
        <v>82</v>
      </c>
      <c r="AR84">
        <v>82</v>
      </c>
      <c r="AS84" s="35">
        <f t="shared" si="41"/>
        <v>-173.70068867114094</v>
      </c>
      <c r="AT84" s="35">
        <f t="shared" si="56"/>
        <v>-132.69243334643369</v>
      </c>
      <c r="AU84" s="35">
        <f t="shared" si="42"/>
        <v>124.53135356208703</v>
      </c>
      <c r="AV84" s="35">
        <f t="shared" si="57"/>
        <v>-8.1610797843466543</v>
      </c>
      <c r="AY84">
        <v>82</v>
      </c>
      <c r="AZ84" s="8">
        <f t="shared" si="59"/>
        <v>-31.984134228187997</v>
      </c>
      <c r="BA84" s="8">
        <f t="shared" si="59"/>
        <v>-31.984134228187997</v>
      </c>
      <c r="BB84" s="8">
        <f t="shared" si="43"/>
        <v>8.4874509496641437</v>
      </c>
      <c r="BC84" s="8">
        <f t="shared" si="50"/>
        <v>-23.496683278523854</v>
      </c>
      <c r="BF84">
        <v>82</v>
      </c>
      <c r="BG84" s="35">
        <f t="shared" si="51"/>
        <v>141.71655444295288</v>
      </c>
      <c r="BH84" s="35">
        <f t="shared" si="52"/>
        <v>100.70829911824558</v>
      </c>
      <c r="BI84" s="35">
        <f t="shared" si="44"/>
        <v>-116.04390261242288</v>
      </c>
      <c r="BJ84" s="35">
        <f t="shared" si="53"/>
        <v>-15.335603494177306</v>
      </c>
    </row>
    <row r="85" spans="1:62" x14ac:dyDescent="0.25">
      <c r="A85">
        <v>83</v>
      </c>
      <c r="B85">
        <v>9.9999999999999995E-7</v>
      </c>
      <c r="C85" s="27">
        <v>7.0350000000000002E-4</v>
      </c>
      <c r="D85" s="27">
        <v>8.6405405405405404E-4</v>
      </c>
      <c r="E85" s="27">
        <v>9.9999999999999995E-7</v>
      </c>
      <c r="F85">
        <v>1.0000000000000001E-5</v>
      </c>
      <c r="G85">
        <v>0.55804604694133164</v>
      </c>
      <c r="H85">
        <v>0.4049673220683731</v>
      </c>
      <c r="I85">
        <f t="shared" si="45"/>
        <v>306</v>
      </c>
      <c r="J85">
        <v>1.8620871366628614E-7</v>
      </c>
      <c r="K85">
        <v>3.0915000000000002E-2</v>
      </c>
      <c r="M85" s="8"/>
      <c r="O85">
        <v>83</v>
      </c>
      <c r="P85" s="35">
        <f t="shared" si="54"/>
        <v>114.37156012751666</v>
      </c>
      <c r="Q85" s="35">
        <f t="shared" si="55"/>
        <v>73.363304802809353</v>
      </c>
      <c r="R85" s="35">
        <f t="shared" si="36"/>
        <v>-97.242920138045065</v>
      </c>
      <c r="S85" s="35">
        <f t="shared" si="37"/>
        <v>-23.879615335235712</v>
      </c>
      <c r="V85" s="41">
        <v>83</v>
      </c>
      <c r="W85" s="35">
        <f t="shared" si="58"/>
        <v>7.8120805369167101E-2</v>
      </c>
      <c r="X85" s="35">
        <f t="shared" si="58"/>
        <v>7.8120805369167101E-2</v>
      </c>
      <c r="Y85" s="35">
        <f t="shared" si="38"/>
        <v>-17.726215105141257</v>
      </c>
      <c r="Z85" s="35">
        <f t="shared" si="46"/>
        <v>-17.64809429977209</v>
      </c>
      <c r="AA85" s="7"/>
      <c r="AC85">
        <v>83</v>
      </c>
      <c r="AD85" s="35">
        <f t="shared" si="39"/>
        <v>86.948445006711324</v>
      </c>
      <c r="AE85" s="35">
        <f t="shared" si="47"/>
        <v>45.940189682004132</v>
      </c>
      <c r="AF85" s="35">
        <f t="shared" si="40"/>
        <v>-60.372774095819778</v>
      </c>
      <c r="AG85" s="35">
        <f t="shared" si="48"/>
        <v>-14.432584413815647</v>
      </c>
      <c r="AJ85">
        <v>83</v>
      </c>
      <c r="AN85" s="35">
        <f t="shared" si="49"/>
        <v>-32.080678713587737</v>
      </c>
      <c r="AP85">
        <v>83</v>
      </c>
      <c r="AR85">
        <v>83</v>
      </c>
      <c r="AS85" s="35">
        <f t="shared" si="41"/>
        <v>-173.70068867114094</v>
      </c>
      <c r="AT85" s="35">
        <f t="shared" si="56"/>
        <v>-132.69243334643369</v>
      </c>
      <c r="AU85" s="35">
        <f t="shared" si="42"/>
        <v>124.52743021569238</v>
      </c>
      <c r="AV85" s="35">
        <f t="shared" si="57"/>
        <v>-8.1650031307413116</v>
      </c>
      <c r="AY85">
        <v>83</v>
      </c>
      <c r="AZ85" s="8">
        <f t="shared" si="59"/>
        <v>-31.984134228187997</v>
      </c>
      <c r="BA85" s="8">
        <f t="shared" si="59"/>
        <v>-31.984134228187997</v>
      </c>
      <c r="BB85" s="8">
        <f t="shared" si="43"/>
        <v>8.1405791405632986</v>
      </c>
      <c r="BC85" s="8">
        <f t="shared" si="50"/>
        <v>-23.843555087624701</v>
      </c>
      <c r="BF85">
        <v>83</v>
      </c>
      <c r="BG85" s="35">
        <f t="shared" si="51"/>
        <v>141.71655444295288</v>
      </c>
      <c r="BH85" s="35">
        <f t="shared" si="52"/>
        <v>100.70829911824558</v>
      </c>
      <c r="BI85" s="35">
        <f t="shared" si="44"/>
        <v>-116.38685107512909</v>
      </c>
      <c r="BJ85" s="35">
        <f t="shared" si="53"/>
        <v>-15.67855195688351</v>
      </c>
    </row>
    <row r="86" spans="1:62" x14ac:dyDescent="0.25">
      <c r="A86">
        <v>84</v>
      </c>
      <c r="B86">
        <v>9.9999999999999995E-7</v>
      </c>
      <c r="C86" s="27">
        <v>8.8066666666666675E-4</v>
      </c>
      <c r="D86" s="27">
        <v>1.0872972972972971E-3</v>
      </c>
      <c r="E86" s="27">
        <v>9.9999999999999995E-7</v>
      </c>
      <c r="F86">
        <v>1.0000000000000001E-5</v>
      </c>
      <c r="G86">
        <v>0.56230708427176712</v>
      </c>
      <c r="H86">
        <v>0.4050264648235391</v>
      </c>
      <c r="I86">
        <f t="shared" si="45"/>
        <v>306</v>
      </c>
      <c r="J86">
        <v>1.9498445997580421E-7</v>
      </c>
      <c r="K86">
        <v>3.0405000000000001E-2</v>
      </c>
      <c r="M86" s="8"/>
      <c r="O86">
        <v>84</v>
      </c>
      <c r="P86" s="35">
        <f t="shared" si="54"/>
        <v>114.37156012751666</v>
      </c>
      <c r="Q86" s="35">
        <f t="shared" si="55"/>
        <v>73.363304802809353</v>
      </c>
      <c r="R86" s="35">
        <f t="shared" si="36"/>
        <v>-97.298481535403994</v>
      </c>
      <c r="S86" s="35">
        <f t="shared" si="37"/>
        <v>-23.935176732594641</v>
      </c>
      <c r="V86" s="41">
        <v>84</v>
      </c>
      <c r="W86" s="35">
        <f t="shared" si="58"/>
        <v>7.8120805369167101E-2</v>
      </c>
      <c r="X86" s="35">
        <f t="shared" si="58"/>
        <v>7.8120805369167101E-2</v>
      </c>
      <c r="Y86" s="35">
        <f t="shared" si="38"/>
        <v>-18.324158443320229</v>
      </c>
      <c r="Z86" s="35">
        <f t="shared" si="46"/>
        <v>-18.246037637951062</v>
      </c>
      <c r="AA86" s="7"/>
      <c r="AC86">
        <v>84</v>
      </c>
      <c r="AD86" s="35">
        <f t="shared" si="39"/>
        <v>86.948445006711324</v>
      </c>
      <c r="AE86" s="35">
        <f t="shared" si="47"/>
        <v>45.940189682004132</v>
      </c>
      <c r="AF86" s="35">
        <f t="shared" si="40"/>
        <v>-59.229845234607929</v>
      </c>
      <c r="AG86" s="35">
        <f t="shared" si="48"/>
        <v>-13.289655552603797</v>
      </c>
      <c r="AJ86">
        <v>84</v>
      </c>
      <c r="AN86" s="35">
        <f t="shared" si="49"/>
        <v>-31.535693190554859</v>
      </c>
      <c r="AP86">
        <v>84</v>
      </c>
      <c r="AR86">
        <v>84</v>
      </c>
      <c r="AS86" s="35">
        <f t="shared" si="41"/>
        <v>-173.70068867114094</v>
      </c>
      <c r="AT86" s="35">
        <f t="shared" si="56"/>
        <v>-132.69243334643369</v>
      </c>
      <c r="AU86" s="35">
        <f t="shared" si="42"/>
        <v>124.58910523787063</v>
      </c>
      <c r="AV86" s="35">
        <f t="shared" si="57"/>
        <v>-8.103328108563062</v>
      </c>
      <c r="AY86">
        <v>84</v>
      </c>
      <c r="AZ86" s="8">
        <f t="shared" si="59"/>
        <v>-31.984134228187997</v>
      </c>
      <c r="BA86" s="8">
        <f t="shared" si="59"/>
        <v>-31.984134228187997</v>
      </c>
      <c r="BB86" s="8">
        <f t="shared" si="43"/>
        <v>7.5461458449908072</v>
      </c>
      <c r="BC86" s="8">
        <f t="shared" si="50"/>
        <v>-24.43798838319719</v>
      </c>
      <c r="BF86">
        <v>84</v>
      </c>
      <c r="BG86" s="35">
        <f t="shared" si="51"/>
        <v>141.71655444295288</v>
      </c>
      <c r="BH86" s="35">
        <f t="shared" si="52"/>
        <v>100.70829911824558</v>
      </c>
      <c r="BI86" s="35">
        <f t="shared" si="44"/>
        <v>-117.04295939287981</v>
      </c>
      <c r="BJ86" s="35">
        <f t="shared" si="53"/>
        <v>-16.334660274634231</v>
      </c>
    </row>
    <row r="87" spans="1:62" x14ac:dyDescent="0.25">
      <c r="A87">
        <v>85</v>
      </c>
      <c r="B87">
        <v>9.9999999999999995E-7</v>
      </c>
      <c r="C87" s="27">
        <v>5.4116666666666668E-4</v>
      </c>
      <c r="D87" s="27">
        <v>6.2027027027027027E-4</v>
      </c>
      <c r="E87" s="27">
        <v>9.9999999999999995E-7</v>
      </c>
      <c r="F87">
        <v>1.0000000000000001E-5</v>
      </c>
      <c r="G87">
        <v>0.5615259873478804</v>
      </c>
      <c r="H87">
        <v>0.40779342175038885</v>
      </c>
      <c r="I87">
        <f t="shared" si="45"/>
        <v>306</v>
      </c>
      <c r="J87">
        <v>1.7782794100389206E-7</v>
      </c>
      <c r="K87">
        <v>3.1309999999999998E-2</v>
      </c>
      <c r="M87" s="8"/>
      <c r="O87">
        <v>85</v>
      </c>
      <c r="P87" s="35">
        <f t="shared" si="54"/>
        <v>114.37156012751666</v>
      </c>
      <c r="Q87" s="35">
        <f t="shared" si="55"/>
        <v>73.363304802809353</v>
      </c>
      <c r="R87" s="35">
        <f t="shared" si="36"/>
        <v>-97.034711268652359</v>
      </c>
      <c r="S87" s="35">
        <f t="shared" si="37"/>
        <v>-23.671406465843006</v>
      </c>
      <c r="V87" s="41">
        <v>85</v>
      </c>
      <c r="W87" s="35">
        <f t="shared" si="58"/>
        <v>7.8120805369167101E-2</v>
      </c>
      <c r="X87" s="35">
        <f t="shared" si="58"/>
        <v>7.8120805369167101E-2</v>
      </c>
      <c r="Y87" s="35">
        <f t="shared" si="38"/>
        <v>-16.706944202601946</v>
      </c>
      <c r="Z87" s="35">
        <f t="shared" si="46"/>
        <v>-16.628823397232779</v>
      </c>
      <c r="AA87" s="7"/>
      <c r="AC87">
        <v>85</v>
      </c>
      <c r="AD87" s="35">
        <f t="shared" si="39"/>
        <v>86.948445006711324</v>
      </c>
      <c r="AE87" s="35">
        <f t="shared" si="47"/>
        <v>45.940189682004132</v>
      </c>
      <c r="AF87" s="35">
        <f t="shared" si="40"/>
        <v>-61.707687284133776</v>
      </c>
      <c r="AG87" s="35">
        <f t="shared" si="48"/>
        <v>-15.767497602129644</v>
      </c>
      <c r="AJ87">
        <v>85</v>
      </c>
      <c r="AN87" s="35">
        <f t="shared" si="49"/>
        <v>-32.396320999362423</v>
      </c>
      <c r="AP87">
        <v>85</v>
      </c>
      <c r="AR87">
        <v>85</v>
      </c>
      <c r="AS87" s="35">
        <f t="shared" si="41"/>
        <v>-173.70068867114094</v>
      </c>
      <c r="AT87" s="35">
        <f t="shared" si="56"/>
        <v>-132.69243334643369</v>
      </c>
      <c r="AU87" s="35">
        <f t="shared" si="42"/>
        <v>124.510944939956</v>
      </c>
      <c r="AV87" s="35">
        <f t="shared" si="57"/>
        <v>-8.1814884064776834</v>
      </c>
      <c r="AY87">
        <v>85</v>
      </c>
      <c r="AZ87" s="8">
        <f t="shared" si="59"/>
        <v>-31.984134228187997</v>
      </c>
      <c r="BA87" s="8">
        <f t="shared" si="59"/>
        <v>-31.984134228187997</v>
      </c>
      <c r="BB87" s="8">
        <f t="shared" si="43"/>
        <v>8.8561538893870004</v>
      </c>
      <c r="BC87" s="8">
        <f t="shared" si="50"/>
        <v>-23.127980338800995</v>
      </c>
      <c r="BF87">
        <v>85</v>
      </c>
      <c r="BG87" s="35">
        <f t="shared" si="51"/>
        <v>141.71655444295288</v>
      </c>
      <c r="BH87" s="35">
        <f t="shared" si="52"/>
        <v>100.70829911824558</v>
      </c>
      <c r="BI87" s="35">
        <f t="shared" si="44"/>
        <v>-115.65479105056902</v>
      </c>
      <c r="BJ87" s="35">
        <f t="shared" si="53"/>
        <v>-14.94649193232344</v>
      </c>
    </row>
    <row r="88" spans="1:62" x14ac:dyDescent="0.25">
      <c r="A88">
        <v>86</v>
      </c>
      <c r="B88">
        <v>9.9999999999999995E-7</v>
      </c>
      <c r="C88" s="27">
        <v>7.9549999999999998E-4</v>
      </c>
      <c r="D88" s="27">
        <v>8.6567567567567567E-4</v>
      </c>
      <c r="E88" s="27">
        <v>9.9999999999999995E-7</v>
      </c>
      <c r="F88">
        <v>1.0000000000000001E-5</v>
      </c>
      <c r="G88">
        <v>0.55342535573590879</v>
      </c>
      <c r="H88">
        <v>0.40841174637938965</v>
      </c>
      <c r="I88">
        <f t="shared" si="45"/>
        <v>306</v>
      </c>
      <c r="J88">
        <v>1.7378008287493735E-7</v>
      </c>
      <c r="K88">
        <v>3.1519999999999999E-2</v>
      </c>
      <c r="M88" s="8"/>
      <c r="O88">
        <v>86</v>
      </c>
      <c r="P88" s="35">
        <f t="shared" si="54"/>
        <v>114.37156012751666</v>
      </c>
      <c r="Q88" s="35">
        <f t="shared" si="55"/>
        <v>73.363304802809353</v>
      </c>
      <c r="R88" s="35">
        <f t="shared" si="36"/>
        <v>-96.885687045305602</v>
      </c>
      <c r="S88" s="35">
        <f t="shared" si="37"/>
        <v>-23.522382242496249</v>
      </c>
      <c r="V88" s="41">
        <v>86</v>
      </c>
      <c r="W88" s="35">
        <f t="shared" si="58"/>
        <v>7.8120805369167101E-2</v>
      </c>
      <c r="X88" s="35">
        <f t="shared" si="58"/>
        <v>7.8120805369167101E-2</v>
      </c>
      <c r="Y88" s="35">
        <f t="shared" si="38"/>
        <v>-17.423061709889939</v>
      </c>
      <c r="Z88" s="35">
        <f t="shared" si="46"/>
        <v>-17.344940904520772</v>
      </c>
      <c r="AA88" s="7"/>
      <c r="AC88">
        <v>86</v>
      </c>
      <c r="AD88" s="35">
        <f t="shared" si="39"/>
        <v>86.948445006711324</v>
      </c>
      <c r="AE88" s="35">
        <f t="shared" si="47"/>
        <v>45.940189682004132</v>
      </c>
      <c r="AF88" s="35">
        <f t="shared" si="40"/>
        <v>-59.747385522226764</v>
      </c>
      <c r="AG88" s="35">
        <f t="shared" si="48"/>
        <v>-13.807195840222633</v>
      </c>
      <c r="AJ88">
        <v>86</v>
      </c>
      <c r="AN88" s="35">
        <f t="shared" si="49"/>
        <v>-31.152136744743405</v>
      </c>
      <c r="AP88">
        <v>86</v>
      </c>
      <c r="AR88">
        <v>86</v>
      </c>
      <c r="AS88" s="35">
        <f t="shared" si="41"/>
        <v>-173.70068867114094</v>
      </c>
      <c r="AT88" s="35">
        <f t="shared" si="56"/>
        <v>-132.69243334643369</v>
      </c>
      <c r="AU88" s="35">
        <f t="shared" si="42"/>
        <v>124.45696666125778</v>
      </c>
      <c r="AV88" s="35">
        <f t="shared" si="57"/>
        <v>-8.2354666851759077</v>
      </c>
      <c r="AY88">
        <v>86</v>
      </c>
      <c r="AZ88" s="8">
        <f t="shared" si="59"/>
        <v>-31.984134228187997</v>
      </c>
      <c r="BA88" s="8">
        <f t="shared" si="59"/>
        <v>-31.984134228187997</v>
      </c>
      <c r="BB88" s="8">
        <f t="shared" si="43"/>
        <v>7.8560398027632568</v>
      </c>
      <c r="BC88" s="8">
        <f t="shared" si="50"/>
        <v>-24.128094425424742</v>
      </c>
      <c r="BF88">
        <v>86</v>
      </c>
      <c r="BG88" s="35">
        <f t="shared" si="51"/>
        <v>141.71655444295288</v>
      </c>
      <c r="BH88" s="35">
        <f t="shared" si="52"/>
        <v>100.70829911824558</v>
      </c>
      <c r="BI88" s="35">
        <f t="shared" si="44"/>
        <v>-116.6009268584945</v>
      </c>
      <c r="BJ88" s="35">
        <f t="shared" si="53"/>
        <v>-15.892627740248926</v>
      </c>
    </row>
    <row r="89" spans="1:62" x14ac:dyDescent="0.25">
      <c r="A89">
        <v>87</v>
      </c>
      <c r="B89">
        <v>9.9999999999999995E-7</v>
      </c>
      <c r="C89" s="27">
        <v>1.0278333333333333E-3</v>
      </c>
      <c r="D89" s="27">
        <v>1.1233783783783783E-3</v>
      </c>
      <c r="E89" s="27">
        <v>9.9999999999999995E-7</v>
      </c>
      <c r="F89">
        <v>1.0000000000000001E-5</v>
      </c>
      <c r="G89">
        <v>0.55463835109858084</v>
      </c>
      <c r="H89">
        <v>0.41435530501029311</v>
      </c>
      <c r="I89">
        <f t="shared" si="45"/>
        <v>306</v>
      </c>
      <c r="J89">
        <v>1.7782794100389206E-7</v>
      </c>
      <c r="K89">
        <v>3.1440000000000003E-2</v>
      </c>
      <c r="M89" s="8"/>
      <c r="O89">
        <v>87</v>
      </c>
      <c r="P89" s="35">
        <f t="shared" si="54"/>
        <v>114.37156012751666</v>
      </c>
      <c r="Q89" s="35">
        <f t="shared" si="55"/>
        <v>73.363304802809353</v>
      </c>
      <c r="R89" s="35">
        <f t="shared" si="36"/>
        <v>-96.903215166175926</v>
      </c>
      <c r="S89" s="35">
        <f t="shared" si="37"/>
        <v>-23.539910363366573</v>
      </c>
      <c r="V89" s="41">
        <v>87</v>
      </c>
      <c r="W89" s="35">
        <f t="shared" si="58"/>
        <v>7.8120805369167101E-2</v>
      </c>
      <c r="X89" s="35">
        <f t="shared" si="58"/>
        <v>7.8120805369167101E-2</v>
      </c>
      <c r="Y89" s="35">
        <f t="shared" si="38"/>
        <v>-18.097115447131412</v>
      </c>
      <c r="Z89" s="35">
        <f t="shared" si="46"/>
        <v>-18.018994641762244</v>
      </c>
      <c r="AA89" s="7"/>
      <c r="AC89">
        <v>87</v>
      </c>
      <c r="AD89" s="35">
        <f t="shared" si="39"/>
        <v>86.948445006711324</v>
      </c>
      <c r="AE89" s="35">
        <f t="shared" si="47"/>
        <v>45.940189682004132</v>
      </c>
      <c r="AF89" s="35">
        <f t="shared" si="40"/>
        <v>-58.443527879440978</v>
      </c>
      <c r="AG89" s="35">
        <f t="shared" si="48"/>
        <v>-12.503338197436847</v>
      </c>
      <c r="AJ89">
        <v>87</v>
      </c>
      <c r="AN89" s="35">
        <f t="shared" si="49"/>
        <v>-30.522332839199091</v>
      </c>
      <c r="AP89">
        <v>87</v>
      </c>
      <c r="AR89">
        <v>87</v>
      </c>
      <c r="AS89" s="35">
        <f t="shared" si="41"/>
        <v>-173.70068867114094</v>
      </c>
      <c r="AT89" s="35">
        <f t="shared" si="56"/>
        <v>-132.69243334643369</v>
      </c>
      <c r="AU89" s="35">
        <f t="shared" si="42"/>
        <v>124.46900266983697</v>
      </c>
      <c r="AV89" s="35">
        <f t="shared" si="57"/>
        <v>-8.2234306765967204</v>
      </c>
      <c r="AY89">
        <v>87</v>
      </c>
      <c r="AZ89" s="8">
        <f t="shared" si="59"/>
        <v>-31.984134228187997</v>
      </c>
      <c r="BA89" s="8">
        <f t="shared" si="59"/>
        <v>-31.984134228187997</v>
      </c>
      <c r="BB89" s="8">
        <f t="shared" si="43"/>
        <v>7.2032156640574874</v>
      </c>
      <c r="BC89" s="8">
        <f t="shared" si="50"/>
        <v>-24.780918564130509</v>
      </c>
      <c r="BF89">
        <v>87</v>
      </c>
      <c r="BG89" s="35">
        <f t="shared" si="51"/>
        <v>141.71655444295288</v>
      </c>
      <c r="BH89" s="35">
        <f t="shared" si="52"/>
        <v>100.70829911824558</v>
      </c>
      <c r="BI89" s="35">
        <f t="shared" si="44"/>
        <v>-117.26578700577947</v>
      </c>
      <c r="BJ89" s="35">
        <f t="shared" si="53"/>
        <v>-16.557487887533895</v>
      </c>
    </row>
    <row r="90" spans="1:62" x14ac:dyDescent="0.25">
      <c r="A90">
        <v>88</v>
      </c>
      <c r="B90">
        <v>9.9999999999999995E-7</v>
      </c>
      <c r="C90" s="27">
        <v>9.9350000000000003E-4</v>
      </c>
      <c r="D90" s="27">
        <v>1.0324324324324325E-3</v>
      </c>
      <c r="E90" s="27">
        <v>9.9999999999999995E-7</v>
      </c>
      <c r="F90">
        <v>1.0000000000000001E-5</v>
      </c>
      <c r="G90">
        <v>0.56026042125357411</v>
      </c>
      <c r="H90">
        <v>0.40883842547661237</v>
      </c>
      <c r="I90">
        <f t="shared" si="45"/>
        <v>306</v>
      </c>
      <c r="J90">
        <v>1.7378008287493735E-7</v>
      </c>
      <c r="K90">
        <v>3.1614999999999997E-2</v>
      </c>
      <c r="M90" s="8"/>
      <c r="O90">
        <v>88</v>
      </c>
      <c r="P90" s="35">
        <f t="shared" si="54"/>
        <v>114.37156012751666</v>
      </c>
      <c r="Q90" s="35">
        <f t="shared" si="55"/>
        <v>73.363304802809353</v>
      </c>
      <c r="R90" s="35">
        <f t="shared" si="36"/>
        <v>-96.76073934045121</v>
      </c>
      <c r="S90" s="35">
        <f t="shared" si="37"/>
        <v>-23.397434537641857</v>
      </c>
      <c r="V90" s="41">
        <v>88</v>
      </c>
      <c r="W90" s="35">
        <f t="shared" si="58"/>
        <v>7.8120805369167101E-2</v>
      </c>
      <c r="X90" s="35">
        <f t="shared" si="58"/>
        <v>7.8120805369167101E-2</v>
      </c>
      <c r="Y90" s="35">
        <f t="shared" si="38"/>
        <v>-17.753969982129885</v>
      </c>
      <c r="Z90" s="35">
        <f t="shared" si="46"/>
        <v>-17.675849176760718</v>
      </c>
      <c r="AA90" s="7"/>
      <c r="AC90">
        <v>88</v>
      </c>
      <c r="AD90" s="35">
        <f t="shared" si="39"/>
        <v>86.948445006711324</v>
      </c>
      <c r="AE90" s="35">
        <f t="shared" si="47"/>
        <v>45.940189682004132</v>
      </c>
      <c r="AF90" s="35">
        <f t="shared" si="40"/>
        <v>-58.616404935542249</v>
      </c>
      <c r="AG90" s="35">
        <f t="shared" si="48"/>
        <v>-12.676215253538118</v>
      </c>
      <c r="AJ90">
        <v>88</v>
      </c>
      <c r="AN90" s="35">
        <f t="shared" si="49"/>
        <v>-30.352064430298835</v>
      </c>
      <c r="AP90">
        <v>88</v>
      </c>
      <c r="AR90">
        <v>88</v>
      </c>
      <c r="AS90" s="35">
        <f t="shared" si="41"/>
        <v>-173.70068867114094</v>
      </c>
      <c r="AT90" s="35">
        <f t="shared" si="56"/>
        <v>-132.69243334643369</v>
      </c>
      <c r="AU90" s="35">
        <f t="shared" si="42"/>
        <v>124.48054004153136</v>
      </c>
      <c r="AV90" s="35">
        <f t="shared" si="57"/>
        <v>-8.2118933049023326</v>
      </c>
      <c r="AY90">
        <v>88</v>
      </c>
      <c r="AZ90" s="8">
        <f t="shared" si="59"/>
        <v>-31.984134228187997</v>
      </c>
      <c r="BA90" s="8">
        <f t="shared" si="59"/>
        <v>-31.984134228187997</v>
      </c>
      <c r="BB90" s="8">
        <f t="shared" si="43"/>
        <v>7.3294362783010794</v>
      </c>
      <c r="BC90" s="8">
        <f t="shared" si="50"/>
        <v>-24.654697949886916</v>
      </c>
      <c r="BF90">
        <v>88</v>
      </c>
      <c r="BG90" s="35">
        <f t="shared" si="51"/>
        <v>141.71655444295288</v>
      </c>
      <c r="BH90" s="35">
        <f t="shared" si="52"/>
        <v>100.70829911824558</v>
      </c>
      <c r="BI90" s="35">
        <f t="shared" si="44"/>
        <v>-117.15110376323028</v>
      </c>
      <c r="BJ90" s="35">
        <f t="shared" si="53"/>
        <v>-16.442804644984705</v>
      </c>
    </row>
    <row r="91" spans="1:62" x14ac:dyDescent="0.25">
      <c r="A91">
        <v>89</v>
      </c>
      <c r="B91">
        <v>9.9999999999999995E-7</v>
      </c>
      <c r="C91" s="27">
        <v>1.1838333333333334E-3</v>
      </c>
      <c r="D91" s="27">
        <v>1.1625675675675676E-3</v>
      </c>
      <c r="E91" s="27">
        <v>3.2727272727272725E-5</v>
      </c>
      <c r="F91">
        <v>1.0000000000000001E-5</v>
      </c>
      <c r="G91">
        <v>0.55772136201062206</v>
      </c>
      <c r="H91">
        <v>0.40986648442243201</v>
      </c>
      <c r="I91">
        <f t="shared" si="45"/>
        <v>306</v>
      </c>
      <c r="J91">
        <v>1.7378008287493735E-7</v>
      </c>
      <c r="K91">
        <v>3.1385000000000003E-2</v>
      </c>
      <c r="M91" s="8"/>
      <c r="O91">
        <v>89</v>
      </c>
      <c r="P91" s="35">
        <f t="shared" si="54"/>
        <v>114.37156012751666</v>
      </c>
      <c r="Q91" s="35">
        <f t="shared" si="55"/>
        <v>73.363304802809353</v>
      </c>
      <c r="R91" s="35">
        <f t="shared" si="36"/>
        <v>-96.635400095758172</v>
      </c>
      <c r="S91" s="35">
        <f t="shared" si="37"/>
        <v>-23.272095292948819</v>
      </c>
      <c r="V91" s="41">
        <v>89</v>
      </c>
      <c r="W91" s="35">
        <f t="shared" si="58"/>
        <v>7.8120805369167101E-2</v>
      </c>
      <c r="X91" s="35">
        <f t="shared" si="58"/>
        <v>7.8120805369167101E-2</v>
      </c>
      <c r="Y91" s="35">
        <f t="shared" si="38"/>
        <v>-9.0372588636321716</v>
      </c>
      <c r="Z91" s="35">
        <f t="shared" si="46"/>
        <v>-8.9591380582630045</v>
      </c>
      <c r="AA91" s="7"/>
      <c r="AC91">
        <v>89</v>
      </c>
      <c r="AD91" s="35">
        <f t="shared" si="39"/>
        <v>86.948445006711324</v>
      </c>
      <c r="AE91" s="35">
        <f t="shared" si="47"/>
        <v>45.940189682004132</v>
      </c>
      <c r="AF91" s="35">
        <f t="shared" si="40"/>
        <v>-66.599332201858857</v>
      </c>
      <c r="AG91" s="35">
        <f t="shared" si="48"/>
        <v>-20.659142519854726</v>
      </c>
      <c r="AJ91">
        <v>89</v>
      </c>
      <c r="AN91" s="35">
        <f t="shared" si="49"/>
        <v>-29.61828057811773</v>
      </c>
      <c r="AP91">
        <v>89</v>
      </c>
      <c r="AR91">
        <v>89</v>
      </c>
      <c r="AS91" s="35">
        <f t="shared" si="41"/>
        <v>-173.70068867114094</v>
      </c>
      <c r="AT91" s="35">
        <f t="shared" si="56"/>
        <v>-132.69243334643369</v>
      </c>
      <c r="AU91" s="35">
        <f t="shared" si="42"/>
        <v>124.48756059024169</v>
      </c>
      <c r="AV91" s="35">
        <f t="shared" si="57"/>
        <v>-8.2048727561920032</v>
      </c>
      <c r="AY91">
        <v>89</v>
      </c>
      <c r="AZ91" s="8">
        <f t="shared" si="59"/>
        <v>-31.984134228187997</v>
      </c>
      <c r="BA91" s="8">
        <f t="shared" si="59"/>
        <v>-31.984134228187997</v>
      </c>
      <c r="BB91" s="8">
        <f t="shared" si="43"/>
        <v>6.8533514642163578</v>
      </c>
      <c r="BC91" s="8">
        <f t="shared" si="50"/>
        <v>-25.130782763971638</v>
      </c>
      <c r="BF91">
        <v>89</v>
      </c>
      <c r="BG91" s="35">
        <f t="shared" si="51"/>
        <v>141.71655444295288</v>
      </c>
      <c r="BH91" s="35">
        <f t="shared" si="52"/>
        <v>100.70829911824558</v>
      </c>
      <c r="BI91" s="35">
        <f t="shared" si="44"/>
        <v>-117.63420912602531</v>
      </c>
      <c r="BJ91" s="35">
        <f t="shared" si="53"/>
        <v>-16.925910007779734</v>
      </c>
    </row>
    <row r="92" spans="1:62" x14ac:dyDescent="0.25">
      <c r="A92">
        <v>90</v>
      </c>
      <c r="B92">
        <v>9.9999999999999995E-7</v>
      </c>
      <c r="C92" s="27">
        <v>6.4266666666666671E-4</v>
      </c>
      <c r="D92" s="27">
        <v>6.3310810810810814E-4</v>
      </c>
      <c r="E92" s="27">
        <v>9.9999999999999995E-7</v>
      </c>
      <c r="F92">
        <v>1.0000000000000001E-5</v>
      </c>
      <c r="G92">
        <v>0.55903125737390802</v>
      </c>
      <c r="H92">
        <v>0.40905744214357265</v>
      </c>
      <c r="I92">
        <f t="shared" si="45"/>
        <v>306</v>
      </c>
      <c r="J92">
        <v>1.7378008287493735E-7</v>
      </c>
      <c r="K92">
        <v>3.1519999999999999E-2</v>
      </c>
      <c r="M92" s="8"/>
      <c r="O92">
        <v>90</v>
      </c>
      <c r="P92" s="35">
        <f t="shared" si="54"/>
        <v>114.37156012751666</v>
      </c>
      <c r="Q92" s="35">
        <f t="shared" si="55"/>
        <v>73.363304802809353</v>
      </c>
      <c r="R92" s="35">
        <f t="shared" si="36"/>
        <v>-96.632473195586684</v>
      </c>
      <c r="S92" s="35">
        <f t="shared" si="37"/>
        <v>-23.269168392777331</v>
      </c>
      <c r="V92" s="41">
        <v>90</v>
      </c>
      <c r="W92" s="35">
        <f t="shared" si="58"/>
        <v>7.8120805369167101E-2</v>
      </c>
      <c r="X92" s="35">
        <f t="shared" si="58"/>
        <v>7.8120805369167101E-2</v>
      </c>
      <c r="Y92" s="35">
        <f t="shared" si="38"/>
        <v>-16.373834629482602</v>
      </c>
      <c r="Z92" s="35">
        <f t="shared" si="46"/>
        <v>-16.295713824113434</v>
      </c>
      <c r="AA92" s="7"/>
      <c r="AC92">
        <v>90</v>
      </c>
      <c r="AD92" s="35">
        <f t="shared" si="39"/>
        <v>86.948445006711324</v>
      </c>
      <c r="AE92" s="35">
        <f t="shared" si="47"/>
        <v>45.940189682004132</v>
      </c>
      <c r="AF92" s="35">
        <f t="shared" si="40"/>
        <v>-60.832984284165754</v>
      </c>
      <c r="AG92" s="35">
        <f t="shared" si="48"/>
        <v>-14.892794602161622</v>
      </c>
      <c r="AJ92">
        <v>90</v>
      </c>
      <c r="AN92" s="35">
        <f t="shared" si="49"/>
        <v>-31.188508426275057</v>
      </c>
      <c r="AP92">
        <v>90</v>
      </c>
      <c r="AR92">
        <v>90</v>
      </c>
      <c r="AS92" s="35">
        <f t="shared" si="41"/>
        <v>-173.70068867114094</v>
      </c>
      <c r="AT92" s="35">
        <f t="shared" si="56"/>
        <v>-132.69243334643369</v>
      </c>
      <c r="AU92" s="35">
        <f t="shared" si="42"/>
        <v>124.48260876347932</v>
      </c>
      <c r="AV92" s="35">
        <f t="shared" si="57"/>
        <v>-8.2098245829543686</v>
      </c>
      <c r="AY92">
        <v>90</v>
      </c>
      <c r="AZ92" s="8">
        <f t="shared" si="59"/>
        <v>-31.984134228187997</v>
      </c>
      <c r="BA92" s="8">
        <f t="shared" si="59"/>
        <v>-31.984134228187997</v>
      </c>
      <c r="BB92" s="8">
        <f t="shared" si="43"/>
        <v>8.4244812859542932</v>
      </c>
      <c r="BC92" s="8">
        <f t="shared" si="50"/>
        <v>-23.559652942233704</v>
      </c>
      <c r="BF92">
        <v>90</v>
      </c>
      <c r="BG92" s="35">
        <f t="shared" si="51"/>
        <v>141.71655444295288</v>
      </c>
      <c r="BH92" s="35">
        <f t="shared" si="52"/>
        <v>100.70829911824558</v>
      </c>
      <c r="BI92" s="35">
        <f t="shared" si="44"/>
        <v>-116.05812747752502</v>
      </c>
      <c r="BJ92" s="35">
        <f t="shared" si="53"/>
        <v>-15.349828359279442</v>
      </c>
    </row>
    <row r="93" spans="1:62" x14ac:dyDescent="0.25">
      <c r="A93">
        <v>91</v>
      </c>
      <c r="B93">
        <v>9.9999999999999995E-7</v>
      </c>
      <c r="C93" s="27">
        <v>1.2256666666666668E-3</v>
      </c>
      <c r="D93" s="27">
        <v>1.201081081081081E-3</v>
      </c>
      <c r="E93" s="27">
        <v>3.4772727272727276E-5</v>
      </c>
      <c r="F93">
        <v>1.0000000000000001E-5</v>
      </c>
      <c r="G93">
        <v>0.55840264032695097</v>
      </c>
      <c r="H93">
        <v>0.41036709632806234</v>
      </c>
      <c r="I93">
        <f t="shared" si="45"/>
        <v>306</v>
      </c>
      <c r="J93">
        <v>1.7378008287493735E-7</v>
      </c>
      <c r="K93">
        <v>3.1419999999999997E-2</v>
      </c>
      <c r="M93" s="8"/>
      <c r="O93">
        <v>91</v>
      </c>
      <c r="P93" s="35">
        <f t="shared" si="54"/>
        <v>114.37156012751666</v>
      </c>
      <c r="Q93" s="35">
        <f t="shared" si="55"/>
        <v>73.363304802809353</v>
      </c>
      <c r="R93" s="35">
        <f t="shared" si="36"/>
        <v>-96.627129694084203</v>
      </c>
      <c r="S93" s="35">
        <f t="shared" si="37"/>
        <v>-23.263824891274851</v>
      </c>
      <c r="V93" s="41">
        <v>91</v>
      </c>
      <c r="W93" s="35">
        <f t="shared" si="58"/>
        <v>7.8120805369167101E-2</v>
      </c>
      <c r="X93" s="35">
        <f t="shared" si="58"/>
        <v>7.8120805369167101E-2</v>
      </c>
      <c r="Y93" s="35">
        <f t="shared" si="38"/>
        <v>-8.9605001765325358</v>
      </c>
      <c r="Z93" s="35">
        <f t="shared" si="46"/>
        <v>-8.8823793711633687</v>
      </c>
      <c r="AA93" s="7"/>
      <c r="AC93">
        <v>91</v>
      </c>
      <c r="AD93" s="35">
        <f t="shared" si="39"/>
        <v>86.948445006711324</v>
      </c>
      <c r="AE93" s="35">
        <f t="shared" si="47"/>
        <v>45.940189682004132</v>
      </c>
      <c r="AF93" s="35">
        <f t="shared" si="40"/>
        <v>-66.576867393355755</v>
      </c>
      <c r="AG93" s="35">
        <f t="shared" si="48"/>
        <v>-20.636677711351624</v>
      </c>
      <c r="AJ93">
        <v>91</v>
      </c>
      <c r="AN93" s="35">
        <f t="shared" si="49"/>
        <v>-29.51905708251499</v>
      </c>
      <c r="AP93">
        <v>91</v>
      </c>
      <c r="AR93">
        <v>91</v>
      </c>
      <c r="AS93" s="35">
        <f t="shared" si="41"/>
        <v>-173.70068867114094</v>
      </c>
      <c r="AT93" s="35">
        <f t="shared" si="56"/>
        <v>-132.69243334643369</v>
      </c>
      <c r="AU93" s="35">
        <f t="shared" si="42"/>
        <v>124.48783087046547</v>
      </c>
      <c r="AV93" s="35">
        <f t="shared" si="57"/>
        <v>-8.2046024759682155</v>
      </c>
      <c r="AY93">
        <v>91</v>
      </c>
      <c r="AZ93" s="8">
        <f t="shared" si="59"/>
        <v>-31.984134228187997</v>
      </c>
      <c r="BA93" s="8">
        <f t="shared" si="59"/>
        <v>-31.984134228187997</v>
      </c>
      <c r="BB93" s="8">
        <f t="shared" si="43"/>
        <v>6.7709390521853718</v>
      </c>
      <c r="BC93" s="8">
        <f t="shared" si="50"/>
        <v>-25.213195176002625</v>
      </c>
      <c r="BF93">
        <v>91</v>
      </c>
      <c r="BG93" s="35">
        <f t="shared" si="51"/>
        <v>141.71655444295288</v>
      </c>
      <c r="BH93" s="35">
        <f t="shared" si="52"/>
        <v>100.70829911824558</v>
      </c>
      <c r="BI93" s="35">
        <f t="shared" si="44"/>
        <v>-117.7168918182801</v>
      </c>
      <c r="BJ93" s="35">
        <f t="shared" si="53"/>
        <v>-17.008592700034527</v>
      </c>
    </row>
    <row r="94" spans="1:62" x14ac:dyDescent="0.25">
      <c r="A94">
        <v>92</v>
      </c>
      <c r="B94">
        <v>9.9999999999999995E-7</v>
      </c>
      <c r="C94" s="27">
        <v>9.6983333333333329E-4</v>
      </c>
      <c r="D94" s="27">
        <v>8.57027027027027E-4</v>
      </c>
      <c r="E94" s="27">
        <v>3.3181818181818181E-5</v>
      </c>
      <c r="F94">
        <v>1.0000000000000001E-5</v>
      </c>
      <c r="G94">
        <v>0.56040328053046762</v>
      </c>
      <c r="H94">
        <v>0.40754273327937507</v>
      </c>
      <c r="I94">
        <f t="shared" si="45"/>
        <v>306</v>
      </c>
      <c r="J94">
        <v>1.6982436524617427E-7</v>
      </c>
      <c r="K94">
        <v>3.1530000000000002E-2</v>
      </c>
      <c r="M94" s="8"/>
      <c r="O94">
        <v>92</v>
      </c>
      <c r="P94" s="35">
        <f t="shared" si="54"/>
        <v>114.37156012751666</v>
      </c>
      <c r="Q94" s="35">
        <f t="shared" si="55"/>
        <v>73.363304802809353</v>
      </c>
      <c r="R94" s="35">
        <f t="shared" si="36"/>
        <v>-96.355184445128018</v>
      </c>
      <c r="S94" s="35">
        <f t="shared" si="37"/>
        <v>-22.991879642318665</v>
      </c>
      <c r="V94" s="41">
        <v>92</v>
      </c>
      <c r="W94" s="35">
        <f t="shared" si="58"/>
        <v>7.8120805369167101E-2</v>
      </c>
      <c r="X94" s="35">
        <f t="shared" si="58"/>
        <v>7.8120805369167101E-2</v>
      </c>
      <c r="Y94" s="35">
        <f t="shared" si="38"/>
        <v>-7.9578965296104771</v>
      </c>
      <c r="Z94" s="35">
        <f t="shared" si="46"/>
        <v>-7.87977572424131</v>
      </c>
      <c r="AA94" s="7"/>
      <c r="AC94">
        <v>92</v>
      </c>
      <c r="AD94" s="35">
        <f t="shared" si="39"/>
        <v>86.948445006711324</v>
      </c>
      <c r="AE94" s="35">
        <f t="shared" si="47"/>
        <v>45.940189682004132</v>
      </c>
      <c r="AF94" s="35">
        <f t="shared" si="40"/>
        <v>-67.649010429161848</v>
      </c>
      <c r="AG94" s="35">
        <f t="shared" si="48"/>
        <v>-21.708820747157716</v>
      </c>
      <c r="AJ94">
        <v>92</v>
      </c>
      <c r="AN94" s="35">
        <f t="shared" si="49"/>
        <v>-29.588596471399025</v>
      </c>
      <c r="AP94">
        <v>92</v>
      </c>
      <c r="AR94">
        <v>92</v>
      </c>
      <c r="AS94" s="35">
        <f t="shared" si="41"/>
        <v>-173.70068867114094</v>
      </c>
      <c r="AT94" s="35">
        <f t="shared" si="56"/>
        <v>-132.69243334643369</v>
      </c>
      <c r="AU94" s="35">
        <f t="shared" si="42"/>
        <v>124.48803834741787</v>
      </c>
      <c r="AV94" s="35">
        <f t="shared" si="57"/>
        <v>-8.2043949990158183</v>
      </c>
      <c r="AY94">
        <v>92</v>
      </c>
      <c r="AZ94" s="8">
        <f t="shared" si="59"/>
        <v>-31.984134228187997</v>
      </c>
      <c r="BA94" s="8">
        <f t="shared" si="59"/>
        <v>-31.984134228187997</v>
      </c>
      <c r="BB94" s="8">
        <f t="shared" si="43"/>
        <v>7.3845764159341565</v>
      </c>
      <c r="BC94" s="8">
        <f t="shared" si="50"/>
        <v>-24.599557812253842</v>
      </c>
      <c r="BF94">
        <v>92</v>
      </c>
      <c r="BG94" s="35">
        <f t="shared" si="51"/>
        <v>141.71655444295288</v>
      </c>
      <c r="BH94" s="35">
        <f t="shared" si="52"/>
        <v>100.70829911824558</v>
      </c>
      <c r="BI94" s="35">
        <f t="shared" si="44"/>
        <v>-117.10346193148372</v>
      </c>
      <c r="BJ94" s="35">
        <f t="shared" si="53"/>
        <v>-16.395162813238144</v>
      </c>
    </row>
    <row r="95" spans="1:62" x14ac:dyDescent="0.25">
      <c r="A95">
        <v>93</v>
      </c>
      <c r="B95">
        <v>9.9999999999999995E-7</v>
      </c>
      <c r="C95" s="27">
        <v>1.2158333333333333E-3</v>
      </c>
      <c r="D95" s="27">
        <v>1.3081081081081081E-3</v>
      </c>
      <c r="E95" s="27">
        <v>3.0568181818181817E-5</v>
      </c>
      <c r="F95">
        <v>1.0000000000000001E-5</v>
      </c>
      <c r="G95">
        <v>0.55240540484610767</v>
      </c>
      <c r="H95">
        <v>0.40991374444552237</v>
      </c>
      <c r="I95">
        <f t="shared" si="45"/>
        <v>306</v>
      </c>
      <c r="J95">
        <v>1.7378008287493735E-7</v>
      </c>
      <c r="K95">
        <v>3.1484999999999999E-2</v>
      </c>
      <c r="M95" s="8"/>
      <c r="O95">
        <v>93</v>
      </c>
      <c r="P95" s="35">
        <f t="shared" si="54"/>
        <v>114.37156012751666</v>
      </c>
      <c r="Q95" s="35">
        <f t="shared" si="55"/>
        <v>73.363304802809353</v>
      </c>
      <c r="R95" s="35">
        <f t="shared" si="36"/>
        <v>-96.859541776912963</v>
      </c>
      <c r="S95" s="35">
        <f t="shared" si="37"/>
        <v>-23.49623697410361</v>
      </c>
      <c r="V95" s="41">
        <v>93</v>
      </c>
      <c r="W95" s="35">
        <f t="shared" si="58"/>
        <v>7.8120805369167101E-2</v>
      </c>
      <c r="X95" s="35">
        <f t="shared" si="58"/>
        <v>7.8120805369167101E-2</v>
      </c>
      <c r="Y95" s="35">
        <f t="shared" si="38"/>
        <v>-9.7432311814796346</v>
      </c>
      <c r="Z95" s="35">
        <f t="shared" si="46"/>
        <v>-9.6651103761104675</v>
      </c>
      <c r="AA95" s="7"/>
      <c r="AC95">
        <v>93</v>
      </c>
      <c r="AD95" s="35">
        <f t="shared" si="39"/>
        <v>86.948445006711324</v>
      </c>
      <c r="AE95" s="35">
        <f t="shared" si="47"/>
        <v>45.940189682004132</v>
      </c>
      <c r="AF95" s="35">
        <f t="shared" si="40"/>
        <v>-66.289970780990259</v>
      </c>
      <c r="AG95" s="35">
        <f t="shared" si="48"/>
        <v>-20.349781098986128</v>
      </c>
      <c r="AJ95">
        <v>93</v>
      </c>
      <c r="AN95" s="35">
        <f t="shared" si="49"/>
        <v>-30.014891475096597</v>
      </c>
      <c r="AP95">
        <v>93</v>
      </c>
      <c r="AR95">
        <v>93</v>
      </c>
      <c r="AS95" s="35">
        <f t="shared" si="41"/>
        <v>-173.70068867114094</v>
      </c>
      <c r="AT95" s="35">
        <f t="shared" si="56"/>
        <v>-132.69243334643369</v>
      </c>
      <c r="AU95" s="35">
        <f t="shared" si="42"/>
        <v>124.45510006761637</v>
      </c>
      <c r="AV95" s="35">
        <f t="shared" si="57"/>
        <v>-8.2373332788173173</v>
      </c>
      <c r="AY95">
        <v>93</v>
      </c>
      <c r="AZ95" s="8">
        <f t="shared" si="59"/>
        <v>-31.984134228187997</v>
      </c>
      <c r="BA95" s="8">
        <f t="shared" si="59"/>
        <v>-31.984134228187997</v>
      </c>
      <c r="BB95" s="8">
        <f t="shared" si="43"/>
        <v>6.7692184762603169</v>
      </c>
      <c r="BC95" s="8">
        <f t="shared" si="50"/>
        <v>-25.214915751927681</v>
      </c>
      <c r="BF95">
        <v>93</v>
      </c>
      <c r="BG95" s="35">
        <f t="shared" si="51"/>
        <v>141.71655444295288</v>
      </c>
      <c r="BH95" s="35">
        <f t="shared" si="52"/>
        <v>100.70829911824558</v>
      </c>
      <c r="BI95" s="35">
        <f t="shared" si="44"/>
        <v>-117.68588159135605</v>
      </c>
      <c r="BJ95" s="35">
        <f t="shared" si="53"/>
        <v>-16.977582473110473</v>
      </c>
    </row>
    <row r="96" spans="1:62" x14ac:dyDescent="0.25">
      <c r="A96">
        <v>94</v>
      </c>
      <c r="B96">
        <v>9.9999999999999995E-7</v>
      </c>
      <c r="C96" s="27">
        <v>1.3373333333333332E-3</v>
      </c>
      <c r="D96" s="27">
        <v>1.1639189189189189E-3</v>
      </c>
      <c r="E96" s="27">
        <v>4.1590909090909098E-5</v>
      </c>
      <c r="F96">
        <v>1.0000000000000001E-5</v>
      </c>
      <c r="G96">
        <v>0.55702643376626793</v>
      </c>
      <c r="H96">
        <v>0.40438294255912138</v>
      </c>
      <c r="I96">
        <f t="shared" si="45"/>
        <v>306</v>
      </c>
      <c r="J96">
        <v>1.6982436524617427E-7</v>
      </c>
      <c r="K96">
        <v>3.1910000000000001E-2</v>
      </c>
      <c r="M96" s="8"/>
      <c r="O96">
        <v>94</v>
      </c>
      <c r="P96" s="35">
        <f t="shared" si="54"/>
        <v>114.37156012751666</v>
      </c>
      <c r="Q96" s="35">
        <f t="shared" si="55"/>
        <v>73.363304802809353</v>
      </c>
      <c r="R96" s="35">
        <f t="shared" si="36"/>
        <v>-96.285955557837823</v>
      </c>
      <c r="S96" s="35">
        <f t="shared" si="37"/>
        <v>-22.922650755028471</v>
      </c>
      <c r="V96" s="41">
        <v>94</v>
      </c>
      <c r="W96" s="35">
        <f t="shared" si="58"/>
        <v>7.8120805369167101E-2</v>
      </c>
      <c r="X96" s="35">
        <f t="shared" si="58"/>
        <v>7.8120805369167101E-2</v>
      </c>
      <c r="Y96" s="35">
        <f t="shared" si="38"/>
        <v>-8.1231927357275033</v>
      </c>
      <c r="Z96" s="35">
        <f t="shared" si="46"/>
        <v>-8.0450719303583362</v>
      </c>
      <c r="AA96" s="7"/>
      <c r="AC96">
        <v>94</v>
      </c>
      <c r="AD96" s="35">
        <f t="shared" si="39"/>
        <v>86.948445006711324</v>
      </c>
      <c r="AE96" s="35">
        <f t="shared" si="47"/>
        <v>45.940189682004132</v>
      </c>
      <c r="AF96" s="35">
        <f t="shared" si="40"/>
        <v>-66.588730905600855</v>
      </c>
      <c r="AG96" s="35">
        <f t="shared" si="48"/>
        <v>-20.648541223596723</v>
      </c>
      <c r="AJ96">
        <v>94</v>
      </c>
      <c r="AN96" s="35">
        <f t="shared" si="49"/>
        <v>-28.693613153955059</v>
      </c>
      <c r="AP96">
        <v>94</v>
      </c>
      <c r="AR96">
        <v>94</v>
      </c>
      <c r="AS96" s="35">
        <f t="shared" si="41"/>
        <v>-173.70068867114094</v>
      </c>
      <c r="AT96" s="35">
        <f t="shared" si="56"/>
        <v>-132.69243334643369</v>
      </c>
      <c r="AU96" s="35">
        <f t="shared" si="42"/>
        <v>124.44218117519199</v>
      </c>
      <c r="AV96" s="35">
        <f t="shared" si="57"/>
        <v>-8.2502521712416979</v>
      </c>
      <c r="AY96">
        <v>94</v>
      </c>
      <c r="AZ96" s="8">
        <f t="shared" si="59"/>
        <v>-31.984134228187997</v>
      </c>
      <c r="BA96" s="8">
        <f t="shared" si="59"/>
        <v>-31.984134228187997</v>
      </c>
      <c r="BB96" s="8">
        <f t="shared" si="43"/>
        <v>6.5821937008447131</v>
      </c>
      <c r="BC96" s="8">
        <f t="shared" si="50"/>
        <v>-25.401940527343285</v>
      </c>
      <c r="BF96">
        <v>94</v>
      </c>
      <c r="BG96" s="35">
        <f t="shared" si="51"/>
        <v>141.71655444295288</v>
      </c>
      <c r="BH96" s="35">
        <f t="shared" si="52"/>
        <v>100.70829911824558</v>
      </c>
      <c r="BI96" s="35">
        <f t="shared" si="44"/>
        <v>-117.85998747434726</v>
      </c>
      <c r="BJ96" s="35">
        <f t="shared" si="53"/>
        <v>-17.151688356101687</v>
      </c>
    </row>
    <row r="97" spans="1:62" x14ac:dyDescent="0.25">
      <c r="A97">
        <v>95</v>
      </c>
      <c r="B97">
        <v>9.9999999999999995E-7</v>
      </c>
      <c r="C97" s="27">
        <v>9.2383333333333326E-4</v>
      </c>
      <c r="D97" s="27">
        <v>7.366216216216216E-4</v>
      </c>
      <c r="E97" s="27">
        <v>2.9204545454545453E-5</v>
      </c>
      <c r="F97">
        <v>1.0000000000000001E-5</v>
      </c>
      <c r="G97">
        <v>0.56626415482828352</v>
      </c>
      <c r="H97">
        <v>0.39808494102077374</v>
      </c>
      <c r="I97">
        <f t="shared" si="45"/>
        <v>306</v>
      </c>
      <c r="J97">
        <v>1.6982436524617427E-7</v>
      </c>
      <c r="K97">
        <v>3.1875000000000001E-2</v>
      </c>
      <c r="M97" s="8"/>
      <c r="O97">
        <v>95</v>
      </c>
      <c r="P97" s="35">
        <f t="shared" si="54"/>
        <v>114.37156012751666</v>
      </c>
      <c r="Q97" s="35">
        <f t="shared" si="55"/>
        <v>73.363304802809353</v>
      </c>
      <c r="R97" s="35">
        <f t="shared" si="36"/>
        <v>-96.065942676769239</v>
      </c>
      <c r="S97" s="35">
        <f t="shared" si="37"/>
        <v>-22.702637873959887</v>
      </c>
      <c r="V97" s="41">
        <v>95</v>
      </c>
      <c r="W97" s="35">
        <f t="shared" si="58"/>
        <v>7.8120805369167101E-2</v>
      </c>
      <c r="X97" s="35">
        <f t="shared" si="58"/>
        <v>7.8120805369167101E-2</v>
      </c>
      <c r="Y97" s="35">
        <f t="shared" si="38"/>
        <v>-7.6359998591112213</v>
      </c>
      <c r="Z97" s="35">
        <f t="shared" si="46"/>
        <v>-7.5578790537420542</v>
      </c>
      <c r="AA97" s="7"/>
      <c r="AC97">
        <v>95</v>
      </c>
      <c r="AD97" s="35">
        <f t="shared" si="39"/>
        <v>86.948445006711324</v>
      </c>
      <c r="AE97" s="35">
        <f t="shared" si="47"/>
        <v>45.940189682004132</v>
      </c>
      <c r="AF97" s="35">
        <f t="shared" si="40"/>
        <v>-67.571430010462109</v>
      </c>
      <c r="AG97" s="35">
        <f t="shared" si="48"/>
        <v>-21.631240328457977</v>
      </c>
      <c r="AJ97">
        <v>95</v>
      </c>
      <c r="AN97" s="35">
        <f t="shared" si="49"/>
        <v>-29.189119382200033</v>
      </c>
      <c r="AP97">
        <v>95</v>
      </c>
      <c r="AR97">
        <v>95</v>
      </c>
      <c r="AS97" s="35">
        <f t="shared" si="41"/>
        <v>-173.70068867114094</v>
      </c>
      <c r="AT97" s="35">
        <f t="shared" si="56"/>
        <v>-132.69243334643369</v>
      </c>
      <c r="AU97" s="35">
        <f t="shared" si="42"/>
        <v>124.48682086818323</v>
      </c>
      <c r="AV97" s="35">
        <f t="shared" si="57"/>
        <v>-8.2056124782504583</v>
      </c>
      <c r="AY97">
        <v>95</v>
      </c>
      <c r="AZ97" s="8">
        <f t="shared" si="59"/>
        <v>-31.984134228187997</v>
      </c>
      <c r="BA97" s="8">
        <f t="shared" si="59"/>
        <v>-31.984134228187997</v>
      </c>
      <c r="BB97" s="8">
        <f t="shared" si="43"/>
        <v>7.5623653842180678</v>
      </c>
      <c r="BC97" s="8">
        <f t="shared" si="50"/>
        <v>-24.421768843969929</v>
      </c>
      <c r="BF97">
        <v>95</v>
      </c>
      <c r="BG97" s="35">
        <f t="shared" si="51"/>
        <v>141.71655444295288</v>
      </c>
      <c r="BH97" s="35">
        <f t="shared" si="52"/>
        <v>100.70829911824558</v>
      </c>
      <c r="BI97" s="35">
        <f t="shared" si="44"/>
        <v>-116.92445548396515</v>
      </c>
      <c r="BJ97" s="35">
        <f t="shared" si="53"/>
        <v>-16.21615636571957</v>
      </c>
    </row>
    <row r="98" spans="1:62" x14ac:dyDescent="0.25">
      <c r="A98">
        <v>96</v>
      </c>
      <c r="B98">
        <v>9.9999999999999995E-7</v>
      </c>
      <c r="C98" s="27">
        <v>1.0458333333333333E-3</v>
      </c>
      <c r="D98" s="27">
        <v>9.0297297297297285E-4</v>
      </c>
      <c r="E98" s="27">
        <v>3.1022727272727273E-5</v>
      </c>
      <c r="F98">
        <v>1.0000000000000001E-5</v>
      </c>
      <c r="G98">
        <v>0.55724610563235466</v>
      </c>
      <c r="H98">
        <v>0.40269530758790617</v>
      </c>
      <c r="I98">
        <f t="shared" si="45"/>
        <v>306</v>
      </c>
      <c r="J98">
        <v>1.6595869074375559E-7</v>
      </c>
      <c r="K98">
        <v>3.1975000000000003E-2</v>
      </c>
      <c r="M98" s="8"/>
      <c r="O98">
        <v>96</v>
      </c>
      <c r="P98" s="35">
        <f t="shared" si="54"/>
        <v>114.37156012751666</v>
      </c>
      <c r="Q98" s="35">
        <f t="shared" si="55"/>
        <v>73.363304802809353</v>
      </c>
      <c r="R98" s="35">
        <f t="shared" si="36"/>
        <v>-96.260445288753459</v>
      </c>
      <c r="S98" s="35">
        <f t="shared" si="37"/>
        <v>-22.897140485944107</v>
      </c>
      <c r="V98" s="41">
        <v>96</v>
      </c>
      <c r="W98" s="35">
        <f t="shared" si="58"/>
        <v>7.8120805369167101E-2</v>
      </c>
      <c r="X98" s="35">
        <f t="shared" si="58"/>
        <v>7.8120805369167101E-2</v>
      </c>
      <c r="Y98" s="35">
        <f t="shared" si="38"/>
        <v>-8.2028640216592805</v>
      </c>
      <c r="Z98" s="35">
        <f t="shared" si="46"/>
        <v>-8.1247432162901134</v>
      </c>
      <c r="AA98" s="7"/>
      <c r="AC98">
        <v>96</v>
      </c>
      <c r="AD98" s="35">
        <f t="shared" si="39"/>
        <v>86.948445006711324</v>
      </c>
      <c r="AE98" s="35">
        <f t="shared" si="47"/>
        <v>45.940189682004132</v>
      </c>
      <c r="AF98" s="35">
        <f t="shared" si="40"/>
        <v>-67.093928834409269</v>
      </c>
      <c r="AG98" s="35">
        <f t="shared" si="48"/>
        <v>-21.153739152405137</v>
      </c>
      <c r="AJ98">
        <v>96</v>
      </c>
      <c r="AN98" s="35">
        <f t="shared" si="49"/>
        <v>-29.278482368695251</v>
      </c>
      <c r="AP98">
        <v>96</v>
      </c>
      <c r="AR98">
        <v>96</v>
      </c>
      <c r="AS98" s="35">
        <f t="shared" si="41"/>
        <v>-173.70068867114094</v>
      </c>
      <c r="AT98" s="35">
        <f t="shared" si="56"/>
        <v>-132.69243334643369</v>
      </c>
      <c r="AU98" s="35">
        <f t="shared" si="42"/>
        <v>124.43800704992165</v>
      </c>
      <c r="AV98" s="35">
        <f t="shared" si="57"/>
        <v>-8.2544262965120367</v>
      </c>
      <c r="AY98">
        <v>96</v>
      </c>
      <c r="AZ98" s="8">
        <f t="shared" si="59"/>
        <v>-31.984134228187997</v>
      </c>
      <c r="BA98" s="8">
        <f t="shared" si="59"/>
        <v>-31.984134228187997</v>
      </c>
      <c r="BB98" s="8">
        <f t="shared" si="43"/>
        <v>7.2139093284832922</v>
      </c>
      <c r="BC98" s="8">
        <f t="shared" si="50"/>
        <v>-24.770224899704704</v>
      </c>
      <c r="BF98">
        <v>96</v>
      </c>
      <c r="BG98" s="35">
        <f t="shared" si="51"/>
        <v>141.71655444295288</v>
      </c>
      <c r="BH98" s="35">
        <f t="shared" si="52"/>
        <v>100.70829911824558</v>
      </c>
      <c r="BI98" s="35">
        <f t="shared" si="44"/>
        <v>-117.22409772143835</v>
      </c>
      <c r="BJ98" s="35">
        <f t="shared" si="53"/>
        <v>-16.515798603192778</v>
      </c>
    </row>
    <row r="99" spans="1:62" x14ac:dyDescent="0.25">
      <c r="A99">
        <v>97</v>
      </c>
      <c r="B99">
        <v>9.9999999999999995E-7</v>
      </c>
      <c r="C99" s="27">
        <v>9.369999999999999E-4</v>
      </c>
      <c r="D99" s="27">
        <v>9.3162162162162157E-4</v>
      </c>
      <c r="E99" s="27">
        <v>3.2954545454545453E-5</v>
      </c>
      <c r="F99">
        <v>1.0000000000000001E-5</v>
      </c>
      <c r="G99">
        <v>0.56821657435257067</v>
      </c>
      <c r="H99">
        <v>0.39460764192667663</v>
      </c>
      <c r="I99">
        <f t="shared" si="45"/>
        <v>306</v>
      </c>
      <c r="J99">
        <v>1.7378008287493735E-7</v>
      </c>
      <c r="K99">
        <v>3.2169999999999997E-2</v>
      </c>
      <c r="M99" s="8"/>
      <c r="O99">
        <v>97</v>
      </c>
      <c r="P99" s="35">
        <f t="shared" si="54"/>
        <v>114.37156012751666</v>
      </c>
      <c r="Q99" s="35">
        <f t="shared" si="55"/>
        <v>73.363304802809353</v>
      </c>
      <c r="R99" s="35">
        <f t="shared" ref="R99:R112" si="60">0.0083145*I99*LN((C99*K99*(F99)^3)/D99)</f>
        <v>-96.604019416824215</v>
      </c>
      <c r="S99" s="35">
        <f t="shared" si="37"/>
        <v>-23.240714614014863</v>
      </c>
      <c r="V99" s="41">
        <v>97</v>
      </c>
      <c r="W99" s="35">
        <f t="shared" si="58"/>
        <v>7.8120805369167101E-2</v>
      </c>
      <c r="X99" s="35">
        <f t="shared" si="58"/>
        <v>7.8120805369167101E-2</v>
      </c>
      <c r="Y99" s="35">
        <f t="shared" ref="Y99:Y112" si="61">0.0083145*I99*LN((C99*E99)/D99^2)</f>
        <v>-8.4876789711557894</v>
      </c>
      <c r="Z99" s="35">
        <f t="shared" si="46"/>
        <v>-8.4095581657866223</v>
      </c>
      <c r="AA99" s="7"/>
      <c r="AC99">
        <v>97</v>
      </c>
      <c r="AD99" s="35">
        <f t="shared" si="39"/>
        <v>86.948445006711324</v>
      </c>
      <c r="AE99" s="35">
        <f t="shared" si="47"/>
        <v>45.940189682004132</v>
      </c>
      <c r="AF99" s="35">
        <f t="shared" ref="AF99:AF112" si="62">0.0083145*I99*LN((C99^2*(F99)^2)/E99)</f>
        <v>-67.806776090224886</v>
      </c>
      <c r="AG99" s="35">
        <f t="shared" si="48"/>
        <v>-21.866586408220755</v>
      </c>
      <c r="AJ99">
        <v>97</v>
      </c>
      <c r="AN99" s="35">
        <f t="shared" si="49"/>
        <v>-30.276144574007375</v>
      </c>
      <c r="AP99">
        <v>97</v>
      </c>
      <c r="AR99">
        <v>97</v>
      </c>
      <c r="AS99" s="35">
        <f t="shared" si="41"/>
        <v>-173.70068867114094</v>
      </c>
      <c r="AT99" s="35">
        <f t="shared" si="56"/>
        <v>-132.69243334643369</v>
      </c>
      <c r="AU99" s="35">
        <f t="shared" ref="AU99:AU112" si="63">0.0083145*I99*LN((G99)/((F99)^4*K99))</f>
        <v>124.47213967213892</v>
      </c>
      <c r="AV99" s="35">
        <f t="shared" si="57"/>
        <v>-8.2202936742947657</v>
      </c>
      <c r="AY99">
        <v>97</v>
      </c>
      <c r="AZ99" s="8">
        <f t="shared" si="59"/>
        <v>-31.984134228187997</v>
      </c>
      <c r="BA99" s="8">
        <f t="shared" si="59"/>
        <v>-31.984134228187997</v>
      </c>
      <c r="BB99" s="8">
        <f t="shared" ref="BB99:BB112" si="64">0.0083145*I99*LN(((G99)*K99)/C99)</f>
        <v>7.5585558998711511</v>
      </c>
      <c r="BC99" s="8">
        <f t="shared" si="50"/>
        <v>-24.425578328316846</v>
      </c>
      <c r="BF99">
        <v>97</v>
      </c>
      <c r="BG99" s="35">
        <f t="shared" si="51"/>
        <v>141.71655444295288</v>
      </c>
      <c r="BH99" s="35">
        <f t="shared" si="52"/>
        <v>100.70829911824558</v>
      </c>
      <c r="BI99" s="35">
        <f t="shared" ref="BI99:BI112" si="65">0.0083145*I99*LN((K99^2*(F99)^4)/C99)</f>
        <v>-116.91358377226777</v>
      </c>
      <c r="BJ99" s="35">
        <f t="shared" si="53"/>
        <v>-16.205284654022194</v>
      </c>
    </row>
    <row r="100" spans="1:62" x14ac:dyDescent="0.25">
      <c r="A100">
        <v>98</v>
      </c>
      <c r="B100">
        <v>9.9999999999999995E-7</v>
      </c>
      <c r="C100" s="27">
        <v>7.0950000000000006E-4</v>
      </c>
      <c r="D100" s="27">
        <v>5.7945945945945957E-4</v>
      </c>
      <c r="E100" s="27">
        <v>9.9999999999999995E-7</v>
      </c>
      <c r="F100">
        <v>1.0000000000000001E-5</v>
      </c>
      <c r="G100">
        <v>0.55115741300066956</v>
      </c>
      <c r="H100">
        <v>0.4063709589163354</v>
      </c>
      <c r="I100">
        <f t="shared" si="45"/>
        <v>306</v>
      </c>
      <c r="J100">
        <v>1.7378008287493735E-7</v>
      </c>
      <c r="K100">
        <v>3.2059999999999998E-2</v>
      </c>
      <c r="M100" s="8"/>
      <c r="O100">
        <v>98</v>
      </c>
      <c r="P100" s="35">
        <f t="shared" si="54"/>
        <v>114.37156012751666</v>
      </c>
      <c r="Q100" s="35">
        <f t="shared" si="55"/>
        <v>73.363304802809353</v>
      </c>
      <c r="R100" s="35">
        <f t="shared" si="60"/>
        <v>-96.112261492348921</v>
      </c>
      <c r="S100" s="35">
        <f t="shared" si="37"/>
        <v>-22.748956689539568</v>
      </c>
      <c r="V100" s="41">
        <v>98</v>
      </c>
      <c r="W100" s="35">
        <f t="shared" si="58"/>
        <v>7.8120805369167101E-2</v>
      </c>
      <c r="X100" s="35">
        <f t="shared" si="58"/>
        <v>7.8120805369167101E-2</v>
      </c>
      <c r="Y100" s="35">
        <f t="shared" si="61"/>
        <v>-15.671560863700799</v>
      </c>
      <c r="Z100" s="35">
        <f t="shared" si="46"/>
        <v>-15.593440058331632</v>
      </c>
      <c r="AA100" s="7"/>
      <c r="AC100">
        <v>98</v>
      </c>
      <c r="AD100" s="35">
        <f t="shared" si="39"/>
        <v>86.948445006711324</v>
      </c>
      <c r="AE100" s="35">
        <f t="shared" si="47"/>
        <v>45.940189682004132</v>
      </c>
      <c r="AF100" s="35">
        <f t="shared" si="62"/>
        <v>-60.32955961952559</v>
      </c>
      <c r="AG100" s="35">
        <f t="shared" si="48"/>
        <v>-14.389369937521458</v>
      </c>
      <c r="AJ100">
        <v>98</v>
      </c>
      <c r="AN100" s="35">
        <f t="shared" si="49"/>
        <v>-29.982809995853088</v>
      </c>
      <c r="AP100">
        <v>98</v>
      </c>
      <c r="AR100">
        <v>98</v>
      </c>
      <c r="AS100" s="35">
        <f t="shared" si="41"/>
        <v>-173.70068867114094</v>
      </c>
      <c r="AT100" s="35">
        <f t="shared" si="56"/>
        <v>-132.69243334643369</v>
      </c>
      <c r="AU100" s="35">
        <f t="shared" si="63"/>
        <v>124.40330027586847</v>
      </c>
      <c r="AV100" s="35">
        <f t="shared" si="57"/>
        <v>-8.2891330705652138</v>
      </c>
      <c r="AY100">
        <v>98</v>
      </c>
      <c r="AZ100" s="8">
        <f t="shared" si="59"/>
        <v>-31.984134228187997</v>
      </c>
      <c r="BA100" s="8">
        <f t="shared" si="59"/>
        <v>-31.984134228187997</v>
      </c>
      <c r="BB100" s="8">
        <f t="shared" si="64"/>
        <v>8.1798977743970447</v>
      </c>
      <c r="BC100" s="8">
        <f t="shared" si="50"/>
        <v>-23.804236453790953</v>
      </c>
      <c r="BF100">
        <v>98</v>
      </c>
      <c r="BG100" s="35">
        <f t="shared" si="51"/>
        <v>141.71655444295288</v>
      </c>
      <c r="BH100" s="35">
        <f t="shared" si="52"/>
        <v>100.70829911824558</v>
      </c>
      <c r="BI100" s="35">
        <f t="shared" si="65"/>
        <v>-116.22340250147143</v>
      </c>
      <c r="BJ100" s="35">
        <f t="shared" si="53"/>
        <v>-15.515103383225849</v>
      </c>
    </row>
    <row r="101" spans="1:62" x14ac:dyDescent="0.25">
      <c r="A101">
        <v>99</v>
      </c>
      <c r="B101">
        <v>9.9999999999999995E-7</v>
      </c>
      <c r="C101" s="27">
        <v>1.0889999999999999E-3</v>
      </c>
      <c r="D101" s="27">
        <v>9.0608108108108107E-4</v>
      </c>
      <c r="E101" s="27">
        <v>3.2954545454545453E-5</v>
      </c>
      <c r="F101">
        <v>1.0000000000000001E-5</v>
      </c>
      <c r="G101">
        <v>0.54422096002705156</v>
      </c>
      <c r="H101">
        <v>0.40462695109239005</v>
      </c>
      <c r="I101">
        <f t="shared" si="45"/>
        <v>306</v>
      </c>
      <c r="J101">
        <v>1.6595869074375559E-7</v>
      </c>
      <c r="K101">
        <v>3.2030000000000003E-2</v>
      </c>
      <c r="M101" s="8"/>
      <c r="O101">
        <v>99</v>
      </c>
      <c r="P101" s="35">
        <f t="shared" si="54"/>
        <v>114.37156012751666</v>
      </c>
      <c r="Q101" s="35">
        <f t="shared" si="55"/>
        <v>73.363304802809353</v>
      </c>
      <c r="R101" s="35">
        <f t="shared" si="60"/>
        <v>-96.161911387411024</v>
      </c>
      <c r="S101" s="35">
        <f t="shared" si="37"/>
        <v>-22.798606584601671</v>
      </c>
      <c r="V101" s="41">
        <v>99</v>
      </c>
      <c r="W101" s="35">
        <f t="shared" si="58"/>
        <v>7.8120805369167101E-2</v>
      </c>
      <c r="X101" s="35">
        <f t="shared" si="58"/>
        <v>7.8120805369167101E-2</v>
      </c>
      <c r="Y101" s="35">
        <f t="shared" si="61"/>
        <v>-7.9637499870287645</v>
      </c>
      <c r="Z101" s="35">
        <f t="shared" si="46"/>
        <v>-7.8856291816595974</v>
      </c>
      <c r="AA101" s="7"/>
      <c r="AC101">
        <v>99</v>
      </c>
      <c r="AD101" s="35">
        <f t="shared" si="39"/>
        <v>86.948445006711324</v>
      </c>
      <c r="AE101" s="35">
        <f t="shared" si="47"/>
        <v>45.940189682004132</v>
      </c>
      <c r="AF101" s="35">
        <f t="shared" si="62"/>
        <v>-67.041816427478594</v>
      </c>
      <c r="AG101" s="35">
        <f t="shared" si="48"/>
        <v>-21.101626745474462</v>
      </c>
      <c r="AJ101">
        <v>99</v>
      </c>
      <c r="AN101" s="35">
        <f t="shared" si="49"/>
        <v>-28.987255927134058</v>
      </c>
      <c r="AP101">
        <v>99</v>
      </c>
      <c r="AR101">
        <v>99</v>
      </c>
      <c r="AS101" s="35">
        <f t="shared" si="41"/>
        <v>-173.70068867114094</v>
      </c>
      <c r="AT101" s="35">
        <f t="shared" si="56"/>
        <v>-132.69243334643369</v>
      </c>
      <c r="AU101" s="35">
        <f t="shared" si="63"/>
        <v>124.37345909842153</v>
      </c>
      <c r="AV101" s="35">
        <f t="shared" si="57"/>
        <v>-8.3189742480121538</v>
      </c>
      <c r="AY101">
        <v>99</v>
      </c>
      <c r="AZ101" s="8">
        <f t="shared" si="59"/>
        <v>-31.984134228187997</v>
      </c>
      <c r="BA101" s="8">
        <f t="shared" si="59"/>
        <v>-31.984134228187997</v>
      </c>
      <c r="BB101" s="8">
        <f t="shared" si="64"/>
        <v>7.0552027381068374</v>
      </c>
      <c r="BC101" s="8">
        <f t="shared" si="50"/>
        <v>-24.928931490081162</v>
      </c>
      <c r="BF101">
        <v>99</v>
      </c>
      <c r="BG101" s="35">
        <f t="shared" si="51"/>
        <v>141.71655444295288</v>
      </c>
      <c r="BH101" s="35">
        <f t="shared" si="52"/>
        <v>100.70829911824558</v>
      </c>
      <c r="BI101" s="35">
        <f t="shared" si="65"/>
        <v>-117.31825636031469</v>
      </c>
      <c r="BJ101" s="35">
        <f t="shared" si="53"/>
        <v>-16.609957242069115</v>
      </c>
    </row>
    <row r="102" spans="1:62" x14ac:dyDescent="0.25">
      <c r="A102">
        <v>100</v>
      </c>
      <c r="B102">
        <v>9.9999999999999995E-7</v>
      </c>
      <c r="C102" s="27">
        <v>1.4378333333333333E-3</v>
      </c>
      <c r="D102" s="27">
        <v>9.8918918918918918E-4</v>
      </c>
      <c r="E102" s="27">
        <v>3.6704545454545456E-5</v>
      </c>
      <c r="F102">
        <v>1.0000000000000001E-5</v>
      </c>
      <c r="G102">
        <v>0.55304048114799109</v>
      </c>
      <c r="H102">
        <v>0.41044260610343236</v>
      </c>
      <c r="I102">
        <f t="shared" si="45"/>
        <v>306</v>
      </c>
      <c r="J102">
        <v>1.6218100973589288E-7</v>
      </c>
      <c r="K102">
        <v>3.1150000000000001E-2</v>
      </c>
      <c r="M102" s="8"/>
      <c r="O102">
        <v>100</v>
      </c>
      <c r="P102" s="35">
        <f t="shared" si="54"/>
        <v>114.37156012751666</v>
      </c>
      <c r="Q102" s="35">
        <f t="shared" si="55"/>
        <v>73.363304802809353</v>
      </c>
      <c r="R102" s="35">
        <f t="shared" si="60"/>
        <v>-95.749078461100765</v>
      </c>
      <c r="S102" s="35">
        <f t="shared" si="37"/>
        <v>-22.385773658291413</v>
      </c>
      <c r="V102" s="41">
        <v>100</v>
      </c>
      <c r="W102" s="35">
        <f t="shared" si="58"/>
        <v>7.8120805369167101E-2</v>
      </c>
      <c r="X102" s="35">
        <f t="shared" si="58"/>
        <v>7.8120805369167101E-2</v>
      </c>
      <c r="Y102" s="35">
        <f t="shared" si="61"/>
        <v>-7.4291160207440807</v>
      </c>
      <c r="Z102" s="35">
        <f t="shared" si="46"/>
        <v>-7.3509952153749136</v>
      </c>
      <c r="AA102" s="7"/>
      <c r="AC102">
        <v>100</v>
      </c>
      <c r="AD102" s="35">
        <f t="shared" si="39"/>
        <v>86.948445006711324</v>
      </c>
      <c r="AE102" s="35">
        <f t="shared" si="47"/>
        <v>45.940189682004132</v>
      </c>
      <c r="AF102" s="35">
        <f t="shared" si="62"/>
        <v>-65.902039942391781</v>
      </c>
      <c r="AG102" s="35">
        <f t="shared" si="48"/>
        <v>-19.961850260387649</v>
      </c>
      <c r="AJ102">
        <v>100</v>
      </c>
      <c r="AN102" s="35">
        <f t="shared" si="49"/>
        <v>-27.312845475762565</v>
      </c>
      <c r="AP102">
        <v>100</v>
      </c>
      <c r="AR102">
        <v>100</v>
      </c>
      <c r="AS102" s="35">
        <f t="shared" si="41"/>
        <v>-173.70068867114094</v>
      </c>
      <c r="AT102" s="35">
        <f t="shared" si="56"/>
        <v>-132.69243334643369</v>
      </c>
      <c r="AU102" s="35">
        <f t="shared" si="63"/>
        <v>124.48523908020086</v>
      </c>
      <c r="AV102" s="35">
        <f t="shared" si="57"/>
        <v>-8.2071942662328325</v>
      </c>
      <c r="AY102">
        <v>100</v>
      </c>
      <c r="AZ102" s="8">
        <f t="shared" si="59"/>
        <v>-31.984134228187997</v>
      </c>
      <c r="BA102" s="8">
        <f t="shared" si="59"/>
        <v>-31.984134228187997</v>
      </c>
      <c r="BB102" s="8">
        <f t="shared" si="64"/>
        <v>6.3182381211351881</v>
      </c>
      <c r="BC102" s="8">
        <f t="shared" si="50"/>
        <v>-25.665896107052809</v>
      </c>
      <c r="BF102">
        <v>100</v>
      </c>
      <c r="BG102" s="35">
        <f t="shared" si="51"/>
        <v>141.71655444295288</v>
      </c>
      <c r="BH102" s="35">
        <f t="shared" si="52"/>
        <v>100.70829911824558</v>
      </c>
      <c r="BI102" s="35">
        <f t="shared" si="65"/>
        <v>-118.16700095906567</v>
      </c>
      <c r="BJ102" s="35">
        <f t="shared" si="53"/>
        <v>-17.458701840820098</v>
      </c>
    </row>
    <row r="103" spans="1:62" x14ac:dyDescent="0.25">
      <c r="A103">
        <v>101</v>
      </c>
      <c r="B103">
        <v>9.9999999999999995E-7</v>
      </c>
      <c r="C103" s="27">
        <v>1.1286666666666667E-3</v>
      </c>
      <c r="D103" s="27">
        <v>8.5837837837837835E-4</v>
      </c>
      <c r="E103" s="27">
        <v>3.0113636363636365E-5</v>
      </c>
      <c r="F103">
        <v>1.0000000000000001E-5</v>
      </c>
      <c r="G103">
        <v>0.56824677311918648</v>
      </c>
      <c r="H103">
        <v>0.38423488614062973</v>
      </c>
      <c r="I103">
        <f t="shared" si="45"/>
        <v>306</v>
      </c>
      <c r="J103">
        <v>1.6218100973589288E-7</v>
      </c>
      <c r="K103">
        <v>3.1544999999999997E-2</v>
      </c>
      <c r="M103" s="8"/>
      <c r="O103">
        <v>101</v>
      </c>
      <c r="P103" s="35">
        <f t="shared" si="54"/>
        <v>114.37156012751666</v>
      </c>
      <c r="Q103" s="35">
        <f t="shared" si="55"/>
        <v>73.363304802809353</v>
      </c>
      <c r="R103" s="35">
        <f t="shared" si="60"/>
        <v>-95.972103475839589</v>
      </c>
      <c r="S103" s="35">
        <f t="shared" si="37"/>
        <v>-22.608798673030236</v>
      </c>
      <c r="V103" s="41">
        <v>101</v>
      </c>
      <c r="W103" s="35">
        <f t="shared" ref="W103:X112" si="66">$M$9+$M$11-2*$M$10</f>
        <v>7.8120805369167101E-2</v>
      </c>
      <c r="X103" s="35">
        <f t="shared" si="66"/>
        <v>7.8120805369167101E-2</v>
      </c>
      <c r="Y103" s="35">
        <f t="shared" si="61"/>
        <v>-7.8268862186021284</v>
      </c>
      <c r="Z103" s="35">
        <f t="shared" si="46"/>
        <v>-7.7487654132329613</v>
      </c>
      <c r="AA103" s="7"/>
      <c r="AC103">
        <v>101</v>
      </c>
      <c r="AD103" s="35">
        <f t="shared" si="39"/>
        <v>86.948445006711324</v>
      </c>
      <c r="AE103" s="35">
        <f t="shared" si="47"/>
        <v>45.940189682004132</v>
      </c>
      <c r="AF103" s="35">
        <f t="shared" si="62"/>
        <v>-66.63039956778934</v>
      </c>
      <c r="AG103" s="35">
        <f t="shared" si="48"/>
        <v>-20.690209885785208</v>
      </c>
      <c r="AJ103">
        <v>101</v>
      </c>
      <c r="AN103" s="35">
        <f t="shared" si="49"/>
        <v>-28.438975299018168</v>
      </c>
      <c r="AP103">
        <v>101</v>
      </c>
      <c r="AR103">
        <v>101</v>
      </c>
      <c r="AS103" s="35">
        <f t="shared" si="41"/>
        <v>-173.70068867114094</v>
      </c>
      <c r="AT103" s="35">
        <f t="shared" si="56"/>
        <v>-132.69243334643369</v>
      </c>
      <c r="AU103" s="35">
        <f t="shared" si="63"/>
        <v>124.52219089107857</v>
      </c>
      <c r="AV103" s="35">
        <f t="shared" si="57"/>
        <v>-8.1702424553551225</v>
      </c>
      <c r="AY103">
        <v>101</v>
      </c>
      <c r="AZ103" s="8">
        <f t="shared" ref="AZ103:BA112" si="67">$M$12+$M$3-$M$9-$M$7</f>
        <v>-31.984134228187997</v>
      </c>
      <c r="BA103" s="8">
        <f t="shared" si="67"/>
        <v>-31.984134228187997</v>
      </c>
      <c r="BB103" s="8">
        <f t="shared" si="64"/>
        <v>7.0352697257908696</v>
      </c>
      <c r="BC103" s="8">
        <f t="shared" si="50"/>
        <v>-24.948864502397129</v>
      </c>
      <c r="BF103">
        <v>101</v>
      </c>
      <c r="BG103" s="35">
        <f t="shared" si="51"/>
        <v>141.71655444295288</v>
      </c>
      <c r="BH103" s="35">
        <f t="shared" si="52"/>
        <v>100.70829911824558</v>
      </c>
      <c r="BI103" s="35">
        <f t="shared" si="65"/>
        <v>-117.48692116528768</v>
      </c>
      <c r="BJ103" s="35">
        <f t="shared" si="53"/>
        <v>-16.778622047042106</v>
      </c>
    </row>
    <row r="104" spans="1:62" x14ac:dyDescent="0.25">
      <c r="A104">
        <v>102</v>
      </c>
      <c r="B104">
        <v>9.9999999999999995E-7</v>
      </c>
      <c r="C104" s="27">
        <v>1.3413333333333335E-3</v>
      </c>
      <c r="D104" s="27">
        <v>1.0004054054054054E-3</v>
      </c>
      <c r="E104" s="27">
        <v>4.011363636363636E-5</v>
      </c>
      <c r="F104">
        <v>1.0000000000000001E-5</v>
      </c>
      <c r="G104">
        <v>0.55241670001353349</v>
      </c>
      <c r="H104">
        <v>0.41179850191836315</v>
      </c>
      <c r="I104">
        <f t="shared" si="45"/>
        <v>306</v>
      </c>
      <c r="J104">
        <v>1.5848931924611122E-7</v>
      </c>
      <c r="K104">
        <v>3.1934999999999998E-2</v>
      </c>
      <c r="M104" s="8"/>
      <c r="O104">
        <v>102</v>
      </c>
      <c r="P104" s="35">
        <f t="shared" si="54"/>
        <v>114.37156012751666</v>
      </c>
      <c r="Q104" s="35">
        <f t="shared" si="55"/>
        <v>73.363304802809353</v>
      </c>
      <c r="R104" s="35">
        <f t="shared" si="60"/>
        <v>-95.891199184859033</v>
      </c>
      <c r="S104" s="35">
        <f t="shared" si="37"/>
        <v>-22.527894382049681</v>
      </c>
      <c r="V104" s="41">
        <v>102</v>
      </c>
      <c r="W104" s="35">
        <f t="shared" si="66"/>
        <v>7.8120805369167101E-2</v>
      </c>
      <c r="X104" s="35">
        <f t="shared" si="66"/>
        <v>7.8120805369167101E-2</v>
      </c>
      <c r="Y104" s="35">
        <f t="shared" si="61"/>
        <v>-7.4372765693338829</v>
      </c>
      <c r="Z104" s="35">
        <f t="shared" si="46"/>
        <v>-7.3591557639647158</v>
      </c>
      <c r="AA104" s="7"/>
      <c r="AC104">
        <v>102</v>
      </c>
      <c r="AD104" s="35">
        <f t="shared" si="39"/>
        <v>86.948445006711324</v>
      </c>
      <c r="AE104" s="35">
        <f t="shared" si="47"/>
        <v>45.940189682004132</v>
      </c>
      <c r="AF104" s="35">
        <f t="shared" si="62"/>
        <v>-66.481520824458684</v>
      </c>
      <c r="AG104" s="35">
        <f t="shared" si="48"/>
        <v>-20.541331142454553</v>
      </c>
      <c r="AJ104">
        <v>102</v>
      </c>
      <c r="AN104" s="35">
        <f t="shared" si="49"/>
        <v>-27.900486906419268</v>
      </c>
      <c r="AP104">
        <v>102</v>
      </c>
      <c r="AR104">
        <v>102</v>
      </c>
      <c r="AS104" s="35">
        <f t="shared" si="41"/>
        <v>-173.70068867114094</v>
      </c>
      <c r="AT104" s="35">
        <f t="shared" si="56"/>
        <v>-132.69243334643369</v>
      </c>
      <c r="AU104" s="35">
        <f t="shared" si="63"/>
        <v>124.41904594450203</v>
      </c>
      <c r="AV104" s="35">
        <f t="shared" si="57"/>
        <v>-8.2733874019316573</v>
      </c>
      <c r="AY104">
        <v>102</v>
      </c>
      <c r="AZ104" s="8">
        <f t="shared" si="67"/>
        <v>-31.984134228187997</v>
      </c>
      <c r="BA104" s="8">
        <f t="shared" si="67"/>
        <v>-31.984134228187997</v>
      </c>
      <c r="BB104" s="8">
        <f t="shared" si="64"/>
        <v>6.5554449685765368</v>
      </c>
      <c r="BC104" s="8">
        <f t="shared" si="50"/>
        <v>-25.42868925961146</v>
      </c>
      <c r="BF104">
        <v>102</v>
      </c>
      <c r="BG104" s="35">
        <f t="shared" si="51"/>
        <v>141.71655444295288</v>
      </c>
      <c r="BH104" s="35">
        <f t="shared" si="52"/>
        <v>100.70829911824558</v>
      </c>
      <c r="BI104" s="35">
        <f t="shared" si="65"/>
        <v>-117.86360097592549</v>
      </c>
      <c r="BJ104" s="35">
        <f t="shared" si="53"/>
        <v>-17.155301857679916</v>
      </c>
    </row>
    <row r="105" spans="1:62" x14ac:dyDescent="0.25">
      <c r="A105">
        <v>103</v>
      </c>
      <c r="B105">
        <v>9.9999999999999995E-7</v>
      </c>
      <c r="C105" s="27">
        <v>1.2784999999999999E-3</v>
      </c>
      <c r="D105" s="27">
        <v>8.6013513513513511E-4</v>
      </c>
      <c r="E105" s="27">
        <v>3.6363636363636371E-5</v>
      </c>
      <c r="F105">
        <v>1.0000000000000001E-5</v>
      </c>
      <c r="G105">
        <v>0.55602609557089078</v>
      </c>
      <c r="H105">
        <v>0.4091434206785568</v>
      </c>
      <c r="I105">
        <f t="shared" si="45"/>
        <v>306</v>
      </c>
      <c r="J105">
        <v>1.6218100973589288E-7</v>
      </c>
      <c r="K105">
        <v>3.1559999999999998E-2</v>
      </c>
      <c r="M105" s="8"/>
      <c r="O105">
        <v>103</v>
      </c>
      <c r="P105" s="35">
        <f t="shared" si="54"/>
        <v>114.37156012751666</v>
      </c>
      <c r="Q105" s="35">
        <f t="shared" si="55"/>
        <v>73.363304802809353</v>
      </c>
      <c r="R105" s="35">
        <f t="shared" si="60"/>
        <v>-95.658955196478587</v>
      </c>
      <c r="S105" s="35">
        <f t="shared" si="37"/>
        <v>-22.295650393669234</v>
      </c>
      <c r="V105" s="41">
        <v>103</v>
      </c>
      <c r="W105" s="35">
        <f t="shared" si="66"/>
        <v>7.8120805369167101E-2</v>
      </c>
      <c r="X105" s="35">
        <f t="shared" si="66"/>
        <v>7.8120805369167101E-2</v>
      </c>
      <c r="Y105" s="35">
        <f t="shared" si="61"/>
        <v>-7.0403285457834937</v>
      </c>
      <c r="Z105" s="35">
        <f t="shared" si="46"/>
        <v>-6.9622077404143266</v>
      </c>
      <c r="AA105" s="7"/>
      <c r="AC105">
        <v>103</v>
      </c>
      <c r="AD105" s="35">
        <f t="shared" si="39"/>
        <v>86.948445006711324</v>
      </c>
      <c r="AE105" s="35">
        <f t="shared" si="47"/>
        <v>45.940189682004132</v>
      </c>
      <c r="AF105" s="35">
        <f t="shared" si="62"/>
        <v>-66.475939266186685</v>
      </c>
      <c r="AG105" s="35">
        <f t="shared" si="48"/>
        <v>-20.535749584182554</v>
      </c>
      <c r="AJ105">
        <v>103</v>
      </c>
      <c r="AN105" s="35">
        <f t="shared" si="49"/>
        <v>-27.497957324596882</v>
      </c>
      <c r="AP105">
        <v>103</v>
      </c>
      <c r="AR105">
        <v>103</v>
      </c>
      <c r="AS105" s="35">
        <f t="shared" si="41"/>
        <v>-173.70068867114094</v>
      </c>
      <c r="AT105" s="35">
        <f t="shared" si="56"/>
        <v>-132.69243334643369</v>
      </c>
      <c r="AU105" s="35">
        <f t="shared" si="63"/>
        <v>124.46566823736077</v>
      </c>
      <c r="AV105" s="35">
        <f t="shared" si="57"/>
        <v>-8.2267651090729146</v>
      </c>
      <c r="AY105">
        <v>103</v>
      </c>
      <c r="AZ105" s="8">
        <f t="shared" si="67"/>
        <v>-31.984134228187997</v>
      </c>
      <c r="BA105" s="8">
        <f t="shared" si="67"/>
        <v>-31.984134228187997</v>
      </c>
      <c r="BB105" s="8">
        <f t="shared" si="64"/>
        <v>6.664025656373787</v>
      </c>
      <c r="BC105" s="8">
        <f t="shared" si="50"/>
        <v>-25.32010857181421</v>
      </c>
      <c r="BF105">
        <v>103</v>
      </c>
      <c r="BG105" s="35">
        <f t="shared" si="51"/>
        <v>141.71655444295288</v>
      </c>
      <c r="BH105" s="35">
        <f t="shared" si="52"/>
        <v>100.70829911824558</v>
      </c>
      <c r="BI105" s="35">
        <f t="shared" si="65"/>
        <v>-117.80164258098698</v>
      </c>
      <c r="BJ105" s="35">
        <f t="shared" si="53"/>
        <v>-17.093343462741402</v>
      </c>
    </row>
    <row r="106" spans="1:62" x14ac:dyDescent="0.25">
      <c r="A106">
        <v>104</v>
      </c>
      <c r="B106">
        <v>9.9999999999999995E-7</v>
      </c>
      <c r="C106" s="27">
        <v>1.4081666666666665E-3</v>
      </c>
      <c r="D106" s="27">
        <v>9.8932432432432432E-4</v>
      </c>
      <c r="E106" s="27">
        <v>3.9204545454545456E-5</v>
      </c>
      <c r="F106">
        <v>1.0000000000000001E-5</v>
      </c>
      <c r="G106">
        <v>0.55980582278545232</v>
      </c>
      <c r="H106">
        <v>0.40815596223432782</v>
      </c>
      <c r="I106">
        <f t="shared" si="45"/>
        <v>306</v>
      </c>
      <c r="J106">
        <v>1.5488166189124805E-7</v>
      </c>
      <c r="K106">
        <v>3.1649999999999998E-2</v>
      </c>
      <c r="M106" s="8"/>
      <c r="O106">
        <v>104</v>
      </c>
      <c r="P106" s="35">
        <f t="shared" si="54"/>
        <v>114.37156012751666</v>
      </c>
      <c r="Q106" s="35">
        <f t="shared" si="55"/>
        <v>73.363304802809353</v>
      </c>
      <c r="R106" s="35">
        <f t="shared" si="60"/>
        <v>-95.761955934148375</v>
      </c>
      <c r="S106" s="35">
        <f t="shared" si="37"/>
        <v>-22.398651131339022</v>
      </c>
      <c r="V106" s="41">
        <v>104</v>
      </c>
      <c r="W106" s="35">
        <f t="shared" si="66"/>
        <v>7.8120805369167101E-2</v>
      </c>
      <c r="X106" s="35">
        <f t="shared" si="66"/>
        <v>7.8120805369167101E-2</v>
      </c>
      <c r="Y106" s="35">
        <f t="shared" si="61"/>
        <v>-7.3152101244421779</v>
      </c>
      <c r="Z106" s="35">
        <f t="shared" si="46"/>
        <v>-7.2370893190730108</v>
      </c>
      <c r="AA106" s="7"/>
      <c r="AC106">
        <v>104</v>
      </c>
      <c r="AD106" s="35">
        <f t="shared" si="39"/>
        <v>86.948445006711324</v>
      </c>
      <c r="AE106" s="35">
        <f t="shared" si="47"/>
        <v>45.940189682004132</v>
      </c>
      <c r="AF106" s="35">
        <f t="shared" si="62"/>
        <v>-66.175773260528828</v>
      </c>
      <c r="AG106" s="35">
        <f t="shared" si="48"/>
        <v>-20.235583578524697</v>
      </c>
      <c r="AJ106">
        <v>104</v>
      </c>
      <c r="AN106" s="35">
        <f t="shared" si="49"/>
        <v>-27.472672897597707</v>
      </c>
      <c r="AP106">
        <v>104</v>
      </c>
      <c r="AR106">
        <v>104</v>
      </c>
      <c r="AS106" s="35">
        <f t="shared" si="41"/>
        <v>-173.70068867114094</v>
      </c>
      <c r="AT106" s="35">
        <f t="shared" si="56"/>
        <v>-132.69243334643369</v>
      </c>
      <c r="AU106" s="35">
        <f t="shared" si="63"/>
        <v>124.4756597062385</v>
      </c>
      <c r="AV106" s="35">
        <f t="shared" si="57"/>
        <v>-8.2167736401951856</v>
      </c>
      <c r="AY106">
        <v>104</v>
      </c>
      <c r="AZ106" s="8">
        <f t="shared" si="67"/>
        <v>-31.984134228187997</v>
      </c>
      <c r="BA106" s="8">
        <f t="shared" si="67"/>
        <v>-31.984134228187997</v>
      </c>
      <c r="BB106" s="8">
        <f t="shared" si="64"/>
        <v>6.4427312229127587</v>
      </c>
      <c r="BC106" s="8">
        <f t="shared" si="50"/>
        <v>-25.541403005275239</v>
      </c>
      <c r="BF106">
        <v>104</v>
      </c>
      <c r="BG106" s="35">
        <f t="shared" si="51"/>
        <v>141.71655444295288</v>
      </c>
      <c r="BH106" s="35">
        <f t="shared" si="52"/>
        <v>100.70829911824558</v>
      </c>
      <c r="BI106" s="35">
        <f t="shared" si="65"/>
        <v>-118.03292848332573</v>
      </c>
      <c r="BJ106" s="35">
        <f t="shared" si="53"/>
        <v>-17.324629365080156</v>
      </c>
    </row>
    <row r="107" spans="1:62" x14ac:dyDescent="0.25">
      <c r="A107">
        <v>105</v>
      </c>
      <c r="B107">
        <v>9.9999999999999995E-7</v>
      </c>
      <c r="C107" s="27">
        <v>1.4751666666666667E-3</v>
      </c>
      <c r="D107" s="27">
        <v>8.7972972972972965E-4</v>
      </c>
      <c r="E107" s="27">
        <v>4.568181818181818E-5</v>
      </c>
      <c r="F107">
        <v>1.0000000000000001E-5</v>
      </c>
      <c r="G107">
        <v>0.55774415130411259</v>
      </c>
      <c r="H107">
        <v>0.40988675981763856</v>
      </c>
      <c r="I107">
        <f t="shared" si="45"/>
        <v>306</v>
      </c>
      <c r="J107">
        <v>1.5488166189124805E-7</v>
      </c>
      <c r="K107">
        <v>3.1734999999999999E-2</v>
      </c>
      <c r="M107" s="8"/>
      <c r="O107">
        <v>105</v>
      </c>
      <c r="P107" s="35">
        <f t="shared" si="54"/>
        <v>114.37156012751666</v>
      </c>
      <c r="Q107" s="35">
        <f t="shared" si="55"/>
        <v>73.363304802809353</v>
      </c>
      <c r="R107" s="35">
        <f t="shared" si="60"/>
        <v>-95.33815765895325</v>
      </c>
      <c r="S107" s="35">
        <f t="shared" si="37"/>
        <v>-21.974852856143897</v>
      </c>
      <c r="V107" s="41">
        <v>105</v>
      </c>
      <c r="W107" s="35">
        <f t="shared" si="66"/>
        <v>7.8120805369167101E-2</v>
      </c>
      <c r="X107" s="35">
        <f t="shared" si="66"/>
        <v>7.8120805369167101E-2</v>
      </c>
      <c r="Y107" s="35">
        <f t="shared" si="61"/>
        <v>-6.2104897581765854</v>
      </c>
      <c r="Z107" s="35">
        <f t="shared" si="46"/>
        <v>-6.1323689528074183</v>
      </c>
      <c r="AA107" s="7"/>
      <c r="AC107">
        <v>105</v>
      </c>
      <c r="AD107" s="35">
        <f t="shared" si="39"/>
        <v>86.948445006711324</v>
      </c>
      <c r="AE107" s="35">
        <f t="shared" si="47"/>
        <v>45.940189682004132</v>
      </c>
      <c r="AF107" s="35">
        <f t="shared" si="62"/>
        <v>-66.328282357137383</v>
      </c>
      <c r="AG107" s="35">
        <f t="shared" si="48"/>
        <v>-20.388092675133251</v>
      </c>
      <c r="AJ107">
        <v>105</v>
      </c>
      <c r="AN107" s="35">
        <f t="shared" si="49"/>
        <v>-26.520461627940669</v>
      </c>
      <c r="AP107">
        <v>105</v>
      </c>
      <c r="AR107">
        <v>105</v>
      </c>
      <c r="AS107" s="35">
        <f t="shared" si="41"/>
        <v>-173.70068867114094</v>
      </c>
      <c r="AT107" s="35">
        <f t="shared" si="56"/>
        <v>-132.69243334643369</v>
      </c>
      <c r="AU107" s="35">
        <f t="shared" si="63"/>
        <v>124.45944870401503</v>
      </c>
      <c r="AV107" s="35">
        <f t="shared" si="57"/>
        <v>-8.232984642418657</v>
      </c>
      <c r="AY107">
        <v>105</v>
      </c>
      <c r="AZ107" s="8">
        <f t="shared" si="67"/>
        <v>-31.984134228187997</v>
      </c>
      <c r="BA107" s="8">
        <f t="shared" si="67"/>
        <v>-31.984134228187997</v>
      </c>
      <c r="BB107" s="8">
        <f t="shared" si="64"/>
        <v>6.3219055014224761</v>
      </c>
      <c r="BC107" s="8">
        <f t="shared" si="50"/>
        <v>-25.66222872676552</v>
      </c>
      <c r="BF107">
        <v>105</v>
      </c>
      <c r="BG107" s="35">
        <f t="shared" si="51"/>
        <v>141.71655444295288</v>
      </c>
      <c r="BH107" s="35">
        <f t="shared" si="52"/>
        <v>100.70829911824558</v>
      </c>
      <c r="BI107" s="35">
        <f t="shared" si="65"/>
        <v>-118.13754320259255</v>
      </c>
      <c r="BJ107" s="35">
        <f t="shared" si="53"/>
        <v>-17.429244084346976</v>
      </c>
    </row>
    <row r="108" spans="1:62" x14ac:dyDescent="0.25">
      <c r="A108">
        <v>106</v>
      </c>
      <c r="B108">
        <v>9.9999999999999995E-7</v>
      </c>
      <c r="C108" s="27">
        <v>1.8348333333333333E-3</v>
      </c>
      <c r="D108" s="27">
        <v>1.2809459459459461E-3</v>
      </c>
      <c r="E108" s="27">
        <v>5.1590909090909091E-5</v>
      </c>
      <c r="F108">
        <v>1.0000000000000001E-5</v>
      </c>
      <c r="G108">
        <v>0.56183780497783653</v>
      </c>
      <c r="H108">
        <v>0.3953125122704606</v>
      </c>
      <c r="I108">
        <f t="shared" si="45"/>
        <v>306</v>
      </c>
      <c r="J108">
        <v>1.5488166189124805E-7</v>
      </c>
      <c r="K108">
        <v>3.1449999999999999E-2</v>
      </c>
      <c r="M108" s="8"/>
      <c r="O108">
        <v>106</v>
      </c>
      <c r="P108" s="35">
        <f t="shared" si="54"/>
        <v>114.37156012751666</v>
      </c>
      <c r="Q108" s="35">
        <f t="shared" si="55"/>
        <v>73.363304802809353</v>
      </c>
      <c r="R108" s="35">
        <f t="shared" si="60"/>
        <v>-95.761971279287877</v>
      </c>
      <c r="S108" s="35">
        <f t="shared" si="37"/>
        <v>-22.398666476478525</v>
      </c>
      <c r="V108" s="41">
        <v>106</v>
      </c>
      <c r="W108" s="35">
        <f t="shared" si="66"/>
        <v>7.8120805369167101E-2</v>
      </c>
      <c r="X108" s="35">
        <f t="shared" si="66"/>
        <v>7.8120805369167101E-2</v>
      </c>
      <c r="Y108" s="35">
        <f t="shared" si="61"/>
        <v>-7.2578273514586416</v>
      </c>
      <c r="Z108" s="35">
        <f t="shared" si="46"/>
        <v>-7.1797065460894745</v>
      </c>
      <c r="AA108" s="7"/>
      <c r="AC108">
        <v>106</v>
      </c>
      <c r="AD108" s="35">
        <f t="shared" si="39"/>
        <v>86.948445006711324</v>
      </c>
      <c r="AE108" s="35">
        <f t="shared" si="47"/>
        <v>45.940189682004132</v>
      </c>
      <c r="AF108" s="35">
        <f t="shared" si="62"/>
        <v>-65.527559486071098</v>
      </c>
      <c r="AG108" s="35">
        <f t="shared" si="48"/>
        <v>-19.587369804066967</v>
      </c>
      <c r="AJ108">
        <v>106</v>
      </c>
      <c r="AN108" s="35">
        <f t="shared" si="49"/>
        <v>-26.76707635015644</v>
      </c>
      <c r="AP108">
        <v>106</v>
      </c>
      <c r="AR108">
        <v>106</v>
      </c>
      <c r="AS108" s="35">
        <f t="shared" si="41"/>
        <v>-173.70068867114094</v>
      </c>
      <c r="AT108" s="35">
        <f t="shared" si="56"/>
        <v>-132.69243334643369</v>
      </c>
      <c r="AU108" s="35">
        <f t="shared" si="63"/>
        <v>124.50100639223744</v>
      </c>
      <c r="AV108" s="35">
        <f t="shared" si="57"/>
        <v>-8.1914269541962454</v>
      </c>
      <c r="AY108">
        <v>106</v>
      </c>
      <c r="AZ108" s="8">
        <f t="shared" si="67"/>
        <v>-31.984134228187997</v>
      </c>
      <c r="BA108" s="8">
        <f t="shared" si="67"/>
        <v>-31.984134228187997</v>
      </c>
      <c r="BB108" s="8">
        <f t="shared" si="64"/>
        <v>5.7624506711914343</v>
      </c>
      <c r="BC108" s="8">
        <f t="shared" si="50"/>
        <v>-26.221683556996563</v>
      </c>
      <c r="BF108">
        <v>106</v>
      </c>
      <c r="BG108" s="35">
        <f t="shared" si="51"/>
        <v>141.71655444295288</v>
      </c>
      <c r="BH108" s="35">
        <f t="shared" si="52"/>
        <v>100.70829911824558</v>
      </c>
      <c r="BI108" s="35">
        <f t="shared" si="65"/>
        <v>-118.73855572104601</v>
      </c>
      <c r="BJ108" s="35">
        <f t="shared" si="53"/>
        <v>-18.030256602800435</v>
      </c>
    </row>
    <row r="109" spans="1:62" x14ac:dyDescent="0.25">
      <c r="A109">
        <v>107</v>
      </c>
      <c r="B109">
        <v>9.9999999999999995E-7</v>
      </c>
      <c r="C109" s="27">
        <v>1.1819999999999999E-3</v>
      </c>
      <c r="D109" s="27">
        <v>8.0743243243243249E-4</v>
      </c>
      <c r="E109" s="27">
        <v>3.9545454545454541E-5</v>
      </c>
      <c r="F109">
        <v>1.0000000000000001E-5</v>
      </c>
      <c r="G109">
        <v>0.5411516073007101</v>
      </c>
      <c r="H109">
        <v>0.42653988097773604</v>
      </c>
      <c r="I109">
        <f t="shared" si="45"/>
        <v>306</v>
      </c>
      <c r="J109">
        <v>1.5488166189124805E-7</v>
      </c>
      <c r="K109">
        <v>3.261E-2</v>
      </c>
      <c r="M109" s="8"/>
      <c r="O109">
        <v>107</v>
      </c>
      <c r="P109" s="35">
        <f t="shared" si="54"/>
        <v>114.37156012751666</v>
      </c>
      <c r="Q109" s="35">
        <f t="shared" si="55"/>
        <v>73.363304802809353</v>
      </c>
      <c r="R109" s="35">
        <f t="shared" si="60"/>
        <v>-95.614484398447786</v>
      </c>
      <c r="S109" s="35">
        <f t="shared" si="37"/>
        <v>-22.251179595638433</v>
      </c>
      <c r="V109" s="41">
        <v>107</v>
      </c>
      <c r="W109" s="35">
        <f t="shared" si="66"/>
        <v>7.8120805369167101E-2</v>
      </c>
      <c r="X109" s="35">
        <f t="shared" si="66"/>
        <v>7.8120805369167101E-2</v>
      </c>
      <c r="Y109" s="35">
        <f t="shared" si="61"/>
        <v>-6.7048399706085204</v>
      </c>
      <c r="Z109" s="35">
        <f t="shared" si="46"/>
        <v>-6.6267191652393533</v>
      </c>
      <c r="AA109" s="7"/>
      <c r="AC109">
        <v>107</v>
      </c>
      <c r="AD109" s="35">
        <f t="shared" si="39"/>
        <v>86.948445006711324</v>
      </c>
      <c r="AE109" s="35">
        <f t="shared" si="47"/>
        <v>45.940189682004132</v>
      </c>
      <c r="AF109" s="35">
        <f t="shared" si="62"/>
        <v>-67.088695029015483</v>
      </c>
      <c r="AG109" s="35">
        <f t="shared" si="48"/>
        <v>-21.148505347011351</v>
      </c>
      <c r="AJ109">
        <v>107</v>
      </c>
      <c r="AN109" s="35">
        <f t="shared" si="49"/>
        <v>-27.775224512250706</v>
      </c>
      <c r="AP109">
        <v>107</v>
      </c>
      <c r="AR109">
        <v>107</v>
      </c>
      <c r="AS109" s="35">
        <f t="shared" si="41"/>
        <v>-173.70068867114094</v>
      </c>
      <c r="AT109" s="35">
        <f t="shared" si="56"/>
        <v>-132.69243334643369</v>
      </c>
      <c r="AU109" s="35">
        <f t="shared" si="63"/>
        <v>124.31341029102936</v>
      </c>
      <c r="AV109" s="35">
        <f t="shared" si="57"/>
        <v>-8.3790230554043319</v>
      </c>
      <c r="AY109">
        <v>107</v>
      </c>
      <c r="AZ109" s="8">
        <f t="shared" si="67"/>
        <v>-31.984134228187997</v>
      </c>
      <c r="BA109" s="8">
        <f t="shared" si="67"/>
        <v>-31.984134228187997</v>
      </c>
      <c r="BB109" s="8">
        <f t="shared" si="64"/>
        <v>6.8779764937577834</v>
      </c>
      <c r="BC109" s="8">
        <f t="shared" si="50"/>
        <v>-25.106157734430212</v>
      </c>
      <c r="BF109">
        <v>107</v>
      </c>
      <c r="BG109" s="35">
        <f t="shared" si="51"/>
        <v>141.71655444295288</v>
      </c>
      <c r="BH109" s="35">
        <f t="shared" si="52"/>
        <v>100.70829911824558</v>
      </c>
      <c r="BI109" s="35">
        <f t="shared" si="65"/>
        <v>-117.43543379727157</v>
      </c>
      <c r="BJ109" s="35">
        <f t="shared" si="53"/>
        <v>-16.727134679025994</v>
      </c>
    </row>
    <row r="110" spans="1:62" x14ac:dyDescent="0.25">
      <c r="A110">
        <v>108</v>
      </c>
      <c r="B110">
        <v>9.9999999999999995E-7</v>
      </c>
      <c r="C110" s="27">
        <v>1.1003333333333332E-3</v>
      </c>
      <c r="D110" s="27">
        <v>7.3189189189189186E-4</v>
      </c>
      <c r="E110" s="27">
        <v>3.7272727272727269E-5</v>
      </c>
      <c r="F110">
        <v>1.0000000000000001E-5</v>
      </c>
      <c r="G110">
        <v>0.54389489183509609</v>
      </c>
      <c r="H110">
        <v>0.42495396540081415</v>
      </c>
      <c r="I110">
        <f t="shared" si="45"/>
        <v>306</v>
      </c>
      <c r="J110">
        <v>1.6218100973589288E-7</v>
      </c>
      <c r="K110">
        <v>3.2820000000000002E-2</v>
      </c>
      <c r="M110" s="8"/>
      <c r="O110">
        <v>108</v>
      </c>
      <c r="P110" s="35">
        <f t="shared" si="54"/>
        <v>114.37156012751666</v>
      </c>
      <c r="Q110" s="35">
        <f t="shared" si="55"/>
        <v>73.363304802809353</v>
      </c>
      <c r="R110" s="35">
        <f t="shared" si="60"/>
        <v>-95.530395067420685</v>
      </c>
      <c r="S110" s="35">
        <f t="shared" si="37"/>
        <v>-22.167090264611332</v>
      </c>
      <c r="V110" s="41">
        <v>108</v>
      </c>
      <c r="W110" s="35">
        <f t="shared" si="66"/>
        <v>7.8120805369167101E-2</v>
      </c>
      <c r="X110" s="35">
        <f t="shared" si="66"/>
        <v>7.8120805369167101E-2</v>
      </c>
      <c r="Y110" s="35">
        <f t="shared" si="61"/>
        <v>-6.5377612034049291</v>
      </c>
      <c r="Z110" s="35">
        <f t="shared" si="46"/>
        <v>-6.459640398035762</v>
      </c>
      <c r="AA110" s="7"/>
      <c r="AC110">
        <v>108</v>
      </c>
      <c r="AD110" s="35">
        <f t="shared" si="39"/>
        <v>86.948445006711324</v>
      </c>
      <c r="AE110" s="35">
        <f t="shared" si="47"/>
        <v>45.940189682004132</v>
      </c>
      <c r="AF110" s="35">
        <f t="shared" si="62"/>
        <v>-67.302412560675251</v>
      </c>
      <c r="AG110" s="35">
        <f t="shared" si="48"/>
        <v>-21.362222878671119</v>
      </c>
      <c r="AJ110">
        <v>108</v>
      </c>
      <c r="AN110" s="35">
        <f t="shared" si="49"/>
        <v>-27.821863276706882</v>
      </c>
      <c r="AP110">
        <v>108</v>
      </c>
      <c r="AR110">
        <v>108</v>
      </c>
      <c r="AS110" s="35">
        <f t="shared" si="41"/>
        <v>-173.70068867114094</v>
      </c>
      <c r="AT110" s="35">
        <f t="shared" si="56"/>
        <v>-132.69243334643369</v>
      </c>
      <c r="AU110" s="35">
        <f t="shared" si="63"/>
        <v>124.30994362537105</v>
      </c>
      <c r="AV110" s="35">
        <f t="shared" si="57"/>
        <v>-8.3824897210626403</v>
      </c>
      <c r="AY110">
        <v>108</v>
      </c>
      <c r="AZ110" s="8">
        <f t="shared" si="67"/>
        <v>-31.984134228187997</v>
      </c>
      <c r="BA110" s="8">
        <f t="shared" si="67"/>
        <v>-31.984134228187997</v>
      </c>
      <c r="BB110" s="8">
        <f t="shared" si="64"/>
        <v>7.0893272546098878</v>
      </c>
      <c r="BC110" s="8">
        <f t="shared" si="50"/>
        <v>-24.89480697357811</v>
      </c>
      <c r="BF110">
        <v>108</v>
      </c>
      <c r="BG110" s="35">
        <f t="shared" si="51"/>
        <v>141.71655444295288</v>
      </c>
      <c r="BH110" s="35">
        <f t="shared" si="52"/>
        <v>100.70829911824558</v>
      </c>
      <c r="BI110" s="35">
        <f t="shared" si="65"/>
        <v>-117.22061637076115</v>
      </c>
      <c r="BJ110" s="35">
        <f t="shared" si="53"/>
        <v>-16.512317252515572</v>
      </c>
    </row>
    <row r="111" spans="1:62" x14ac:dyDescent="0.25">
      <c r="A111">
        <v>109</v>
      </c>
      <c r="B111">
        <v>9.9999999999999995E-7</v>
      </c>
      <c r="C111" s="27">
        <v>7.8666666666666674E-4</v>
      </c>
      <c r="D111" s="27">
        <v>5.9891891891891886E-4</v>
      </c>
      <c r="E111" s="27">
        <v>3.1590909090909086E-5</v>
      </c>
      <c r="F111">
        <v>1.0000000000000001E-5</v>
      </c>
      <c r="G111">
        <v>0.54740464776357878</v>
      </c>
      <c r="H111">
        <v>0.41404009268085973</v>
      </c>
      <c r="I111">
        <f t="shared" si="45"/>
        <v>306</v>
      </c>
      <c r="J111">
        <v>1.5135612484362046E-7</v>
      </c>
      <c r="K111">
        <v>3.3224999999999998E-2</v>
      </c>
      <c r="M111" s="8"/>
      <c r="O111">
        <v>109</v>
      </c>
      <c r="P111" s="35">
        <f t="shared" si="54"/>
        <v>114.37156012751666</v>
      </c>
      <c r="Q111" s="35">
        <f t="shared" si="55"/>
        <v>73.363304802809353</v>
      </c>
      <c r="R111" s="35">
        <f t="shared" si="60"/>
        <v>-95.842808871189504</v>
      </c>
      <c r="S111" s="35">
        <f t="shared" si="37"/>
        <v>-22.479504068380152</v>
      </c>
      <c r="V111" s="41">
        <v>109</v>
      </c>
      <c r="W111" s="35">
        <f t="shared" si="66"/>
        <v>7.8120805369167101E-2</v>
      </c>
      <c r="X111" s="35">
        <f t="shared" si="66"/>
        <v>7.8120805369167101E-2</v>
      </c>
      <c r="Y111" s="35">
        <f t="shared" si="61"/>
        <v>-6.7920402792982717</v>
      </c>
      <c r="Z111" s="35">
        <f t="shared" si="46"/>
        <v>-6.7139194739291046</v>
      </c>
      <c r="AA111" s="7"/>
      <c r="AC111">
        <v>109</v>
      </c>
      <c r="AD111" s="35">
        <f t="shared" si="39"/>
        <v>86.948445006711324</v>
      </c>
      <c r="AE111" s="35">
        <f t="shared" si="47"/>
        <v>45.940189682004132</v>
      </c>
      <c r="AF111" s="35">
        <f t="shared" si="62"/>
        <v>-68.589122699956008</v>
      </c>
      <c r="AG111" s="35">
        <f t="shared" si="48"/>
        <v>-22.648933017951876</v>
      </c>
      <c r="AJ111">
        <v>109</v>
      </c>
      <c r="AN111" s="35">
        <f t="shared" si="49"/>
        <v>-29.362852491880979</v>
      </c>
      <c r="AP111">
        <v>109</v>
      </c>
      <c r="AR111">
        <v>109</v>
      </c>
      <c r="AS111" s="35">
        <f t="shared" si="41"/>
        <v>-173.70068867114094</v>
      </c>
      <c r="AT111" s="35">
        <f t="shared" si="56"/>
        <v>-132.69243334643369</v>
      </c>
      <c r="AU111" s="35">
        <f t="shared" si="63"/>
        <v>124.29510500828829</v>
      </c>
      <c r="AV111" s="35">
        <f t="shared" si="57"/>
        <v>-8.3973283381453996</v>
      </c>
      <c r="AY111">
        <v>109</v>
      </c>
      <c r="AZ111" s="8">
        <f t="shared" si="67"/>
        <v>-31.984134228187997</v>
      </c>
      <c r="BA111" s="8">
        <f t="shared" si="67"/>
        <v>-31.984134228187997</v>
      </c>
      <c r="BB111" s="8">
        <f t="shared" si="64"/>
        <v>7.9906502451635548</v>
      </c>
      <c r="BC111" s="8">
        <f t="shared" si="50"/>
        <v>-23.993483983024444</v>
      </c>
      <c r="BF111">
        <v>109</v>
      </c>
      <c r="BG111" s="35">
        <f t="shared" si="51"/>
        <v>141.71655444295288</v>
      </c>
      <c r="BH111" s="35">
        <f t="shared" si="52"/>
        <v>100.70829911824558</v>
      </c>
      <c r="BI111" s="35">
        <f t="shared" si="65"/>
        <v>-116.30445476312472</v>
      </c>
      <c r="BJ111" s="35">
        <f t="shared" si="53"/>
        <v>-15.596155644879147</v>
      </c>
    </row>
    <row r="112" spans="1:62" x14ac:dyDescent="0.25">
      <c r="A112">
        <v>110</v>
      </c>
      <c r="B112">
        <v>9.9999999999999995E-7</v>
      </c>
      <c r="C112" s="27">
        <v>1.9161666666666665E-3</v>
      </c>
      <c r="D112" s="27">
        <v>1.3432432432432433E-3</v>
      </c>
      <c r="E112" s="27">
        <v>4.9090909090909098E-5</v>
      </c>
      <c r="F112">
        <v>1.0000000000000001E-5</v>
      </c>
      <c r="G112">
        <v>0.56941183700061204</v>
      </c>
      <c r="H112">
        <v>0.38005038300266297</v>
      </c>
      <c r="I112">
        <f t="shared" si="45"/>
        <v>306</v>
      </c>
      <c r="J112">
        <v>1.479108388168204E-7</v>
      </c>
      <c r="K112">
        <v>3.2210000000000003E-2</v>
      </c>
      <c r="M112" s="8"/>
      <c r="O112">
        <v>110</v>
      </c>
      <c r="P112" s="35">
        <f t="shared" si="54"/>
        <v>114.37156012751666</v>
      </c>
      <c r="Q112" s="35">
        <f t="shared" si="55"/>
        <v>73.363304802809353</v>
      </c>
      <c r="R112" s="35">
        <f t="shared" si="60"/>
        <v>-95.711690040744998</v>
      </c>
      <c r="S112" s="35">
        <f t="shared" si="37"/>
        <v>-22.348385237935645</v>
      </c>
      <c r="V112" s="41">
        <v>110</v>
      </c>
      <c r="W112" s="35">
        <f t="shared" si="66"/>
        <v>7.8120805369167101E-2</v>
      </c>
      <c r="X112" s="35">
        <f t="shared" si="66"/>
        <v>7.8120805369167101E-2</v>
      </c>
      <c r="Y112" s="35">
        <f t="shared" si="61"/>
        <v>-7.5154949243979594</v>
      </c>
      <c r="Z112" s="35">
        <f t="shared" si="46"/>
        <v>-7.4373741190287923</v>
      </c>
      <c r="AA112" s="7"/>
      <c r="AC112">
        <v>110</v>
      </c>
      <c r="AD112" s="35">
        <f t="shared" si="39"/>
        <v>86.948445006711324</v>
      </c>
      <c r="AE112" s="35">
        <f t="shared" si="47"/>
        <v>45.940189682004132</v>
      </c>
      <c r="AF112" s="35">
        <f t="shared" si="62"/>
        <v>-65.180480696323045</v>
      </c>
      <c r="AG112" s="35">
        <f t="shared" si="48"/>
        <v>-19.240291014318913</v>
      </c>
      <c r="AJ112">
        <v>110</v>
      </c>
      <c r="AN112" s="35">
        <f t="shared" si="49"/>
        <v>-26.677665133347706</v>
      </c>
      <c r="AP112">
        <v>110</v>
      </c>
      <c r="AR112">
        <v>110</v>
      </c>
      <c r="AS112" s="35">
        <f t="shared" si="41"/>
        <v>-173.70068867114094</v>
      </c>
      <c r="AT112" s="35">
        <f t="shared" si="56"/>
        <v>-132.69243334643369</v>
      </c>
      <c r="AU112" s="35">
        <f t="shared" si="63"/>
        <v>124.47432441395749</v>
      </c>
      <c r="AV112" s="35">
        <f t="shared" si="57"/>
        <v>-8.2181089324761984</v>
      </c>
      <c r="AY112">
        <v>110</v>
      </c>
      <c r="AZ112" s="8">
        <f t="shared" si="67"/>
        <v>-31.984134228187997</v>
      </c>
      <c r="BA112" s="8">
        <f t="shared" si="67"/>
        <v>-31.984134228187997</v>
      </c>
      <c r="BB112" s="8">
        <f t="shared" si="64"/>
        <v>5.7469199531885202</v>
      </c>
      <c r="BC112" s="8">
        <f t="shared" si="50"/>
        <v>-26.237214274999477</v>
      </c>
      <c r="BF112">
        <v>110</v>
      </c>
      <c r="BG112" s="35">
        <f t="shared" si="51"/>
        <v>141.71655444295288</v>
      </c>
      <c r="BH112" s="35">
        <f t="shared" si="52"/>
        <v>100.70829911824558</v>
      </c>
      <c r="BI112" s="35">
        <f t="shared" si="65"/>
        <v>-118.72740446076898</v>
      </c>
      <c r="BJ112" s="35">
        <f t="shared" si="53"/>
        <v>-18.019105342523403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3993-6888-4827-B452-79EC8EF5F1BE}">
  <dimension ref="A1:BX113"/>
  <sheetViews>
    <sheetView zoomScale="84" zoomScaleNormal="84" workbookViewId="0">
      <selection activeCell="BE2" sqref="BE2"/>
    </sheetView>
  </sheetViews>
  <sheetFormatPr defaultRowHeight="15.75" x14ac:dyDescent="0.25"/>
  <cols>
    <col min="2" max="2" width="10.42578125" bestFit="1" customWidth="1"/>
    <col min="3" max="3" width="20.5703125" bestFit="1" customWidth="1"/>
    <col min="4" max="4" width="19.7109375" bestFit="1" customWidth="1"/>
    <col min="5" max="5" width="22.7109375" bestFit="1" customWidth="1"/>
    <col min="6" max="6" width="20.5703125" bestFit="1" customWidth="1"/>
    <col min="7" max="7" width="14.5703125" bestFit="1" customWidth="1"/>
    <col min="8" max="8" width="12.7109375" bestFit="1" customWidth="1"/>
    <col min="9" max="9" width="14.28515625" bestFit="1" customWidth="1"/>
    <col min="10" max="10" width="14.5703125" bestFit="1" customWidth="1"/>
    <col min="11" max="11" width="12.7109375" bestFit="1" customWidth="1"/>
    <col min="12" max="12" width="14.28515625" bestFit="1" customWidth="1"/>
    <col min="13" max="13" width="23.28515625" bestFit="1" customWidth="1"/>
    <col min="14" max="14" width="16.5703125" customWidth="1"/>
    <col min="15" max="15" width="25.28515625" bestFit="1" customWidth="1"/>
    <col min="16" max="16" width="77.140625" bestFit="1" customWidth="1"/>
    <col min="17" max="17" width="12.5703125" bestFit="1" customWidth="1"/>
    <col min="18" max="18" width="13.5703125" bestFit="1" customWidth="1"/>
    <col min="20" max="20" width="9.140625" customWidth="1"/>
    <col min="21" max="21" width="13.42578125" bestFit="1" customWidth="1"/>
    <col min="22" max="22" width="8.140625" bestFit="1" customWidth="1"/>
    <col min="25" max="25" width="4.42578125" bestFit="1" customWidth="1"/>
    <col min="30" max="30" width="5.42578125" bestFit="1" customWidth="1"/>
    <col min="31" max="32" width="9" bestFit="1" customWidth="1"/>
    <col min="33" max="33" width="9.5703125" bestFit="1" customWidth="1"/>
    <col min="34" max="34" width="9" bestFit="1" customWidth="1"/>
    <col min="35" max="35" width="16.85546875" bestFit="1" customWidth="1"/>
    <col min="36" max="36" width="25.28515625" bestFit="1" customWidth="1"/>
    <col min="37" max="37" width="84.28515625" bestFit="1" customWidth="1"/>
    <col min="38" max="38" width="12.5703125" bestFit="1" customWidth="1"/>
    <col min="39" max="40" width="6.140625" bestFit="1" customWidth="1"/>
    <col min="41" max="41" width="8.5703125" bestFit="1" customWidth="1"/>
    <col min="42" max="42" width="8.140625" bestFit="1" customWidth="1"/>
    <col min="43" max="43" width="13.85546875" bestFit="1" customWidth="1"/>
    <col min="44" max="44" width="9" bestFit="1" customWidth="1"/>
    <col min="45" max="45" width="4.7109375" bestFit="1" customWidth="1"/>
    <col min="46" max="47" width="6" bestFit="1" customWidth="1"/>
    <col min="48" max="49" width="13.85546875" bestFit="1" customWidth="1"/>
    <col min="50" max="50" width="4.42578125" bestFit="1" customWidth="1"/>
    <col min="51" max="51" width="9.7109375" bestFit="1" customWidth="1"/>
    <col min="52" max="53" width="9" bestFit="1" customWidth="1"/>
    <col min="54" max="54" width="9.5703125" bestFit="1" customWidth="1"/>
    <col min="55" max="55" width="9" bestFit="1" customWidth="1"/>
    <col min="56" max="56" width="10.7109375" bestFit="1" customWidth="1"/>
    <col min="57" max="57" width="25.28515625" bestFit="1" customWidth="1"/>
    <col min="58" max="58" width="77.140625" customWidth="1"/>
    <col min="59" max="59" width="13.42578125" bestFit="1" customWidth="1"/>
    <col min="64" max="64" width="8.28515625" bestFit="1" customWidth="1"/>
    <col min="67" max="67" width="11.5703125" bestFit="1" customWidth="1"/>
    <col min="71" max="71" width="16.42578125" bestFit="1" customWidth="1"/>
    <col min="72" max="76" width="16.42578125" customWidth="1"/>
    <col min="77" max="77" width="10.5703125" bestFit="1" customWidth="1"/>
  </cols>
  <sheetData>
    <row r="1" spans="1:76" ht="33" x14ac:dyDescent="0.35">
      <c r="A1" t="s">
        <v>86</v>
      </c>
      <c r="B1" s="1" t="s">
        <v>39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25</v>
      </c>
      <c r="I1" t="s">
        <v>8</v>
      </c>
      <c r="J1" t="s">
        <v>9</v>
      </c>
      <c r="K1" t="s">
        <v>10</v>
      </c>
      <c r="M1" s="22"/>
      <c r="P1" s="34" t="s">
        <v>92</v>
      </c>
      <c r="Q1" s="2" t="s">
        <v>34</v>
      </c>
      <c r="R1" t="s">
        <v>35</v>
      </c>
      <c r="T1" t="s">
        <v>45</v>
      </c>
      <c r="U1" t="s">
        <v>46</v>
      </c>
      <c r="V1" t="s">
        <v>47</v>
      </c>
      <c r="W1" t="s">
        <v>48</v>
      </c>
      <c r="X1" t="s">
        <v>36</v>
      </c>
      <c r="Y1" t="s">
        <v>37</v>
      </c>
      <c r="Z1" t="s">
        <v>38</v>
      </c>
      <c r="AA1" t="s">
        <v>17</v>
      </c>
      <c r="AB1" t="s">
        <v>9</v>
      </c>
      <c r="AC1" s="2"/>
      <c r="AD1" t="s">
        <v>24</v>
      </c>
      <c r="AE1" t="s">
        <v>27</v>
      </c>
      <c r="AF1" t="s">
        <v>28</v>
      </c>
      <c r="AG1" t="s">
        <v>42</v>
      </c>
      <c r="AH1" t="s">
        <v>33</v>
      </c>
      <c r="AK1" s="34" t="s">
        <v>91</v>
      </c>
      <c r="AL1" s="23" t="s">
        <v>34</v>
      </c>
      <c r="AM1" t="s">
        <v>35</v>
      </c>
      <c r="AO1" t="s">
        <v>45</v>
      </c>
      <c r="AP1" t="s">
        <v>46</v>
      </c>
      <c r="AQ1" t="s">
        <v>47</v>
      </c>
      <c r="AR1" t="s">
        <v>48</v>
      </c>
      <c r="AS1" t="s">
        <v>36</v>
      </c>
      <c r="AT1" t="s">
        <v>37</v>
      </c>
      <c r="AU1" t="s">
        <v>38</v>
      </c>
      <c r="AV1" t="s">
        <v>17</v>
      </c>
      <c r="AW1" t="s">
        <v>9</v>
      </c>
      <c r="AX1" s="2"/>
      <c r="AY1" t="s">
        <v>24</v>
      </c>
      <c r="AZ1" t="s">
        <v>27</v>
      </c>
      <c r="BA1" t="s">
        <v>28</v>
      </c>
      <c r="BB1" t="s">
        <v>42</v>
      </c>
      <c r="BC1" t="s">
        <v>33</v>
      </c>
      <c r="BF1" s="34" t="s">
        <v>90</v>
      </c>
      <c r="BG1" s="2" t="s">
        <v>34</v>
      </c>
      <c r="BH1" t="s">
        <v>35</v>
      </c>
      <c r="BJ1" t="s">
        <v>45</v>
      </c>
      <c r="BK1" t="s">
        <v>46</v>
      </c>
      <c r="BL1" t="s">
        <v>47</v>
      </c>
      <c r="BM1" t="s">
        <v>48</v>
      </c>
      <c r="BN1" t="s">
        <v>36</v>
      </c>
      <c r="BO1" t="s">
        <v>37</v>
      </c>
      <c r="BP1" t="s">
        <v>38</v>
      </c>
      <c r="BQ1" t="s">
        <v>17</v>
      </c>
      <c r="BR1" t="s">
        <v>9</v>
      </c>
      <c r="BT1" t="s">
        <v>24</v>
      </c>
      <c r="BU1" t="s">
        <v>27</v>
      </c>
      <c r="BV1" t="s">
        <v>28</v>
      </c>
      <c r="BW1" t="s">
        <v>42</v>
      </c>
      <c r="BX1" t="s">
        <v>33</v>
      </c>
    </row>
    <row r="2" spans="1:76" x14ac:dyDescent="0.25">
      <c r="A2">
        <v>0</v>
      </c>
      <c r="F2" s="19"/>
      <c r="N2" s="3"/>
      <c r="O2" s="52" t="s">
        <v>136</v>
      </c>
      <c r="P2" s="3"/>
      <c r="Q2" s="2">
        <v>1</v>
      </c>
      <c r="R2">
        <v>2</v>
      </c>
      <c r="T2">
        <v>0</v>
      </c>
      <c r="U2">
        <v>5.75</v>
      </c>
      <c r="V2">
        <v>0</v>
      </c>
      <c r="W2">
        <v>0</v>
      </c>
      <c r="X2">
        <v>1</v>
      </c>
      <c r="Y2">
        <v>0</v>
      </c>
      <c r="Z2">
        <v>0</v>
      </c>
      <c r="AA2">
        <v>0.5</v>
      </c>
      <c r="AB2">
        <v>6.25</v>
      </c>
      <c r="AC2" s="2"/>
      <c r="AD2">
        <v>0</v>
      </c>
      <c r="AI2" s="3"/>
      <c r="AJ2" s="52" t="s">
        <v>136</v>
      </c>
      <c r="AK2" s="3"/>
      <c r="AL2" s="2">
        <v>1</v>
      </c>
      <c r="AM2">
        <v>1.9999999999999982</v>
      </c>
      <c r="AO2">
        <v>0</v>
      </c>
      <c r="AP2">
        <v>0</v>
      </c>
      <c r="AQ2">
        <v>3.2857142857142856</v>
      </c>
      <c r="AR2">
        <v>0</v>
      </c>
      <c r="AS2">
        <v>1</v>
      </c>
      <c r="AT2">
        <v>0</v>
      </c>
      <c r="AU2">
        <v>0</v>
      </c>
      <c r="AV2">
        <v>2.1428571428571423</v>
      </c>
      <c r="AW2">
        <v>5.4285714285714279</v>
      </c>
      <c r="AX2" s="2"/>
      <c r="AY2">
        <v>0</v>
      </c>
      <c r="BD2" s="3"/>
      <c r="BE2" s="52" t="s">
        <v>136</v>
      </c>
      <c r="BF2" s="3"/>
      <c r="BG2" s="2">
        <v>1</v>
      </c>
      <c r="BH2">
        <v>2.0000000000000018</v>
      </c>
      <c r="BJ2">
        <v>0</v>
      </c>
      <c r="BK2">
        <v>0</v>
      </c>
      <c r="BL2">
        <v>0</v>
      </c>
      <c r="BM2">
        <v>2.2999999999999998</v>
      </c>
      <c r="BN2">
        <v>1</v>
      </c>
      <c r="BO2">
        <v>0</v>
      </c>
      <c r="BP2">
        <v>0</v>
      </c>
      <c r="BQ2">
        <v>2.8000000000000007</v>
      </c>
      <c r="BR2">
        <v>5.1000000000000005</v>
      </c>
      <c r="BT2">
        <v>0</v>
      </c>
    </row>
    <row r="3" spans="1:76" ht="16.5" x14ac:dyDescent="0.25">
      <c r="A3">
        <v>1</v>
      </c>
      <c r="B3">
        <v>9.9999999999999995E-7</v>
      </c>
      <c r="C3">
        <v>9.9999999999999995E-7</v>
      </c>
      <c r="D3">
        <v>8.3783783783783787E-5</v>
      </c>
      <c r="E3">
        <v>9.9999999999999995E-7</v>
      </c>
      <c r="F3">
        <v>4.2576502405145007E-3</v>
      </c>
      <c r="G3">
        <v>6.0884722992641926E-3</v>
      </c>
      <c r="H3">
        <v>1.6507972131880346E-2</v>
      </c>
      <c r="I3">
        <f>33+273</f>
        <v>306</v>
      </c>
      <c r="J3">
        <v>1.2022644346174111E-7</v>
      </c>
      <c r="K3">
        <v>3.6400000000000002E-2</v>
      </c>
      <c r="M3" s="22"/>
      <c r="N3" s="3" t="s">
        <v>17</v>
      </c>
      <c r="O3" s="25">
        <v>-584.02718120805366</v>
      </c>
      <c r="P3" s="25"/>
      <c r="Q3" s="2">
        <v>1</v>
      </c>
      <c r="R3">
        <v>2</v>
      </c>
      <c r="T3">
        <v>0</v>
      </c>
      <c r="U3">
        <v>5.75</v>
      </c>
      <c r="V3">
        <v>0</v>
      </c>
      <c r="W3">
        <v>0</v>
      </c>
      <c r="X3">
        <v>1</v>
      </c>
      <c r="Y3">
        <v>0</v>
      </c>
      <c r="Z3">
        <v>0</v>
      </c>
      <c r="AA3">
        <v>0.5</v>
      </c>
      <c r="AB3">
        <v>6.25</v>
      </c>
      <c r="AD3" s="20">
        <v>1</v>
      </c>
      <c r="AE3" s="8">
        <f t="shared" ref="AE3:AE66" si="0">T3*$O$8+U3*$O$9+V3*$O$10+W3*$O$11+X3*$O$4+Y3*$O$12+Z3*$O$14+AA3*$O$3+AB3*$O$6-Q3*$O$13-R3*$O$7</f>
        <v>-392.33660635570459</v>
      </c>
      <c r="AF3" s="8">
        <f t="shared" ref="AF3:AF66" si="1">T3*$O$8+U3*$O$9+V3*$O$10+W3*$O$11+X3*$O$4+Y3*$O$12+Z3*$O$14+AA3*$O$3+AB3*$O$5-Q3*$O$13-R3*$O$7</f>
        <v>-648.63820213512508</v>
      </c>
      <c r="AG3" s="8">
        <f>0.0083145*$I3*LN($C3^U2*$D3^V2*$E3^W2*$F3^X2*$G3^Y2*$H3^Z2*$K3^AA2/$B3^Q2)</f>
        <v>-185.06603434131492</v>
      </c>
      <c r="AH3" s="8">
        <f>AF3+AG3</f>
        <v>-833.70423647643997</v>
      </c>
      <c r="AI3" s="3" t="s">
        <v>17</v>
      </c>
      <c r="AJ3" s="25">
        <v>-584.02718120805366</v>
      </c>
      <c r="AK3" s="25"/>
      <c r="AL3" s="2">
        <v>1</v>
      </c>
      <c r="AM3">
        <v>1.9999999999999982</v>
      </c>
      <c r="AO3">
        <v>0</v>
      </c>
      <c r="AP3">
        <v>0</v>
      </c>
      <c r="AQ3">
        <v>3.2857142857142856</v>
      </c>
      <c r="AR3">
        <v>0</v>
      </c>
      <c r="AS3">
        <v>1</v>
      </c>
      <c r="AT3">
        <v>0</v>
      </c>
      <c r="AU3">
        <v>0</v>
      </c>
      <c r="AV3">
        <v>2.1428571428571423</v>
      </c>
      <c r="AW3">
        <v>5.4285714285714279</v>
      </c>
      <c r="AY3" s="20">
        <v>1</v>
      </c>
      <c r="AZ3" s="8">
        <f t="shared" ref="AZ3:AZ66" si="2">AO3*$O$8+AP3*$O$9+AQ3*$O$10+AR3*$O$11+AS3*$O$4+AT3*$O$12+AU3*$O$14+AV3*$O$3+AW3*$O$6-AL3*$O$13-AM3*$O$7</f>
        <v>-418.89879475455376</v>
      </c>
      <c r="BA3" s="8">
        <f>AO3*$O$8+AP3*$O$9+AQ3*$O$10+AR3*$O$11+AS3*$O$4+AT3*$O$12+AU3*$O$14+AV3*$O$3+AW3*$O$5-AL3*$O$13-AM3*$O$7</f>
        <v>-641.51503794582186</v>
      </c>
      <c r="BB3" s="8">
        <f>0.0083145*$I3*LN($C3^AP2*$D3^AQ2*$E3^AR2*$F3^AS2*$G3^AT2*$H3^AU2*$K3^AV2/$B3^AL2)</f>
        <v>-75.276603086158431</v>
      </c>
      <c r="BC3" s="8">
        <f>BA3+BB3</f>
        <v>-716.79164103198025</v>
      </c>
      <c r="BD3" s="3" t="s">
        <v>17</v>
      </c>
      <c r="BE3" s="25">
        <v>-584.02718120805366</v>
      </c>
      <c r="BF3" s="25"/>
      <c r="BG3" s="2">
        <v>1</v>
      </c>
      <c r="BH3">
        <v>2.0000000000000018</v>
      </c>
      <c r="BJ3">
        <v>0</v>
      </c>
      <c r="BK3">
        <v>0</v>
      </c>
      <c r="BL3">
        <v>0</v>
      </c>
      <c r="BM3">
        <v>2.2999999999999998</v>
      </c>
      <c r="BN3">
        <v>1</v>
      </c>
      <c r="BO3">
        <v>0</v>
      </c>
      <c r="BP3">
        <v>0</v>
      </c>
      <c r="BQ3">
        <v>2.8000000000000007</v>
      </c>
      <c r="BR3">
        <v>5.1000000000000005</v>
      </c>
      <c r="BT3" s="20">
        <v>1</v>
      </c>
      <c r="BU3" s="8">
        <f t="shared" ref="BU3:BU66" si="3">BJ3*$O$8+BK3*$O$9+BL3*$O$10+BM3*$O$11+BN3*$O$4+BO3*$O$12+BP3*$O$14+BQ3*$O$3+BR3*$O$6-BG3*$O$13-BH3*$O$7</f>
        <v>-429.34399226174452</v>
      </c>
      <c r="BV3" s="8">
        <f>BJ3*$O$8+BK3*$O$9+BL3*$O$10+BM3*$O$11+BN3*$O$4+BO3*$O$12+BP3*$O$14+BQ3*$O$3+BR3*$O$5-BG3*$O$13-BH3*$O$7</f>
        <v>-638.48609441775125</v>
      </c>
      <c r="BW3" s="8">
        <f>0.0083145*$I3*LN($C3^BK2*$D3^BL2*$E3^BM2*$F3^BN2*$G3^BO2*$H3^BP2*$K3^BQ2/$B3^BG2)</f>
        <v>-83.186687916120817</v>
      </c>
      <c r="BX3" s="8">
        <f>BV3+BW3</f>
        <v>-721.67278233387208</v>
      </c>
    </row>
    <row r="4" spans="1:76" ht="16.5" x14ac:dyDescent="0.25">
      <c r="A4">
        <v>2</v>
      </c>
      <c r="B4">
        <v>9.9999999999999995E-7</v>
      </c>
      <c r="C4">
        <v>6.1033333333333328E-4</v>
      </c>
      <c r="D4">
        <v>1.1351351351351351E-4</v>
      </c>
      <c r="E4">
        <v>1.0136363636363636E-4</v>
      </c>
      <c r="F4">
        <v>1.0000000000000001E-5</v>
      </c>
      <c r="G4">
        <v>0.54317162513729378</v>
      </c>
      <c r="H4">
        <v>0.29656744957108727</v>
      </c>
      <c r="I4">
        <f t="shared" ref="I4:I67" si="4">33+273</f>
        <v>306</v>
      </c>
      <c r="J4">
        <v>2.3442288153199206E-7</v>
      </c>
      <c r="K4">
        <v>3.2599999999999997E-2</v>
      </c>
      <c r="M4" s="22"/>
      <c r="N4" s="3" t="s">
        <v>72</v>
      </c>
      <c r="O4" s="25">
        <v>1.0268456374837993E-6</v>
      </c>
      <c r="P4" s="25"/>
      <c r="Q4" s="2">
        <v>1</v>
      </c>
      <c r="R4">
        <v>2</v>
      </c>
      <c r="T4">
        <v>0</v>
      </c>
      <c r="U4">
        <v>5.75</v>
      </c>
      <c r="V4">
        <v>0</v>
      </c>
      <c r="W4">
        <v>0</v>
      </c>
      <c r="X4">
        <v>1</v>
      </c>
      <c r="Y4">
        <v>0</v>
      </c>
      <c r="Z4">
        <v>0</v>
      </c>
      <c r="AA4">
        <v>0.5</v>
      </c>
      <c r="AB4">
        <v>6.25</v>
      </c>
      <c r="AD4" s="20">
        <v>2</v>
      </c>
      <c r="AE4" s="8">
        <f t="shared" si="0"/>
        <v>-392.33660635570459</v>
      </c>
      <c r="AF4" s="8">
        <f t="shared" si="1"/>
        <v>-648.63820213512508</v>
      </c>
      <c r="AG4" s="8">
        <f t="shared" ref="AG4:AG67" si="5">0.0083145*$I4*LN($C4^U3*$D4^V3*$E4^W3*$F4^X3*$G4^Y3*$H4^Z3*$K4^AA3/$B4^Q3)</f>
        <v>-106.77600893119578</v>
      </c>
      <c r="AH4" s="8">
        <f t="shared" ref="AH4:AH67" si="6">AF4+AG4</f>
        <v>-755.41421106632083</v>
      </c>
      <c r="AI4" s="3" t="s">
        <v>72</v>
      </c>
      <c r="AJ4" s="25">
        <v>1.0268456374837993E-6</v>
      </c>
      <c r="AK4" s="25"/>
      <c r="AL4" s="2">
        <v>1</v>
      </c>
      <c r="AM4">
        <v>2</v>
      </c>
      <c r="AO4">
        <v>0</v>
      </c>
      <c r="AP4">
        <v>0</v>
      </c>
      <c r="AQ4">
        <v>3.28571428571429</v>
      </c>
      <c r="AR4">
        <v>0</v>
      </c>
      <c r="AS4">
        <v>1</v>
      </c>
      <c r="AT4">
        <v>0</v>
      </c>
      <c r="AU4">
        <v>0</v>
      </c>
      <c r="AV4">
        <v>2.1428571428571401</v>
      </c>
      <c r="AW4">
        <v>5.4285714285714297</v>
      </c>
      <c r="AY4" s="20">
        <v>2</v>
      </c>
      <c r="AZ4" s="8">
        <f t="shared" si="2"/>
        <v>-418.89879475455427</v>
      </c>
      <c r="BA4" s="8">
        <f t="shared" ref="BA4:BA67" si="7">AO4*$O$8+AP4*$O$9+AQ4*$O$10+AR4*$O$11+AS4*$O$4+AT4*$O$12+AU4*$O$14+AV4*$O$3+AW4*$O$5-AL4*$O$13-AM4*$O$7</f>
        <v>-641.51503794582231</v>
      </c>
      <c r="BB4" s="8">
        <f t="shared" ref="BB4:BB67" si="8">0.0083145*$I4*LN($C4^AP3*$D4^AQ3*$E4^AR3*$F4^AS3*$G4^AT3*$H4^AU3*$K4^AV3/$B4^AL3)</f>
        <v>-88.741564889044994</v>
      </c>
      <c r="BC4" s="8">
        <f t="shared" ref="BC4:BC67" si="9">BA4+BB4</f>
        <v>-730.25660283486729</v>
      </c>
      <c r="BD4" s="3" t="s">
        <v>72</v>
      </c>
      <c r="BE4" s="25">
        <v>1.0268456374837993E-6</v>
      </c>
      <c r="BF4" s="25"/>
      <c r="BG4" s="2">
        <v>1</v>
      </c>
      <c r="BH4">
        <v>2</v>
      </c>
      <c r="BJ4">
        <v>0</v>
      </c>
      <c r="BK4">
        <v>0</v>
      </c>
      <c r="BL4">
        <v>0</v>
      </c>
      <c r="BM4">
        <v>2.2999999999999998</v>
      </c>
      <c r="BN4">
        <v>1</v>
      </c>
      <c r="BO4">
        <v>0</v>
      </c>
      <c r="BP4">
        <v>0</v>
      </c>
      <c r="BQ4">
        <v>2.8</v>
      </c>
      <c r="BR4">
        <v>5.0999999999999996</v>
      </c>
      <c r="BT4" s="20">
        <v>2</v>
      </c>
      <c r="BU4" s="8">
        <f t="shared" si="3"/>
        <v>-429.34399226174492</v>
      </c>
      <c r="BV4" s="8">
        <f>BJ4*$O$8+BK4*$O$9+BL4*$O$10+BM4*$O$11+BN4*$O$4+BO4*$O$12+BP4*$O$14+BQ4*$O$3+BR4*$O$5-BG4*$O$13-BH4*$O$7</f>
        <v>-638.4860944177517</v>
      </c>
      <c r="BW4" s="8">
        <f t="shared" ref="BW4:BW67" si="10">0.0083145*$I4*LN($C4^BK3*$D4^BL3*$E4^BM3*$F4^BN3*$G4^BO3*$H4^BP3*$K4^BQ3/$B4^BG3)</f>
        <v>-72.34712550637029</v>
      </c>
      <c r="BX4" s="8">
        <f t="shared" ref="BX4:BX67" si="11">BV4+BW4</f>
        <v>-710.83321992412198</v>
      </c>
    </row>
    <row r="5" spans="1:76" ht="16.5" x14ac:dyDescent="0.25">
      <c r="A5">
        <v>3</v>
      </c>
      <c r="B5">
        <v>9.9999999999999995E-7</v>
      </c>
      <c r="C5">
        <v>2.2033333333333334E-4</v>
      </c>
      <c r="D5">
        <v>2.7297297297297298E-4</v>
      </c>
      <c r="E5">
        <v>3.9772727272727275E-5</v>
      </c>
      <c r="F5">
        <v>1.0000000000000001E-5</v>
      </c>
      <c r="G5">
        <v>0.59568122135964996</v>
      </c>
      <c r="H5">
        <v>0.33943151332398069</v>
      </c>
      <c r="I5">
        <f t="shared" si="4"/>
        <v>306</v>
      </c>
      <c r="J5">
        <v>2.454708915685024E-7</v>
      </c>
      <c r="K5">
        <v>3.065E-2</v>
      </c>
      <c r="M5" s="22"/>
      <c r="N5" s="3" t="s">
        <v>20</v>
      </c>
      <c r="O5" s="25">
        <v>-41.00825532470725</v>
      </c>
      <c r="P5" s="25"/>
      <c r="Q5" s="2">
        <v>1</v>
      </c>
      <c r="R5">
        <v>2</v>
      </c>
      <c r="T5">
        <v>0</v>
      </c>
      <c r="U5">
        <v>5.75</v>
      </c>
      <c r="V5">
        <v>0</v>
      </c>
      <c r="W5">
        <v>0</v>
      </c>
      <c r="X5">
        <v>1</v>
      </c>
      <c r="Y5">
        <v>0</v>
      </c>
      <c r="Z5">
        <v>0</v>
      </c>
      <c r="AA5">
        <v>0.5</v>
      </c>
      <c r="AB5">
        <v>6.25</v>
      </c>
      <c r="AD5">
        <v>3</v>
      </c>
      <c r="AE5" s="8">
        <f t="shared" si="0"/>
        <v>-392.33660635570459</v>
      </c>
      <c r="AF5" s="8">
        <f t="shared" si="1"/>
        <v>-648.63820213512508</v>
      </c>
      <c r="AG5" s="8">
        <f t="shared" si="5"/>
        <v>-121.75979945515333</v>
      </c>
      <c r="AH5" s="8">
        <f t="shared" si="6"/>
        <v>-770.39800159027845</v>
      </c>
      <c r="AI5" s="3" t="s">
        <v>20</v>
      </c>
      <c r="AJ5" s="25">
        <v>-41.00825532470725</v>
      </c>
      <c r="AK5" s="25"/>
      <c r="AL5" s="2">
        <v>1</v>
      </c>
      <c r="AM5">
        <v>2</v>
      </c>
      <c r="AO5">
        <v>0</v>
      </c>
      <c r="AP5">
        <v>0</v>
      </c>
      <c r="AQ5">
        <v>3.28571428571429</v>
      </c>
      <c r="AR5">
        <v>0</v>
      </c>
      <c r="AS5">
        <v>1</v>
      </c>
      <c r="AT5">
        <v>0</v>
      </c>
      <c r="AU5">
        <v>0</v>
      </c>
      <c r="AV5">
        <v>2.1428571428571401</v>
      </c>
      <c r="AW5">
        <v>5.4285714285714297</v>
      </c>
      <c r="AY5">
        <v>3</v>
      </c>
      <c r="AZ5" s="8">
        <f t="shared" si="2"/>
        <v>-418.89879475455427</v>
      </c>
      <c r="BA5" s="8">
        <f t="shared" si="7"/>
        <v>-641.51503794582231</v>
      </c>
      <c r="BB5" s="8">
        <f t="shared" si="8"/>
        <v>-81.742668294416248</v>
      </c>
      <c r="BC5" s="8">
        <f t="shared" si="9"/>
        <v>-723.25770624023858</v>
      </c>
      <c r="BD5" s="3" t="s">
        <v>20</v>
      </c>
      <c r="BE5" s="25">
        <v>-41.00825532470725</v>
      </c>
      <c r="BF5" s="25"/>
      <c r="BG5" s="2">
        <v>1</v>
      </c>
      <c r="BH5">
        <v>2</v>
      </c>
      <c r="BJ5">
        <v>0</v>
      </c>
      <c r="BK5">
        <v>0</v>
      </c>
      <c r="BL5">
        <v>0</v>
      </c>
      <c r="BM5">
        <v>2.2999999999999998</v>
      </c>
      <c r="BN5">
        <v>1</v>
      </c>
      <c r="BO5">
        <v>0</v>
      </c>
      <c r="BP5">
        <v>0</v>
      </c>
      <c r="BQ5">
        <v>2.8</v>
      </c>
      <c r="BR5">
        <v>5.0999999999999996</v>
      </c>
      <c r="BT5">
        <v>3</v>
      </c>
      <c r="BU5" s="8">
        <f t="shared" si="3"/>
        <v>-429.34399226174492</v>
      </c>
      <c r="BV5" s="8">
        <f t="shared" ref="BV5:BV67" si="12">BJ5*$O$8+BK5*$O$9+BL5*$O$10+BM5*$O$11+BN5*$O$4+BO5*$O$12+BP5*$O$14+BQ5*$O$3+BR5*$O$5-BG5*$O$13-BH5*$O$7</f>
        <v>-638.4860944177517</v>
      </c>
      <c r="BW5" s="8">
        <f t="shared" si="10"/>
        <v>-78.261023269290106</v>
      </c>
      <c r="BX5" s="8">
        <f t="shared" si="11"/>
        <v>-716.74711768704185</v>
      </c>
    </row>
    <row r="6" spans="1:76" ht="16.5" x14ac:dyDescent="0.25">
      <c r="A6">
        <v>4</v>
      </c>
      <c r="B6">
        <v>9.9999999999999995E-7</v>
      </c>
      <c r="C6">
        <v>1.8550000000000004E-4</v>
      </c>
      <c r="D6">
        <v>2.9324324324324325E-4</v>
      </c>
      <c r="E6">
        <v>4.2386363636363639E-5</v>
      </c>
      <c r="F6">
        <v>1.0000000000000001E-5</v>
      </c>
      <c r="G6">
        <v>0.59403341979343327</v>
      </c>
      <c r="H6">
        <v>0.36759939817554188</v>
      </c>
      <c r="I6">
        <f t="shared" si="4"/>
        <v>306</v>
      </c>
      <c r="J6">
        <v>2.5703957827688611E-7</v>
      </c>
      <c r="K6">
        <v>2.9850000000000002E-2</v>
      </c>
      <c r="M6" s="22"/>
      <c r="N6" s="3" t="s">
        <v>73</v>
      </c>
      <c r="O6" s="25"/>
      <c r="P6" s="25"/>
      <c r="Q6" s="2">
        <v>1</v>
      </c>
      <c r="R6">
        <v>2</v>
      </c>
      <c r="T6">
        <v>0</v>
      </c>
      <c r="U6">
        <v>5.75</v>
      </c>
      <c r="V6">
        <v>0</v>
      </c>
      <c r="W6">
        <v>0</v>
      </c>
      <c r="X6">
        <v>1</v>
      </c>
      <c r="Y6">
        <v>0</v>
      </c>
      <c r="Z6">
        <v>0</v>
      </c>
      <c r="AA6">
        <v>0.5</v>
      </c>
      <c r="AB6">
        <v>6.25</v>
      </c>
      <c r="AD6">
        <v>4</v>
      </c>
      <c r="AE6" s="8">
        <f t="shared" si="0"/>
        <v>-392.33660635570459</v>
      </c>
      <c r="AF6" s="8">
        <f t="shared" si="1"/>
        <v>-648.63820213512508</v>
      </c>
      <c r="AG6" s="8">
        <f t="shared" si="5"/>
        <v>-124.31096252672681</v>
      </c>
      <c r="AH6" s="8">
        <f t="shared" si="6"/>
        <v>-772.94916466185191</v>
      </c>
      <c r="AI6" s="3" t="s">
        <v>73</v>
      </c>
      <c r="AJ6" s="25"/>
      <c r="AK6" s="25"/>
      <c r="AL6" s="2">
        <v>1</v>
      </c>
      <c r="AM6">
        <v>2</v>
      </c>
      <c r="AO6">
        <v>0</v>
      </c>
      <c r="AP6">
        <v>0</v>
      </c>
      <c r="AQ6">
        <v>3.28571428571429</v>
      </c>
      <c r="AR6">
        <v>0</v>
      </c>
      <c r="AS6">
        <v>1</v>
      </c>
      <c r="AT6">
        <v>0</v>
      </c>
      <c r="AU6">
        <v>0</v>
      </c>
      <c r="AV6">
        <v>2.1428571428571401</v>
      </c>
      <c r="AW6">
        <v>5.4285714285714297</v>
      </c>
      <c r="AY6">
        <v>4</v>
      </c>
      <c r="AZ6" s="8">
        <f t="shared" si="2"/>
        <v>-418.89879475455427</v>
      </c>
      <c r="BA6" s="8">
        <f t="shared" si="7"/>
        <v>-641.51503794582231</v>
      </c>
      <c r="BB6" s="8">
        <f t="shared" si="8"/>
        <v>-81.288062299701622</v>
      </c>
      <c r="BC6" s="8">
        <f t="shared" si="9"/>
        <v>-722.80310024552398</v>
      </c>
      <c r="BD6" s="3" t="s">
        <v>73</v>
      </c>
      <c r="BE6" s="25"/>
      <c r="BF6" s="25"/>
      <c r="BG6" s="2">
        <v>1</v>
      </c>
      <c r="BH6">
        <v>2</v>
      </c>
      <c r="BJ6">
        <v>0</v>
      </c>
      <c r="BK6">
        <v>0</v>
      </c>
      <c r="BL6">
        <v>0</v>
      </c>
      <c r="BM6">
        <v>2.2999999999999998</v>
      </c>
      <c r="BN6">
        <v>1</v>
      </c>
      <c r="BO6">
        <v>0</v>
      </c>
      <c r="BP6">
        <v>0</v>
      </c>
      <c r="BQ6">
        <v>2.8</v>
      </c>
      <c r="BR6">
        <v>5.0999999999999996</v>
      </c>
      <c r="BT6">
        <v>4</v>
      </c>
      <c r="BU6" s="8">
        <f t="shared" si="3"/>
        <v>-429.34399226174492</v>
      </c>
      <c r="BV6" s="8">
        <f t="shared" si="12"/>
        <v>-638.4860944177517</v>
      </c>
      <c r="BW6" s="8">
        <f t="shared" si="10"/>
        <v>-78.076998081067458</v>
      </c>
      <c r="BX6" s="8">
        <f t="shared" si="11"/>
        <v>-716.56309249881917</v>
      </c>
    </row>
    <row r="7" spans="1:76" ht="16.5" x14ac:dyDescent="0.25">
      <c r="A7">
        <v>5</v>
      </c>
      <c r="B7">
        <v>9.9999999999999995E-7</v>
      </c>
      <c r="C7">
        <v>2.275E-4</v>
      </c>
      <c r="D7">
        <v>4.0337837837837841E-4</v>
      </c>
      <c r="E7">
        <v>3.7613636363636361E-5</v>
      </c>
      <c r="F7">
        <v>1.0000000000000001E-5</v>
      </c>
      <c r="G7">
        <v>0.59088878859392857</v>
      </c>
      <c r="H7">
        <v>0.3754784261020101</v>
      </c>
      <c r="I7">
        <f t="shared" si="4"/>
        <v>306</v>
      </c>
      <c r="J7">
        <v>2.6302679918953789E-7</v>
      </c>
      <c r="K7">
        <v>2.8549999999999999E-2</v>
      </c>
      <c r="M7" s="22"/>
      <c r="N7" s="3" t="s">
        <v>74</v>
      </c>
      <c r="O7" s="25">
        <v>-235.87271140939595</v>
      </c>
      <c r="P7" s="25"/>
      <c r="Q7" s="2">
        <v>1</v>
      </c>
      <c r="R7">
        <v>2</v>
      </c>
      <c r="T7">
        <v>0</v>
      </c>
      <c r="U7">
        <v>5.75</v>
      </c>
      <c r="V7">
        <v>0</v>
      </c>
      <c r="W7">
        <v>0</v>
      </c>
      <c r="X7">
        <v>1</v>
      </c>
      <c r="Y7">
        <v>0</v>
      </c>
      <c r="Z7">
        <v>0</v>
      </c>
      <c r="AA7">
        <v>0.5</v>
      </c>
      <c r="AB7">
        <v>6.25</v>
      </c>
      <c r="AD7">
        <v>5</v>
      </c>
      <c r="AE7" s="8">
        <f t="shared" si="0"/>
        <v>-392.33660635570459</v>
      </c>
      <c r="AF7" s="8">
        <f t="shared" si="1"/>
        <v>-648.63820213512508</v>
      </c>
      <c r="AG7" s="8">
        <f t="shared" si="5"/>
        <v>-121.38182229329655</v>
      </c>
      <c r="AH7" s="8">
        <f t="shared" si="6"/>
        <v>-770.02002442842161</v>
      </c>
      <c r="AI7" s="3" t="s">
        <v>74</v>
      </c>
      <c r="AJ7" s="25">
        <v>-235.87271140939595</v>
      </c>
      <c r="AK7" s="25"/>
      <c r="AL7" s="2">
        <v>1</v>
      </c>
      <c r="AM7">
        <v>2</v>
      </c>
      <c r="AO7">
        <v>0</v>
      </c>
      <c r="AP7">
        <v>0</v>
      </c>
      <c r="AQ7">
        <v>3.28571428571429</v>
      </c>
      <c r="AR7">
        <v>0</v>
      </c>
      <c r="AS7">
        <v>1</v>
      </c>
      <c r="AT7">
        <v>0</v>
      </c>
      <c r="AU7">
        <v>0</v>
      </c>
      <c r="AV7">
        <v>2.1428571428571401</v>
      </c>
      <c r="AW7">
        <v>5.4285714285714297</v>
      </c>
      <c r="AY7">
        <v>5</v>
      </c>
      <c r="AZ7" s="8">
        <f t="shared" si="2"/>
        <v>-418.89879475455427</v>
      </c>
      <c r="BA7" s="8">
        <f t="shared" si="7"/>
        <v>-641.51503794582231</v>
      </c>
      <c r="BB7" s="8">
        <f t="shared" si="8"/>
        <v>-78.865166952460385</v>
      </c>
      <c r="BC7" s="8">
        <f t="shared" si="9"/>
        <v>-720.38020489828273</v>
      </c>
      <c r="BD7" s="3" t="s">
        <v>74</v>
      </c>
      <c r="BE7" s="25">
        <v>-235.87271140939595</v>
      </c>
      <c r="BF7" s="25"/>
      <c r="BG7" s="2">
        <v>1</v>
      </c>
      <c r="BH7">
        <v>2</v>
      </c>
      <c r="BJ7">
        <v>0</v>
      </c>
      <c r="BK7">
        <v>0</v>
      </c>
      <c r="BL7">
        <v>0</v>
      </c>
      <c r="BM7">
        <v>2.2999999999999998</v>
      </c>
      <c r="BN7">
        <v>1</v>
      </c>
      <c r="BO7">
        <v>0</v>
      </c>
      <c r="BP7">
        <v>0</v>
      </c>
      <c r="BQ7">
        <v>2.8</v>
      </c>
      <c r="BR7">
        <v>5.0999999999999996</v>
      </c>
      <c r="BT7">
        <v>5</v>
      </c>
      <c r="BU7" s="8">
        <f t="shared" si="3"/>
        <v>-429.34399226174492</v>
      </c>
      <c r="BV7" s="8">
        <f t="shared" si="12"/>
        <v>-638.4860944177517</v>
      </c>
      <c r="BW7" s="8">
        <f t="shared" si="10"/>
        <v>-79.093258522364621</v>
      </c>
      <c r="BX7" s="8">
        <f t="shared" si="11"/>
        <v>-717.57935294011634</v>
      </c>
    </row>
    <row r="8" spans="1:76" ht="16.5" x14ac:dyDescent="0.25">
      <c r="A8">
        <v>6</v>
      </c>
      <c r="B8">
        <v>9.9999999999999995E-7</v>
      </c>
      <c r="C8">
        <v>2.42E-4</v>
      </c>
      <c r="D8">
        <v>3.9027027027027026E-4</v>
      </c>
      <c r="E8">
        <v>5.8522727272727277E-5</v>
      </c>
      <c r="F8">
        <v>1.0000000000000001E-5</v>
      </c>
      <c r="G8">
        <v>0.59314715384452177</v>
      </c>
      <c r="H8">
        <v>0.37650745549293879</v>
      </c>
      <c r="I8">
        <f t="shared" si="4"/>
        <v>306</v>
      </c>
      <c r="J8">
        <v>2.6302679918953789E-7</v>
      </c>
      <c r="K8">
        <v>2.8649999999999998E-2</v>
      </c>
      <c r="M8" s="22"/>
      <c r="N8" s="3" t="s">
        <v>75</v>
      </c>
      <c r="O8" s="25">
        <v>-349.03838926174501</v>
      </c>
      <c r="P8" s="25"/>
      <c r="Q8" s="2">
        <v>1</v>
      </c>
      <c r="R8">
        <v>2</v>
      </c>
      <c r="T8">
        <v>0</v>
      </c>
      <c r="U8">
        <v>5.75</v>
      </c>
      <c r="V8">
        <v>0</v>
      </c>
      <c r="W8">
        <v>0</v>
      </c>
      <c r="X8">
        <v>1</v>
      </c>
      <c r="Y8">
        <v>0</v>
      </c>
      <c r="Z8">
        <v>0</v>
      </c>
      <c r="AA8">
        <v>0.5</v>
      </c>
      <c r="AB8">
        <v>6.25</v>
      </c>
      <c r="AD8">
        <v>6</v>
      </c>
      <c r="AE8" s="8">
        <f t="shared" si="0"/>
        <v>-392.33660635570459</v>
      </c>
      <c r="AF8" s="8">
        <f t="shared" si="1"/>
        <v>-648.63820213512508</v>
      </c>
      <c r="AG8" s="8">
        <f t="shared" si="5"/>
        <v>-120.47346275004639</v>
      </c>
      <c r="AH8" s="8">
        <f t="shared" si="6"/>
        <v>-769.11166488517142</v>
      </c>
      <c r="AI8" s="3" t="s">
        <v>75</v>
      </c>
      <c r="AJ8" s="25">
        <v>-349.03838926174501</v>
      </c>
      <c r="AK8" s="25"/>
      <c r="AL8" s="2">
        <v>1</v>
      </c>
      <c r="AM8">
        <v>2</v>
      </c>
      <c r="AO8">
        <v>0</v>
      </c>
      <c r="AP8">
        <v>0</v>
      </c>
      <c r="AQ8">
        <v>3.28571428571429</v>
      </c>
      <c r="AR8">
        <v>0</v>
      </c>
      <c r="AS8">
        <v>1</v>
      </c>
      <c r="AT8">
        <v>0</v>
      </c>
      <c r="AU8">
        <v>0</v>
      </c>
      <c r="AV8">
        <v>2.1428571428571401</v>
      </c>
      <c r="AW8">
        <v>5.4285714285714297</v>
      </c>
      <c r="AY8">
        <v>6</v>
      </c>
      <c r="AZ8" s="8">
        <f t="shared" si="2"/>
        <v>-418.89879475455427</v>
      </c>
      <c r="BA8" s="8">
        <f t="shared" si="7"/>
        <v>-641.51503794582231</v>
      </c>
      <c r="BB8" s="8">
        <f t="shared" si="8"/>
        <v>-79.122269184408296</v>
      </c>
      <c r="BC8" s="8">
        <f t="shared" si="9"/>
        <v>-720.63730713023062</v>
      </c>
      <c r="BD8" s="3" t="s">
        <v>75</v>
      </c>
      <c r="BE8" s="25">
        <v>-349.03838926174501</v>
      </c>
      <c r="BF8" s="25"/>
      <c r="BG8" s="2">
        <v>1</v>
      </c>
      <c r="BH8">
        <v>2</v>
      </c>
      <c r="BJ8">
        <v>0</v>
      </c>
      <c r="BK8">
        <v>0</v>
      </c>
      <c r="BL8">
        <v>0</v>
      </c>
      <c r="BM8">
        <v>2.2999999999999998</v>
      </c>
      <c r="BN8">
        <v>1</v>
      </c>
      <c r="BO8">
        <v>0</v>
      </c>
      <c r="BP8">
        <v>0</v>
      </c>
      <c r="BQ8">
        <v>2.8</v>
      </c>
      <c r="BR8">
        <v>5.0999999999999996</v>
      </c>
      <c r="BT8">
        <v>6</v>
      </c>
      <c r="BU8" s="8">
        <f t="shared" si="3"/>
        <v>-429.34399226174492</v>
      </c>
      <c r="BV8" s="8">
        <f t="shared" si="12"/>
        <v>-638.4860944177517</v>
      </c>
      <c r="BW8" s="8">
        <f t="shared" si="10"/>
        <v>-76.481594591193286</v>
      </c>
      <c r="BX8" s="8">
        <f t="shared" si="11"/>
        <v>-714.96768900894494</v>
      </c>
    </row>
    <row r="9" spans="1:76" ht="16.5" x14ac:dyDescent="0.25">
      <c r="A9">
        <v>7</v>
      </c>
      <c r="B9">
        <v>9.9999999999999995E-7</v>
      </c>
      <c r="C9">
        <v>2.4716666666666669E-4</v>
      </c>
      <c r="D9">
        <v>2.6702702702702708E-4</v>
      </c>
      <c r="E9">
        <v>3.818181818181818E-5</v>
      </c>
      <c r="F9">
        <v>1.0000000000000001E-5</v>
      </c>
      <c r="G9">
        <v>0.59498782130302785</v>
      </c>
      <c r="H9">
        <v>0.3745967676820221</v>
      </c>
      <c r="I9">
        <f t="shared" si="4"/>
        <v>306</v>
      </c>
      <c r="J9">
        <v>2.6302679918953789E-7</v>
      </c>
      <c r="K9">
        <v>2.9100000000000001E-2</v>
      </c>
      <c r="M9" s="22"/>
      <c r="N9" s="3" t="s">
        <v>76</v>
      </c>
      <c r="O9" s="25">
        <v>-366.28006711409392</v>
      </c>
      <c r="P9" s="25"/>
      <c r="Q9" s="2">
        <v>1</v>
      </c>
      <c r="R9">
        <v>2</v>
      </c>
      <c r="T9">
        <v>0</v>
      </c>
      <c r="U9">
        <v>5.75</v>
      </c>
      <c r="V9">
        <v>0</v>
      </c>
      <c r="W9">
        <v>0</v>
      </c>
      <c r="X9">
        <v>1</v>
      </c>
      <c r="Y9">
        <v>0</v>
      </c>
      <c r="Z9">
        <v>0</v>
      </c>
      <c r="AA9">
        <v>0.5</v>
      </c>
      <c r="AB9">
        <v>6.25</v>
      </c>
      <c r="AD9">
        <v>7</v>
      </c>
      <c r="AE9" s="8">
        <f t="shared" si="0"/>
        <v>-392.33660635570459</v>
      </c>
      <c r="AF9" s="8">
        <f t="shared" si="1"/>
        <v>-648.63820213512508</v>
      </c>
      <c r="AG9" s="8">
        <f t="shared" si="5"/>
        <v>-120.14458969040314</v>
      </c>
      <c r="AH9" s="8">
        <f t="shared" si="6"/>
        <v>-768.78279182552819</v>
      </c>
      <c r="AI9" s="3" t="s">
        <v>76</v>
      </c>
      <c r="AJ9" s="25">
        <v>-366.28006711409392</v>
      </c>
      <c r="AK9" s="25"/>
      <c r="AL9" s="2">
        <v>1</v>
      </c>
      <c r="AM9">
        <v>2</v>
      </c>
      <c r="AO9">
        <v>0</v>
      </c>
      <c r="AP9">
        <v>0</v>
      </c>
      <c r="AQ9">
        <v>3.28571428571429</v>
      </c>
      <c r="AR9">
        <v>0</v>
      </c>
      <c r="AS9">
        <v>1</v>
      </c>
      <c r="AT9">
        <v>0</v>
      </c>
      <c r="AU9">
        <v>0</v>
      </c>
      <c r="AV9">
        <v>2.1428571428571401</v>
      </c>
      <c r="AW9">
        <v>5.4285714285714297</v>
      </c>
      <c r="AY9">
        <v>7</v>
      </c>
      <c r="AZ9" s="8">
        <f t="shared" si="2"/>
        <v>-418.89879475455427</v>
      </c>
      <c r="BA9" s="8">
        <f t="shared" si="7"/>
        <v>-641.51503794582231</v>
      </c>
      <c r="BB9" s="8">
        <f t="shared" si="8"/>
        <v>-82.20969727066678</v>
      </c>
      <c r="BC9" s="8">
        <f t="shared" si="9"/>
        <v>-723.72473521648908</v>
      </c>
      <c r="BD9" s="3" t="s">
        <v>76</v>
      </c>
      <c r="BE9" s="25">
        <v>-366.28006711409392</v>
      </c>
      <c r="BF9" s="25"/>
      <c r="BG9" s="2">
        <v>1</v>
      </c>
      <c r="BH9">
        <v>2</v>
      </c>
      <c r="BJ9">
        <v>0</v>
      </c>
      <c r="BK9">
        <v>0</v>
      </c>
      <c r="BL9">
        <v>0</v>
      </c>
      <c r="BM9">
        <v>2.2999999999999998</v>
      </c>
      <c r="BN9">
        <v>1</v>
      </c>
      <c r="BO9">
        <v>0</v>
      </c>
      <c r="BP9">
        <v>0</v>
      </c>
      <c r="BQ9">
        <v>2.8</v>
      </c>
      <c r="BR9">
        <v>5.0999999999999996</v>
      </c>
      <c r="BT9">
        <v>7</v>
      </c>
      <c r="BU9" s="8">
        <f t="shared" si="3"/>
        <v>-429.34399226174492</v>
      </c>
      <c r="BV9" s="8">
        <f t="shared" si="12"/>
        <v>-638.4860944177517</v>
      </c>
      <c r="BW9" s="8">
        <f t="shared" si="10"/>
        <v>-78.869592431258837</v>
      </c>
      <c r="BX9" s="8">
        <f t="shared" si="11"/>
        <v>-717.35568684901057</v>
      </c>
    </row>
    <row r="10" spans="1:76" ht="16.5" x14ac:dyDescent="0.25">
      <c r="A10">
        <v>8</v>
      </c>
      <c r="B10">
        <v>9.9999999999999995E-7</v>
      </c>
      <c r="C10">
        <v>2.4850000000000002E-4</v>
      </c>
      <c r="D10">
        <v>2.9621621621621623E-4</v>
      </c>
      <c r="E10">
        <v>3.1704545454545456E-5</v>
      </c>
      <c r="F10">
        <v>1.0000000000000001E-5</v>
      </c>
      <c r="G10">
        <v>0.60073196722583222</v>
      </c>
      <c r="H10">
        <v>0.36555551612921194</v>
      </c>
      <c r="I10">
        <f t="shared" si="4"/>
        <v>306</v>
      </c>
      <c r="J10">
        <v>2.9512092266663814E-7</v>
      </c>
      <c r="K10">
        <v>3.1719999999999998E-2</v>
      </c>
      <c r="M10" s="22"/>
      <c r="N10" s="3" t="s">
        <v>77</v>
      </c>
      <c r="O10" s="25">
        <v>-357.06067114093958</v>
      </c>
      <c r="P10" s="25"/>
      <c r="Q10" s="2">
        <v>1</v>
      </c>
      <c r="R10">
        <v>2</v>
      </c>
      <c r="T10">
        <v>0</v>
      </c>
      <c r="U10">
        <v>5.75</v>
      </c>
      <c r="V10">
        <v>0</v>
      </c>
      <c r="W10">
        <v>0</v>
      </c>
      <c r="X10">
        <v>1</v>
      </c>
      <c r="Y10">
        <v>0</v>
      </c>
      <c r="Z10">
        <v>0</v>
      </c>
      <c r="AA10">
        <v>0.5</v>
      </c>
      <c r="AB10">
        <v>6.25</v>
      </c>
      <c r="AD10">
        <v>8</v>
      </c>
      <c r="AE10" s="8">
        <f t="shared" si="0"/>
        <v>-392.33660635570459</v>
      </c>
      <c r="AF10" s="8">
        <f t="shared" si="1"/>
        <v>-648.63820213512508</v>
      </c>
      <c r="AG10" s="8">
        <f t="shared" si="5"/>
        <v>-119.95621577233418</v>
      </c>
      <c r="AH10" s="8">
        <f t="shared" si="6"/>
        <v>-768.59441790745927</v>
      </c>
      <c r="AI10" s="3" t="s">
        <v>77</v>
      </c>
      <c r="AJ10" s="25">
        <v>-357.06067114093958</v>
      </c>
      <c r="AK10" s="25"/>
      <c r="AL10" s="2">
        <v>1</v>
      </c>
      <c r="AM10">
        <v>2</v>
      </c>
      <c r="AO10">
        <v>0</v>
      </c>
      <c r="AP10">
        <v>0</v>
      </c>
      <c r="AQ10">
        <v>3.28571428571429</v>
      </c>
      <c r="AR10">
        <v>0</v>
      </c>
      <c r="AS10">
        <v>1</v>
      </c>
      <c r="AT10">
        <v>0</v>
      </c>
      <c r="AU10">
        <v>0</v>
      </c>
      <c r="AV10">
        <v>2.1428571428571401</v>
      </c>
      <c r="AW10">
        <v>5.4285714285714297</v>
      </c>
      <c r="AY10">
        <v>8</v>
      </c>
      <c r="AZ10" s="8">
        <f t="shared" si="2"/>
        <v>-418.89879475455427</v>
      </c>
      <c r="BA10" s="8">
        <f t="shared" si="7"/>
        <v>-641.51503794582231</v>
      </c>
      <c r="BB10" s="8">
        <f t="shared" si="8"/>
        <v>-80.872463370455662</v>
      </c>
      <c r="BC10" s="8">
        <f t="shared" si="9"/>
        <v>-722.38750131627796</v>
      </c>
      <c r="BD10" s="3" t="s">
        <v>77</v>
      </c>
      <c r="BE10" s="25">
        <v>-357.06067114093958</v>
      </c>
      <c r="BF10" s="25"/>
      <c r="BG10" s="2">
        <v>1</v>
      </c>
      <c r="BH10">
        <v>2</v>
      </c>
      <c r="BJ10">
        <v>0</v>
      </c>
      <c r="BK10">
        <v>0</v>
      </c>
      <c r="BL10">
        <v>0</v>
      </c>
      <c r="BM10">
        <v>2.2999999999999998</v>
      </c>
      <c r="BN10">
        <v>1</v>
      </c>
      <c r="BO10">
        <v>0</v>
      </c>
      <c r="BP10">
        <v>0</v>
      </c>
      <c r="BQ10">
        <v>2.8</v>
      </c>
      <c r="BR10">
        <v>5.0999999999999996</v>
      </c>
      <c r="BT10">
        <v>8</v>
      </c>
      <c r="BU10" s="8">
        <f t="shared" si="3"/>
        <v>-429.34399226174492</v>
      </c>
      <c r="BV10" s="8">
        <f t="shared" si="12"/>
        <v>-638.4860944177517</v>
      </c>
      <c r="BW10" s="8">
        <f t="shared" si="10"/>
        <v>-79.343285463605895</v>
      </c>
      <c r="BX10" s="8">
        <f t="shared" si="11"/>
        <v>-717.82937988135757</v>
      </c>
    </row>
    <row r="11" spans="1:76" ht="16.5" x14ac:dyDescent="0.25">
      <c r="A11">
        <v>9</v>
      </c>
      <c r="B11">
        <v>9.9999999999999995E-7</v>
      </c>
      <c r="C11">
        <v>2.2549999999999998E-4</v>
      </c>
      <c r="D11">
        <v>2.3689189189189192E-4</v>
      </c>
      <c r="E11">
        <v>2.6704545454545457E-5</v>
      </c>
      <c r="F11">
        <v>1.0000000000000001E-5</v>
      </c>
      <c r="G11">
        <v>0.59949487295385084</v>
      </c>
      <c r="H11">
        <v>0.36429654000849032</v>
      </c>
      <c r="I11">
        <f t="shared" si="4"/>
        <v>306</v>
      </c>
      <c r="J11">
        <v>2.511886431509578E-7</v>
      </c>
      <c r="K11">
        <v>3.2489999999999998E-2</v>
      </c>
      <c r="M11" s="22"/>
      <c r="N11" s="3" t="s">
        <v>78</v>
      </c>
      <c r="O11" s="25">
        <v>-347.76315436241606</v>
      </c>
      <c r="P11" s="25"/>
      <c r="Q11" s="2">
        <v>1</v>
      </c>
      <c r="R11">
        <v>2</v>
      </c>
      <c r="T11">
        <v>0</v>
      </c>
      <c r="U11">
        <v>5.75</v>
      </c>
      <c r="V11">
        <v>0</v>
      </c>
      <c r="W11">
        <v>0</v>
      </c>
      <c r="X11">
        <v>1</v>
      </c>
      <c r="Y11">
        <v>0</v>
      </c>
      <c r="Z11">
        <v>0</v>
      </c>
      <c r="AA11">
        <v>0.5</v>
      </c>
      <c r="AB11">
        <v>6.25</v>
      </c>
      <c r="AD11">
        <v>9</v>
      </c>
      <c r="AE11" s="8">
        <f t="shared" si="0"/>
        <v>-392.33660635570459</v>
      </c>
      <c r="AF11" s="8">
        <f t="shared" si="1"/>
        <v>-648.63820213512508</v>
      </c>
      <c r="AG11" s="8">
        <f t="shared" si="5"/>
        <v>-121.34654708344766</v>
      </c>
      <c r="AH11" s="8">
        <f t="shared" si="6"/>
        <v>-769.98474921857269</v>
      </c>
      <c r="AI11" s="3" t="s">
        <v>78</v>
      </c>
      <c r="AJ11" s="25">
        <v>-347.76315436241606</v>
      </c>
      <c r="AK11" s="25"/>
      <c r="AL11" s="2">
        <v>1</v>
      </c>
      <c r="AM11">
        <v>2</v>
      </c>
      <c r="AO11">
        <v>0</v>
      </c>
      <c r="AP11">
        <v>0</v>
      </c>
      <c r="AQ11">
        <v>3.28571428571429</v>
      </c>
      <c r="AR11">
        <v>0</v>
      </c>
      <c r="AS11">
        <v>1</v>
      </c>
      <c r="AT11">
        <v>0</v>
      </c>
      <c r="AU11">
        <v>0</v>
      </c>
      <c r="AV11">
        <v>2.1428571428571401</v>
      </c>
      <c r="AW11">
        <v>5.4285714285714297</v>
      </c>
      <c r="AY11">
        <v>9</v>
      </c>
      <c r="AZ11" s="8">
        <f t="shared" si="2"/>
        <v>-418.89879475455427</v>
      </c>
      <c r="BA11" s="8">
        <f t="shared" si="7"/>
        <v>-641.51503794582231</v>
      </c>
      <c r="BB11" s="8">
        <f t="shared" si="8"/>
        <v>-82.609958531086136</v>
      </c>
      <c r="BC11" s="8">
        <f t="shared" si="9"/>
        <v>-724.12499647690845</v>
      </c>
      <c r="BD11" s="3" t="s">
        <v>78</v>
      </c>
      <c r="BE11" s="25">
        <v>-347.76315436241606</v>
      </c>
      <c r="BF11" s="25"/>
      <c r="BG11" s="2">
        <v>1</v>
      </c>
      <c r="BH11">
        <v>2</v>
      </c>
      <c r="BJ11">
        <v>0</v>
      </c>
      <c r="BK11">
        <v>0</v>
      </c>
      <c r="BL11">
        <v>0</v>
      </c>
      <c r="BM11">
        <v>2.2999999999999998</v>
      </c>
      <c r="BN11">
        <v>1</v>
      </c>
      <c r="BO11">
        <v>0</v>
      </c>
      <c r="BP11">
        <v>0</v>
      </c>
      <c r="BQ11">
        <v>2.8</v>
      </c>
      <c r="BR11">
        <v>5.0999999999999996</v>
      </c>
      <c r="BT11">
        <v>9</v>
      </c>
      <c r="BU11" s="8">
        <f t="shared" si="3"/>
        <v>-429.34399226174492</v>
      </c>
      <c r="BV11" s="8">
        <f t="shared" si="12"/>
        <v>-638.4860944177517</v>
      </c>
      <c r="BW11" s="8">
        <f t="shared" si="10"/>
        <v>-80.176733101502947</v>
      </c>
      <c r="BX11" s="8">
        <f t="shared" si="11"/>
        <v>-718.66282751925462</v>
      </c>
    </row>
    <row r="12" spans="1:76" ht="16.5" x14ac:dyDescent="0.25">
      <c r="A12">
        <v>10</v>
      </c>
      <c r="B12">
        <v>9.9999999999999995E-7</v>
      </c>
      <c r="C12">
        <v>2.6983333333333335E-4</v>
      </c>
      <c r="D12">
        <v>3.6648648648648653E-4</v>
      </c>
      <c r="E12">
        <v>3.0454545454545456E-5</v>
      </c>
      <c r="F12">
        <v>1.0000000000000001E-5</v>
      </c>
      <c r="G12">
        <v>0.59273280639257453</v>
      </c>
      <c r="H12">
        <v>0.37759514590238547</v>
      </c>
      <c r="I12">
        <f t="shared" si="4"/>
        <v>306</v>
      </c>
      <c r="J12">
        <v>1.9498445997580421E-7</v>
      </c>
      <c r="K12">
        <v>3.2349999999999997E-2</v>
      </c>
      <c r="M12" s="22"/>
      <c r="N12" s="3" t="s">
        <v>79</v>
      </c>
      <c r="O12" s="25">
        <v>-50.109731543624164</v>
      </c>
      <c r="P12" s="25"/>
      <c r="Q12" s="2">
        <v>1</v>
      </c>
      <c r="R12">
        <v>2</v>
      </c>
      <c r="T12">
        <v>0</v>
      </c>
      <c r="U12">
        <v>5.75</v>
      </c>
      <c r="V12">
        <v>0</v>
      </c>
      <c r="W12">
        <v>0</v>
      </c>
      <c r="X12">
        <v>1</v>
      </c>
      <c r="Y12">
        <v>0</v>
      </c>
      <c r="Z12">
        <v>0</v>
      </c>
      <c r="AA12">
        <v>0.5</v>
      </c>
      <c r="AB12">
        <v>6.25</v>
      </c>
      <c r="AD12">
        <v>10</v>
      </c>
      <c r="AE12" s="8">
        <f t="shared" si="0"/>
        <v>-392.33660635570459</v>
      </c>
      <c r="AF12" s="8">
        <f t="shared" si="1"/>
        <v>-648.63820213512508</v>
      </c>
      <c r="AG12" s="8">
        <f t="shared" si="5"/>
        <v>-118.72629920354063</v>
      </c>
      <c r="AH12" s="8">
        <f t="shared" si="6"/>
        <v>-767.36450133866572</v>
      </c>
      <c r="AI12" s="3" t="s">
        <v>79</v>
      </c>
      <c r="AJ12" s="25">
        <v>-50.109731543624164</v>
      </c>
      <c r="AK12" s="25"/>
      <c r="AL12" s="2">
        <v>1</v>
      </c>
      <c r="AM12">
        <v>2</v>
      </c>
      <c r="AO12">
        <v>0</v>
      </c>
      <c r="AP12">
        <v>0</v>
      </c>
      <c r="AQ12">
        <v>3.28571428571429</v>
      </c>
      <c r="AR12">
        <v>0</v>
      </c>
      <c r="AS12">
        <v>1</v>
      </c>
      <c r="AT12">
        <v>0</v>
      </c>
      <c r="AU12">
        <v>0</v>
      </c>
      <c r="AV12">
        <v>2.1428571428571401</v>
      </c>
      <c r="AW12">
        <v>5.4285714285714297</v>
      </c>
      <c r="AY12">
        <v>10</v>
      </c>
      <c r="AZ12" s="8">
        <f t="shared" si="2"/>
        <v>-418.89879475455427</v>
      </c>
      <c r="BA12" s="8">
        <f t="shared" si="7"/>
        <v>-641.51503794582231</v>
      </c>
      <c r="BB12" s="8">
        <f t="shared" si="8"/>
        <v>-78.98570977318262</v>
      </c>
      <c r="BC12" s="8">
        <f t="shared" si="9"/>
        <v>-720.50074771900495</v>
      </c>
      <c r="BD12" s="3" t="s">
        <v>79</v>
      </c>
      <c r="BE12" s="25">
        <v>-50.109731543624164</v>
      </c>
      <c r="BF12" s="25"/>
      <c r="BG12" s="2">
        <v>1</v>
      </c>
      <c r="BH12">
        <v>2</v>
      </c>
      <c r="BJ12">
        <v>0</v>
      </c>
      <c r="BK12">
        <v>0</v>
      </c>
      <c r="BL12">
        <v>0</v>
      </c>
      <c r="BM12">
        <v>2.2999999999999998</v>
      </c>
      <c r="BN12">
        <v>1</v>
      </c>
      <c r="BO12">
        <v>0</v>
      </c>
      <c r="BP12">
        <v>0</v>
      </c>
      <c r="BQ12">
        <v>2.8</v>
      </c>
      <c r="BR12">
        <v>5.0999999999999996</v>
      </c>
      <c r="BT12">
        <v>10</v>
      </c>
      <c r="BU12" s="8">
        <f t="shared" si="3"/>
        <v>-429.34399226174492</v>
      </c>
      <c r="BV12" s="8">
        <f t="shared" si="12"/>
        <v>-638.4860944177517</v>
      </c>
      <c r="BW12" s="8">
        <f t="shared" si="10"/>
        <v>-79.438568399440484</v>
      </c>
      <c r="BX12" s="8">
        <f t="shared" si="11"/>
        <v>-717.92466281719214</v>
      </c>
    </row>
    <row r="13" spans="1:76" ht="16.5" x14ac:dyDescent="0.25">
      <c r="A13">
        <v>11</v>
      </c>
      <c r="B13">
        <v>9.9999999999999995E-7</v>
      </c>
      <c r="C13">
        <v>3.3683333333333335E-4</v>
      </c>
      <c r="D13">
        <v>3.9743243243243244E-4</v>
      </c>
      <c r="E13">
        <v>3.9090909090909092E-5</v>
      </c>
      <c r="F13">
        <v>1.0000000000000001E-5</v>
      </c>
      <c r="G13">
        <v>0.5966118405597951</v>
      </c>
      <c r="H13">
        <v>0.37382606294411713</v>
      </c>
      <c r="I13">
        <f t="shared" si="4"/>
        <v>306</v>
      </c>
      <c r="J13">
        <v>1.9952623149688761E-7</v>
      </c>
      <c r="K13">
        <v>3.2250000000000001E-2</v>
      </c>
      <c r="M13" s="22"/>
      <c r="N13" s="3" t="s">
        <v>80</v>
      </c>
      <c r="O13" s="25">
        <v>-1534.0419463087248</v>
      </c>
      <c r="P13" s="25"/>
      <c r="Q13" s="2">
        <v>1</v>
      </c>
      <c r="R13">
        <v>2</v>
      </c>
      <c r="T13">
        <v>0</v>
      </c>
      <c r="U13">
        <v>5.75</v>
      </c>
      <c r="V13">
        <v>0</v>
      </c>
      <c r="W13">
        <v>0</v>
      </c>
      <c r="X13">
        <v>1</v>
      </c>
      <c r="Y13">
        <v>0</v>
      </c>
      <c r="Z13">
        <v>0</v>
      </c>
      <c r="AA13">
        <v>0.5</v>
      </c>
      <c r="AB13">
        <v>6.25</v>
      </c>
      <c r="AD13">
        <v>11</v>
      </c>
      <c r="AE13" s="8">
        <f t="shared" si="0"/>
        <v>-392.33660635570459</v>
      </c>
      <c r="AF13" s="8">
        <f t="shared" si="1"/>
        <v>-648.63820213512508</v>
      </c>
      <c r="AG13" s="8">
        <f t="shared" si="5"/>
        <v>-115.48568252244718</v>
      </c>
      <c r="AH13" s="8">
        <f t="shared" si="6"/>
        <v>-764.12388465757226</v>
      </c>
      <c r="AI13" s="3" t="s">
        <v>80</v>
      </c>
      <c r="AJ13" s="25">
        <v>-1534.0419463087248</v>
      </c>
      <c r="AK13" s="25"/>
      <c r="AL13" s="2">
        <v>1</v>
      </c>
      <c r="AM13">
        <v>2</v>
      </c>
      <c r="AO13">
        <v>0</v>
      </c>
      <c r="AP13">
        <v>0</v>
      </c>
      <c r="AQ13">
        <v>3.28571428571429</v>
      </c>
      <c r="AR13">
        <v>0</v>
      </c>
      <c r="AS13">
        <v>1</v>
      </c>
      <c r="AT13">
        <v>0</v>
      </c>
      <c r="AU13">
        <v>0</v>
      </c>
      <c r="AV13">
        <v>2.1428571428571401</v>
      </c>
      <c r="AW13">
        <v>5.4285714285714297</v>
      </c>
      <c r="AY13">
        <v>11</v>
      </c>
      <c r="AZ13" s="8">
        <f t="shared" si="2"/>
        <v>-418.89879475455427</v>
      </c>
      <c r="BA13" s="8">
        <f t="shared" si="7"/>
        <v>-641.51503794582231</v>
      </c>
      <c r="BB13" s="8">
        <f t="shared" si="8"/>
        <v>-78.324929265265695</v>
      </c>
      <c r="BC13" s="8">
        <f t="shared" si="9"/>
        <v>-719.83996721108804</v>
      </c>
      <c r="BD13" s="3" t="s">
        <v>80</v>
      </c>
      <c r="BE13" s="25">
        <v>-1534.0419463087248</v>
      </c>
      <c r="BF13" s="25"/>
      <c r="BG13" s="2">
        <v>1</v>
      </c>
      <c r="BH13">
        <v>2</v>
      </c>
      <c r="BJ13">
        <v>0</v>
      </c>
      <c r="BK13">
        <v>0</v>
      </c>
      <c r="BL13">
        <v>0</v>
      </c>
      <c r="BM13">
        <v>2.2999999999999998</v>
      </c>
      <c r="BN13">
        <v>1</v>
      </c>
      <c r="BO13">
        <v>0</v>
      </c>
      <c r="BP13">
        <v>0</v>
      </c>
      <c r="BQ13">
        <v>2.8</v>
      </c>
      <c r="BR13">
        <v>5.0999999999999996</v>
      </c>
      <c r="BT13">
        <v>11</v>
      </c>
      <c r="BU13" s="8">
        <f t="shared" si="3"/>
        <v>-429.34399226174492</v>
      </c>
      <c r="BV13" s="8">
        <f t="shared" si="12"/>
        <v>-638.4860944177517</v>
      </c>
      <c r="BW13" s="8">
        <f t="shared" si="10"/>
        <v>-77.999708190298009</v>
      </c>
      <c r="BX13" s="8">
        <f t="shared" si="11"/>
        <v>-716.48580260804965</v>
      </c>
    </row>
    <row r="14" spans="1:76" ht="16.5" x14ac:dyDescent="0.25">
      <c r="A14">
        <v>12</v>
      </c>
      <c r="B14">
        <v>9.9999999999999995E-7</v>
      </c>
      <c r="C14">
        <v>3.2666666666666673E-4</v>
      </c>
      <c r="D14">
        <v>4.4932432432432436E-4</v>
      </c>
      <c r="E14">
        <v>9.9999999999999995E-7</v>
      </c>
      <c r="F14">
        <v>1.0000000000000001E-5</v>
      </c>
      <c r="G14">
        <v>0.58590951231121335</v>
      </c>
      <c r="H14">
        <v>0.38490792761715575</v>
      </c>
      <c r="I14">
        <f t="shared" si="4"/>
        <v>306</v>
      </c>
      <c r="J14">
        <v>1.9498445997580421E-7</v>
      </c>
      <c r="K14">
        <v>3.2024999999999998E-2</v>
      </c>
      <c r="M14" s="22"/>
      <c r="N14" s="3" t="s">
        <v>38</v>
      </c>
      <c r="O14" s="25">
        <v>-394.38179194630874</v>
      </c>
      <c r="P14" s="25"/>
      <c r="Q14" s="2">
        <v>1</v>
      </c>
      <c r="R14">
        <v>2</v>
      </c>
      <c r="T14">
        <v>0</v>
      </c>
      <c r="U14">
        <v>5.75</v>
      </c>
      <c r="V14">
        <v>0</v>
      </c>
      <c r="W14">
        <v>0</v>
      </c>
      <c r="X14">
        <v>1</v>
      </c>
      <c r="Y14">
        <v>0</v>
      </c>
      <c r="Z14">
        <v>0</v>
      </c>
      <c r="AA14">
        <v>0.5</v>
      </c>
      <c r="AB14">
        <v>6.25</v>
      </c>
      <c r="AD14">
        <v>12</v>
      </c>
      <c r="AE14" s="8">
        <f t="shared" si="0"/>
        <v>-392.33660635570459</v>
      </c>
      <c r="AF14" s="8">
        <f t="shared" si="1"/>
        <v>-648.63820213512508</v>
      </c>
      <c r="AG14" s="8">
        <f t="shared" si="5"/>
        <v>-115.94294907286647</v>
      </c>
      <c r="AH14" s="8">
        <f t="shared" si="6"/>
        <v>-764.58115120799152</v>
      </c>
      <c r="AI14" s="3" t="s">
        <v>38</v>
      </c>
      <c r="AJ14" s="25">
        <v>-394.38179194630874</v>
      </c>
      <c r="AK14" s="25"/>
      <c r="AL14" s="2">
        <v>1</v>
      </c>
      <c r="AM14">
        <v>2</v>
      </c>
      <c r="AO14">
        <v>0</v>
      </c>
      <c r="AP14">
        <v>0</v>
      </c>
      <c r="AQ14">
        <v>3.28571428571429</v>
      </c>
      <c r="AR14">
        <v>0</v>
      </c>
      <c r="AS14">
        <v>1</v>
      </c>
      <c r="AT14">
        <v>0</v>
      </c>
      <c r="AU14">
        <v>0</v>
      </c>
      <c r="AV14">
        <v>2.1428571428571401</v>
      </c>
      <c r="AW14">
        <v>5.4285714285714297</v>
      </c>
      <c r="AY14">
        <v>12</v>
      </c>
      <c r="AZ14" s="8">
        <f t="shared" si="2"/>
        <v>-418.89879475455427</v>
      </c>
      <c r="BA14" s="8">
        <f t="shared" si="7"/>
        <v>-641.51503794582231</v>
      </c>
      <c r="BB14" s="8">
        <f t="shared" si="8"/>
        <v>-77.337204703928165</v>
      </c>
      <c r="BC14" s="8">
        <f t="shared" si="9"/>
        <v>-718.85224264975045</v>
      </c>
      <c r="BD14" s="3" t="s">
        <v>38</v>
      </c>
      <c r="BE14" s="25">
        <v>-394.38179194630874</v>
      </c>
      <c r="BF14" s="25"/>
      <c r="BG14" s="2">
        <v>1</v>
      </c>
      <c r="BH14">
        <v>2</v>
      </c>
      <c r="BJ14">
        <v>0</v>
      </c>
      <c r="BK14">
        <v>0</v>
      </c>
      <c r="BL14">
        <v>0</v>
      </c>
      <c r="BM14">
        <v>2.2999999999999998</v>
      </c>
      <c r="BN14">
        <v>1</v>
      </c>
      <c r="BO14">
        <v>0</v>
      </c>
      <c r="BP14">
        <v>0</v>
      </c>
      <c r="BQ14">
        <v>2.8</v>
      </c>
      <c r="BR14">
        <v>5.0999999999999996</v>
      </c>
      <c r="BT14">
        <v>12</v>
      </c>
      <c r="BU14" s="8">
        <f t="shared" si="3"/>
        <v>-429.34399226174492</v>
      </c>
      <c r="BV14" s="8">
        <f t="shared" si="12"/>
        <v>-638.4860944177517</v>
      </c>
      <c r="BW14" s="8">
        <f t="shared" si="10"/>
        <v>-99.501437221263885</v>
      </c>
      <c r="BX14" s="8">
        <f t="shared" si="11"/>
        <v>-737.98753163901563</v>
      </c>
    </row>
    <row r="15" spans="1:76" ht="16.5" x14ac:dyDescent="0.25">
      <c r="A15">
        <v>13</v>
      </c>
      <c r="B15">
        <v>9.9999999999999995E-7</v>
      </c>
      <c r="C15">
        <v>2.6049999999999999E-4</v>
      </c>
      <c r="D15">
        <v>2.8418918918918923E-4</v>
      </c>
      <c r="E15">
        <v>3.0909090909090909E-5</v>
      </c>
      <c r="F15">
        <v>1.0000000000000001E-5</v>
      </c>
      <c r="G15">
        <v>0.58494491160948348</v>
      </c>
      <c r="H15">
        <v>0.38538390778298209</v>
      </c>
      <c r="I15">
        <f t="shared" si="4"/>
        <v>306</v>
      </c>
      <c r="J15">
        <v>1.9952623149688761E-7</v>
      </c>
      <c r="K15">
        <v>3.1375E-2</v>
      </c>
      <c r="M15" s="22"/>
      <c r="O15" s="8"/>
      <c r="P15" s="8"/>
      <c r="Q15" s="2">
        <v>1</v>
      </c>
      <c r="R15">
        <v>2</v>
      </c>
      <c r="T15">
        <v>0</v>
      </c>
      <c r="U15">
        <v>5.75</v>
      </c>
      <c r="V15">
        <v>0</v>
      </c>
      <c r="W15">
        <v>0</v>
      </c>
      <c r="X15">
        <v>1</v>
      </c>
      <c r="Y15">
        <v>0</v>
      </c>
      <c r="Z15">
        <v>0</v>
      </c>
      <c r="AA15">
        <v>0.5</v>
      </c>
      <c r="AB15">
        <v>6.25</v>
      </c>
      <c r="AD15">
        <v>13</v>
      </c>
      <c r="AE15" s="8">
        <f t="shared" si="0"/>
        <v>-392.33660635570459</v>
      </c>
      <c r="AF15" s="8">
        <f t="shared" si="1"/>
        <v>-648.63820213512508</v>
      </c>
      <c r="AG15" s="8">
        <f t="shared" si="5"/>
        <v>-119.28020668304029</v>
      </c>
      <c r="AH15" s="8">
        <f t="shared" si="6"/>
        <v>-767.9184088181654</v>
      </c>
      <c r="AJ15" s="8"/>
      <c r="AK15" s="8"/>
      <c r="AL15" s="2">
        <v>1</v>
      </c>
      <c r="AM15">
        <v>2</v>
      </c>
      <c r="AO15">
        <v>0</v>
      </c>
      <c r="AP15">
        <v>0</v>
      </c>
      <c r="AQ15">
        <v>3.28571428571429</v>
      </c>
      <c r="AR15">
        <v>0</v>
      </c>
      <c r="AS15">
        <v>1</v>
      </c>
      <c r="AT15">
        <v>0</v>
      </c>
      <c r="AU15">
        <v>0</v>
      </c>
      <c r="AV15">
        <v>2.1428571428571401</v>
      </c>
      <c r="AW15">
        <v>5.4285714285714297</v>
      </c>
      <c r="AY15">
        <v>13</v>
      </c>
      <c r="AZ15" s="8">
        <f t="shared" si="2"/>
        <v>-418.89879475455427</v>
      </c>
      <c r="BA15" s="8">
        <f t="shared" si="7"/>
        <v>-641.51503794582231</v>
      </c>
      <c r="BB15" s="8">
        <f t="shared" si="8"/>
        <v>-81.278588238946142</v>
      </c>
      <c r="BC15" s="8">
        <f t="shared" si="9"/>
        <v>-722.79362618476841</v>
      </c>
      <c r="BE15" s="8"/>
      <c r="BF15" s="8"/>
      <c r="BG15" s="2">
        <v>1</v>
      </c>
      <c r="BH15">
        <v>2</v>
      </c>
      <c r="BJ15">
        <v>0</v>
      </c>
      <c r="BK15">
        <v>0</v>
      </c>
      <c r="BL15">
        <v>0</v>
      </c>
      <c r="BM15">
        <v>2.2999999999999998</v>
      </c>
      <c r="BN15">
        <v>1</v>
      </c>
      <c r="BO15">
        <v>0</v>
      </c>
      <c r="BP15">
        <v>0</v>
      </c>
      <c r="BQ15">
        <v>2.8</v>
      </c>
      <c r="BR15">
        <v>5.0999999999999996</v>
      </c>
      <c r="BT15">
        <v>13</v>
      </c>
      <c r="BU15" s="8">
        <f t="shared" si="3"/>
        <v>-429.34399226174492</v>
      </c>
      <c r="BV15" s="8">
        <f t="shared" si="12"/>
        <v>-638.4860944177517</v>
      </c>
      <c r="BW15" s="8">
        <f t="shared" si="10"/>
        <v>-79.569883209371469</v>
      </c>
      <c r="BX15" s="8">
        <f t="shared" si="11"/>
        <v>-718.05597762712318</v>
      </c>
    </row>
    <row r="16" spans="1:76" ht="16.5" x14ac:dyDescent="0.25">
      <c r="A16">
        <v>14</v>
      </c>
      <c r="B16">
        <v>9.9999999999999995E-7</v>
      </c>
      <c r="C16">
        <v>8.2733333333333335E-4</v>
      </c>
      <c r="D16">
        <v>6.5770270270270269E-4</v>
      </c>
      <c r="E16">
        <v>1.3545454545454546E-4</v>
      </c>
      <c r="F16">
        <v>1.0000000000000001E-5</v>
      </c>
      <c r="G16">
        <v>0.58537217651259577</v>
      </c>
      <c r="H16">
        <v>0.38384667682911122</v>
      </c>
      <c r="I16">
        <f t="shared" si="4"/>
        <v>306</v>
      </c>
      <c r="J16">
        <v>2.089296130854039E-7</v>
      </c>
      <c r="K16">
        <v>3.0700000000000002E-2</v>
      </c>
      <c r="M16" s="22"/>
      <c r="O16" s="8"/>
      <c r="P16" s="8"/>
      <c r="Q16" s="2">
        <v>1</v>
      </c>
      <c r="R16">
        <v>2</v>
      </c>
      <c r="T16">
        <v>0</v>
      </c>
      <c r="U16">
        <v>5.75</v>
      </c>
      <c r="V16">
        <v>0</v>
      </c>
      <c r="W16">
        <v>0</v>
      </c>
      <c r="X16">
        <v>1</v>
      </c>
      <c r="Y16">
        <v>0</v>
      </c>
      <c r="Z16">
        <v>0</v>
      </c>
      <c r="AA16">
        <v>0.5</v>
      </c>
      <c r="AB16">
        <v>6.25</v>
      </c>
      <c r="AD16">
        <v>14</v>
      </c>
      <c r="AE16" s="8">
        <f t="shared" si="0"/>
        <v>-392.33660635570459</v>
      </c>
      <c r="AF16" s="8">
        <f t="shared" si="1"/>
        <v>-648.63820213512508</v>
      </c>
      <c r="AG16" s="8">
        <f t="shared" si="5"/>
        <v>-102.40211161369044</v>
      </c>
      <c r="AH16" s="8">
        <f t="shared" si="6"/>
        <v>-751.04031374881549</v>
      </c>
      <c r="AJ16" s="8"/>
      <c r="AK16" s="8"/>
      <c r="AL16" s="2">
        <v>1</v>
      </c>
      <c r="AM16">
        <v>2</v>
      </c>
      <c r="AO16">
        <v>0</v>
      </c>
      <c r="AP16">
        <v>0</v>
      </c>
      <c r="AQ16">
        <v>3.28571428571429</v>
      </c>
      <c r="AR16">
        <v>0</v>
      </c>
      <c r="AS16">
        <v>1</v>
      </c>
      <c r="AT16">
        <v>0</v>
      </c>
      <c r="AU16">
        <v>0</v>
      </c>
      <c r="AV16">
        <v>2.1428571428571401</v>
      </c>
      <c r="AW16">
        <v>5.4285714285714297</v>
      </c>
      <c r="AY16">
        <v>14</v>
      </c>
      <c r="AZ16" s="8">
        <f t="shared" si="2"/>
        <v>-418.89879475455427</v>
      </c>
      <c r="BA16" s="8">
        <f t="shared" si="7"/>
        <v>-641.51503794582231</v>
      </c>
      <c r="BB16" s="8">
        <f t="shared" si="8"/>
        <v>-74.382483266025417</v>
      </c>
      <c r="BC16" s="8">
        <f t="shared" si="9"/>
        <v>-715.89752121184779</v>
      </c>
      <c r="BE16" s="8"/>
      <c r="BF16" s="8"/>
      <c r="BG16" s="2">
        <v>1</v>
      </c>
      <c r="BH16">
        <v>2</v>
      </c>
      <c r="BJ16">
        <v>0</v>
      </c>
      <c r="BK16">
        <v>0</v>
      </c>
      <c r="BL16">
        <v>0</v>
      </c>
      <c r="BM16">
        <v>2.2999999999999998</v>
      </c>
      <c r="BN16">
        <v>1</v>
      </c>
      <c r="BO16">
        <v>0</v>
      </c>
      <c r="BP16">
        <v>0</v>
      </c>
      <c r="BQ16">
        <v>2.8</v>
      </c>
      <c r="BR16">
        <v>5.0999999999999996</v>
      </c>
      <c r="BT16">
        <v>14</v>
      </c>
      <c r="BU16" s="8">
        <f t="shared" si="3"/>
        <v>-429.34399226174492</v>
      </c>
      <c r="BV16" s="8">
        <f t="shared" si="12"/>
        <v>-638.4860944177517</v>
      </c>
      <c r="BW16" s="8">
        <f t="shared" si="10"/>
        <v>-71.078362931245621</v>
      </c>
      <c r="BX16" s="8">
        <f t="shared" si="11"/>
        <v>-709.56445734899728</v>
      </c>
    </row>
    <row r="17" spans="1:76" ht="16.5" x14ac:dyDescent="0.25">
      <c r="A17">
        <v>15</v>
      </c>
      <c r="B17">
        <v>9.9999999999999995E-7</v>
      </c>
      <c r="C17">
        <v>1.0840000000000001E-3</v>
      </c>
      <c r="D17">
        <v>7.1297297297297289E-4</v>
      </c>
      <c r="E17">
        <v>2.218181818181818E-4</v>
      </c>
      <c r="F17">
        <v>1.0000000000000001E-5</v>
      </c>
      <c r="G17">
        <v>0.56474720920689347</v>
      </c>
      <c r="H17">
        <v>0.39655234615459323</v>
      </c>
      <c r="I17">
        <f t="shared" si="4"/>
        <v>306</v>
      </c>
      <c r="J17">
        <v>2.9512092266663814E-7</v>
      </c>
      <c r="K17">
        <v>2.9850000000000002E-2</v>
      </c>
      <c r="M17" s="22"/>
      <c r="Q17" s="2">
        <v>1</v>
      </c>
      <c r="R17">
        <v>2</v>
      </c>
      <c r="T17">
        <v>0</v>
      </c>
      <c r="U17">
        <v>5.75</v>
      </c>
      <c r="V17">
        <v>0</v>
      </c>
      <c r="W17">
        <v>0</v>
      </c>
      <c r="X17">
        <v>1</v>
      </c>
      <c r="Y17">
        <v>0</v>
      </c>
      <c r="Z17">
        <v>0</v>
      </c>
      <c r="AA17">
        <v>0.5</v>
      </c>
      <c r="AB17">
        <v>6.25</v>
      </c>
      <c r="AD17">
        <v>15</v>
      </c>
      <c r="AE17" s="8">
        <f t="shared" si="0"/>
        <v>-392.33660635570459</v>
      </c>
      <c r="AF17" s="8">
        <f t="shared" si="1"/>
        <v>-648.63820213512508</v>
      </c>
      <c r="AG17" s="8">
        <f t="shared" si="5"/>
        <v>-98.484895573004195</v>
      </c>
      <c r="AH17" s="8">
        <f t="shared" si="6"/>
        <v>-747.12309770812931</v>
      </c>
      <c r="AL17" s="2">
        <v>1</v>
      </c>
      <c r="AM17">
        <v>2</v>
      </c>
      <c r="AO17">
        <v>0</v>
      </c>
      <c r="AP17">
        <v>0</v>
      </c>
      <c r="AQ17">
        <v>3.28571428571429</v>
      </c>
      <c r="AR17">
        <v>0</v>
      </c>
      <c r="AS17">
        <v>1</v>
      </c>
      <c r="AT17">
        <v>0</v>
      </c>
      <c r="AU17">
        <v>0</v>
      </c>
      <c r="AV17">
        <v>2.1428571428571401</v>
      </c>
      <c r="AW17">
        <v>5.4285714285714297</v>
      </c>
      <c r="AY17">
        <v>15</v>
      </c>
      <c r="AZ17" s="8">
        <f t="shared" si="2"/>
        <v>-418.89879475455427</v>
      </c>
      <c r="BA17" s="8">
        <f t="shared" si="7"/>
        <v>-641.51503794582231</v>
      </c>
      <c r="BB17" s="8">
        <f t="shared" si="8"/>
        <v>-73.861018496519691</v>
      </c>
      <c r="BC17" s="8">
        <f t="shared" si="9"/>
        <v>-715.37605644234202</v>
      </c>
      <c r="BG17" s="2">
        <v>1</v>
      </c>
      <c r="BH17">
        <v>2</v>
      </c>
      <c r="BJ17">
        <v>0</v>
      </c>
      <c r="BK17">
        <v>0</v>
      </c>
      <c r="BL17">
        <v>0</v>
      </c>
      <c r="BM17">
        <v>2.2999999999999998</v>
      </c>
      <c r="BN17">
        <v>1</v>
      </c>
      <c r="BO17">
        <v>0</v>
      </c>
      <c r="BP17">
        <v>0</v>
      </c>
      <c r="BQ17">
        <v>2.8</v>
      </c>
      <c r="BR17">
        <v>5.0999999999999996</v>
      </c>
      <c r="BT17">
        <v>15</v>
      </c>
      <c r="BU17" s="8">
        <f t="shared" si="3"/>
        <v>-429.34399226174492</v>
      </c>
      <c r="BV17" s="8">
        <f t="shared" si="12"/>
        <v>-638.4860944177517</v>
      </c>
      <c r="BW17" s="8">
        <f t="shared" si="10"/>
        <v>-68.392176503987287</v>
      </c>
      <c r="BX17" s="8">
        <f t="shared" si="11"/>
        <v>-706.87827092173893</v>
      </c>
    </row>
    <row r="18" spans="1:76" ht="16.5" x14ac:dyDescent="0.25">
      <c r="A18">
        <v>16</v>
      </c>
      <c r="B18">
        <v>9.9999999999999995E-7</v>
      </c>
      <c r="C18">
        <v>5.3249999999999999E-4</v>
      </c>
      <c r="D18">
        <v>3.6256756756756754E-4</v>
      </c>
      <c r="E18">
        <v>2.0306818181818184E-4</v>
      </c>
      <c r="F18">
        <v>2.1323544882920101E-3</v>
      </c>
      <c r="G18">
        <v>0.56785879810769291</v>
      </c>
      <c r="H18">
        <v>0.39484856888868292</v>
      </c>
      <c r="I18">
        <f t="shared" si="4"/>
        <v>306</v>
      </c>
      <c r="J18">
        <v>2.9512092266663814E-7</v>
      </c>
      <c r="K18">
        <v>3.0339999999999999E-2</v>
      </c>
      <c r="M18" s="22"/>
      <c r="Q18" s="2">
        <v>1</v>
      </c>
      <c r="R18">
        <v>2</v>
      </c>
      <c r="T18">
        <v>0</v>
      </c>
      <c r="U18">
        <v>5.75</v>
      </c>
      <c r="V18">
        <v>0</v>
      </c>
      <c r="W18">
        <v>0</v>
      </c>
      <c r="X18">
        <v>1</v>
      </c>
      <c r="Y18">
        <v>0</v>
      </c>
      <c r="Z18">
        <v>0</v>
      </c>
      <c r="AA18">
        <v>0.5</v>
      </c>
      <c r="AB18">
        <v>6.25</v>
      </c>
      <c r="AD18">
        <v>16</v>
      </c>
      <c r="AE18" s="8">
        <f t="shared" si="0"/>
        <v>-392.33660635570459</v>
      </c>
      <c r="AF18" s="8">
        <f t="shared" si="1"/>
        <v>-648.63820213512508</v>
      </c>
      <c r="AG18" s="8">
        <f t="shared" si="5"/>
        <v>-95.219968127663435</v>
      </c>
      <c r="AH18" s="8">
        <f t="shared" si="6"/>
        <v>-743.85817026278846</v>
      </c>
      <c r="AL18" s="2">
        <v>1</v>
      </c>
      <c r="AM18">
        <v>2</v>
      </c>
      <c r="AO18">
        <v>0</v>
      </c>
      <c r="AP18">
        <v>0</v>
      </c>
      <c r="AQ18">
        <v>3.28571428571429</v>
      </c>
      <c r="AR18">
        <v>0</v>
      </c>
      <c r="AS18">
        <v>1</v>
      </c>
      <c r="AT18">
        <v>0</v>
      </c>
      <c r="AU18">
        <v>0</v>
      </c>
      <c r="AV18">
        <v>2.1428571428571401</v>
      </c>
      <c r="AW18">
        <v>5.4285714285714297</v>
      </c>
      <c r="AY18">
        <v>16</v>
      </c>
      <c r="AZ18" s="8">
        <f t="shared" si="2"/>
        <v>-418.89879475455427</v>
      </c>
      <c r="BA18" s="8">
        <f t="shared" si="7"/>
        <v>-641.51503794582231</v>
      </c>
      <c r="BB18" s="8">
        <f t="shared" si="8"/>
        <v>-65.782099431647708</v>
      </c>
      <c r="BC18" s="8">
        <f t="shared" si="9"/>
        <v>-707.29713737746999</v>
      </c>
      <c r="BG18" s="2">
        <v>1</v>
      </c>
      <c r="BH18">
        <v>2</v>
      </c>
      <c r="BJ18">
        <v>0</v>
      </c>
      <c r="BK18">
        <v>0</v>
      </c>
      <c r="BL18">
        <v>0</v>
      </c>
      <c r="BM18">
        <v>2.2999999999999998</v>
      </c>
      <c r="BN18">
        <v>1</v>
      </c>
      <c r="BO18">
        <v>0</v>
      </c>
      <c r="BP18">
        <v>0</v>
      </c>
      <c r="BQ18">
        <v>2.8</v>
      </c>
      <c r="BR18">
        <v>5.0999999999999996</v>
      </c>
      <c r="BT18">
        <v>16</v>
      </c>
      <c r="BU18" s="8">
        <f t="shared" si="3"/>
        <v>-429.34399226174492</v>
      </c>
      <c r="BV18" s="8">
        <f t="shared" si="12"/>
        <v>-638.4860944177517</v>
      </c>
      <c r="BW18" s="8">
        <f t="shared" si="10"/>
        <v>-55.149780269709112</v>
      </c>
      <c r="BX18" s="8">
        <f t="shared" si="11"/>
        <v>-693.63587468746084</v>
      </c>
    </row>
    <row r="19" spans="1:76" ht="16.5" x14ac:dyDescent="0.25">
      <c r="A19">
        <v>17</v>
      </c>
      <c r="B19">
        <v>9.9999999999999995E-7</v>
      </c>
      <c r="C19">
        <v>1.9771666666666666E-3</v>
      </c>
      <c r="D19">
        <v>1.017162162162162E-3</v>
      </c>
      <c r="E19">
        <v>9.0375000000000004E-4</v>
      </c>
      <c r="F19">
        <v>4.7113106304956503E-3</v>
      </c>
      <c r="G19">
        <v>0.56510833171990771</v>
      </c>
      <c r="H19">
        <v>0.39291487790099811</v>
      </c>
      <c r="I19">
        <f t="shared" si="4"/>
        <v>306</v>
      </c>
      <c r="J19">
        <v>2.8840315031266014E-7</v>
      </c>
      <c r="K19">
        <v>3.109E-2</v>
      </c>
      <c r="M19" s="22"/>
      <c r="Q19" s="2">
        <v>1</v>
      </c>
      <c r="R19">
        <v>2</v>
      </c>
      <c r="T19">
        <v>0</v>
      </c>
      <c r="U19">
        <v>5.75</v>
      </c>
      <c r="V19">
        <v>0</v>
      </c>
      <c r="W19">
        <v>0</v>
      </c>
      <c r="X19">
        <v>1</v>
      </c>
      <c r="Y19">
        <v>0</v>
      </c>
      <c r="Z19">
        <v>0</v>
      </c>
      <c r="AA19">
        <v>0.5</v>
      </c>
      <c r="AB19">
        <v>6.25</v>
      </c>
      <c r="AD19">
        <v>17</v>
      </c>
      <c r="AE19" s="8">
        <f t="shared" si="0"/>
        <v>-392.33660635570459</v>
      </c>
      <c r="AF19" s="8">
        <f t="shared" si="1"/>
        <v>-648.63820213512508</v>
      </c>
      <c r="AG19" s="8">
        <f t="shared" si="5"/>
        <v>-73.980644474840403</v>
      </c>
      <c r="AH19" s="8">
        <f t="shared" si="6"/>
        <v>-722.61884660996543</v>
      </c>
      <c r="AL19" s="2">
        <v>1</v>
      </c>
      <c r="AM19">
        <v>2</v>
      </c>
      <c r="AO19">
        <v>0</v>
      </c>
      <c r="AP19">
        <v>0</v>
      </c>
      <c r="AQ19">
        <v>3.28571428571429</v>
      </c>
      <c r="AR19">
        <v>0</v>
      </c>
      <c r="AS19">
        <v>1</v>
      </c>
      <c r="AT19">
        <v>0</v>
      </c>
      <c r="AU19">
        <v>0</v>
      </c>
      <c r="AV19">
        <v>2.1428571428571401</v>
      </c>
      <c r="AW19">
        <v>5.4285714285714297</v>
      </c>
      <c r="AY19">
        <v>17</v>
      </c>
      <c r="AZ19" s="8">
        <f t="shared" si="2"/>
        <v>-418.89879475455427</v>
      </c>
      <c r="BA19" s="8">
        <f t="shared" si="7"/>
        <v>-641.51503794582231</v>
      </c>
      <c r="BB19" s="8">
        <f t="shared" si="8"/>
        <v>-55.00857619475422</v>
      </c>
      <c r="BC19" s="8">
        <f t="shared" si="9"/>
        <v>-696.52361414057657</v>
      </c>
      <c r="BG19" s="2">
        <v>1</v>
      </c>
      <c r="BH19">
        <v>2</v>
      </c>
      <c r="BJ19">
        <v>0</v>
      </c>
      <c r="BK19">
        <v>0</v>
      </c>
      <c r="BL19">
        <v>0</v>
      </c>
      <c r="BM19">
        <v>2.2999999999999998</v>
      </c>
      <c r="BN19">
        <v>1</v>
      </c>
      <c r="BO19">
        <v>0</v>
      </c>
      <c r="BP19">
        <v>0</v>
      </c>
      <c r="BQ19">
        <v>2.8</v>
      </c>
      <c r="BR19">
        <v>5.0999999999999996</v>
      </c>
      <c r="BT19">
        <v>17</v>
      </c>
      <c r="BU19" s="8">
        <f t="shared" si="3"/>
        <v>-429.34399226174492</v>
      </c>
      <c r="BV19" s="8">
        <f t="shared" si="12"/>
        <v>-638.4860944177517</v>
      </c>
      <c r="BW19" s="8">
        <f t="shared" si="10"/>
        <v>-44.222184335472271</v>
      </c>
      <c r="BX19" s="8">
        <f t="shared" si="11"/>
        <v>-682.70827875322402</v>
      </c>
    </row>
    <row r="20" spans="1:76" ht="16.5" x14ac:dyDescent="0.25">
      <c r="A20">
        <v>18</v>
      </c>
      <c r="B20">
        <v>9.9999999999999995E-7</v>
      </c>
      <c r="C20">
        <v>1.5554999999999998E-3</v>
      </c>
      <c r="D20">
        <v>7.5094594594594596E-4</v>
      </c>
      <c r="E20">
        <v>7.3079545454545456E-4</v>
      </c>
      <c r="F20">
        <v>8.4571491013480538E-3</v>
      </c>
      <c r="G20">
        <v>0.56162400045750183</v>
      </c>
      <c r="H20">
        <v>0.39124312690560503</v>
      </c>
      <c r="I20">
        <f t="shared" si="4"/>
        <v>306</v>
      </c>
      <c r="J20">
        <v>3.0199517204020165E-7</v>
      </c>
      <c r="K20">
        <v>2.9940000000000001E-2</v>
      </c>
      <c r="M20" s="22"/>
      <c r="Q20" s="2">
        <v>1</v>
      </c>
      <c r="R20">
        <v>2</v>
      </c>
      <c r="T20">
        <v>0</v>
      </c>
      <c r="U20">
        <v>5.75</v>
      </c>
      <c r="V20">
        <v>0</v>
      </c>
      <c r="W20">
        <v>0</v>
      </c>
      <c r="X20">
        <v>1</v>
      </c>
      <c r="Y20">
        <v>0</v>
      </c>
      <c r="Z20">
        <v>0</v>
      </c>
      <c r="AA20">
        <v>0.5</v>
      </c>
      <c r="AB20">
        <v>6.25</v>
      </c>
      <c r="AD20">
        <v>18</v>
      </c>
      <c r="AE20" s="8">
        <f t="shared" si="0"/>
        <v>-392.33660635570459</v>
      </c>
      <c r="AF20" s="8">
        <f t="shared" si="1"/>
        <v>-648.63820213512508</v>
      </c>
      <c r="AG20" s="8">
        <f t="shared" si="5"/>
        <v>-76.049209172941858</v>
      </c>
      <c r="AH20" s="8">
        <f t="shared" si="6"/>
        <v>-724.68741130806688</v>
      </c>
      <c r="AL20" s="2">
        <v>1</v>
      </c>
      <c r="AM20">
        <v>2</v>
      </c>
      <c r="AO20">
        <v>0</v>
      </c>
      <c r="AP20">
        <v>0</v>
      </c>
      <c r="AQ20">
        <v>3.28571428571429</v>
      </c>
      <c r="AR20">
        <v>0</v>
      </c>
      <c r="AS20">
        <v>1</v>
      </c>
      <c r="AT20">
        <v>0</v>
      </c>
      <c r="AU20">
        <v>0</v>
      </c>
      <c r="AV20">
        <v>2.1428571428571401</v>
      </c>
      <c r="AW20">
        <v>5.4285714285714297</v>
      </c>
      <c r="AY20">
        <v>18</v>
      </c>
      <c r="AZ20" s="8">
        <f t="shared" si="2"/>
        <v>-418.89879475455427</v>
      </c>
      <c r="BA20" s="8">
        <f t="shared" si="7"/>
        <v>-641.51503794582231</v>
      </c>
      <c r="BB20" s="8">
        <f t="shared" si="8"/>
        <v>-56.262201152874368</v>
      </c>
      <c r="BC20" s="8">
        <f t="shared" si="9"/>
        <v>-697.77723909869667</v>
      </c>
      <c r="BG20" s="2">
        <v>1</v>
      </c>
      <c r="BH20">
        <v>2</v>
      </c>
      <c r="BJ20">
        <v>0</v>
      </c>
      <c r="BK20">
        <v>0</v>
      </c>
      <c r="BL20">
        <v>0</v>
      </c>
      <c r="BM20">
        <v>2.2999999999999998</v>
      </c>
      <c r="BN20">
        <v>1</v>
      </c>
      <c r="BO20">
        <v>0</v>
      </c>
      <c r="BP20">
        <v>0</v>
      </c>
      <c r="BQ20">
        <v>2.8</v>
      </c>
      <c r="BR20">
        <v>5.0999999999999996</v>
      </c>
      <c r="BT20">
        <v>18</v>
      </c>
      <c r="BU20" s="8">
        <f t="shared" si="3"/>
        <v>-429.34399226174492</v>
      </c>
      <c r="BV20" s="8">
        <f t="shared" si="12"/>
        <v>-638.4860944177517</v>
      </c>
      <c r="BW20" s="8">
        <f t="shared" si="10"/>
        <v>-44.245215934466842</v>
      </c>
      <c r="BX20" s="8">
        <f t="shared" si="11"/>
        <v>-682.73131035221854</v>
      </c>
    </row>
    <row r="21" spans="1:76" ht="16.5" x14ac:dyDescent="0.25">
      <c r="A21">
        <v>19</v>
      </c>
      <c r="B21">
        <v>9.9999999999999995E-7</v>
      </c>
      <c r="C21">
        <v>1.9193333333333334E-3</v>
      </c>
      <c r="D21">
        <v>8.1905405405405403E-4</v>
      </c>
      <c r="E21">
        <v>9.762499999999999E-4</v>
      </c>
      <c r="F21">
        <v>1.3455379796633589E-2</v>
      </c>
      <c r="G21">
        <v>0.54538995569963966</v>
      </c>
      <c r="H21">
        <v>0.39874149903674239</v>
      </c>
      <c r="I21">
        <f t="shared" si="4"/>
        <v>306</v>
      </c>
      <c r="J21">
        <v>3.0199517204020165E-7</v>
      </c>
      <c r="K21">
        <v>3.0200000000000001E-2</v>
      </c>
      <c r="M21" s="22"/>
      <c r="Q21" s="2">
        <v>1</v>
      </c>
      <c r="R21">
        <v>2</v>
      </c>
      <c r="T21">
        <v>0</v>
      </c>
      <c r="U21">
        <v>5.75</v>
      </c>
      <c r="V21">
        <v>0</v>
      </c>
      <c r="W21">
        <v>0</v>
      </c>
      <c r="X21">
        <v>1</v>
      </c>
      <c r="Y21">
        <v>0</v>
      </c>
      <c r="Z21">
        <v>0</v>
      </c>
      <c r="AA21">
        <v>0.5</v>
      </c>
      <c r="AB21">
        <v>6.25</v>
      </c>
      <c r="AD21">
        <v>19</v>
      </c>
      <c r="AE21" s="8">
        <f t="shared" si="0"/>
        <v>-392.33660635570459</v>
      </c>
      <c r="AF21" s="8">
        <f t="shared" si="1"/>
        <v>-648.63820213512508</v>
      </c>
      <c r="AG21" s="8">
        <f t="shared" si="5"/>
        <v>-71.781938211209621</v>
      </c>
      <c r="AH21" s="8">
        <f t="shared" si="6"/>
        <v>-720.42014034633473</v>
      </c>
      <c r="AL21" s="2">
        <v>1</v>
      </c>
      <c r="AM21">
        <v>2</v>
      </c>
      <c r="AO21">
        <v>0</v>
      </c>
      <c r="AP21">
        <v>0</v>
      </c>
      <c r="AQ21">
        <v>3.28571428571429</v>
      </c>
      <c r="AR21">
        <v>0</v>
      </c>
      <c r="AS21">
        <v>1</v>
      </c>
      <c r="AT21">
        <v>0</v>
      </c>
      <c r="AU21">
        <v>0</v>
      </c>
      <c r="AV21">
        <v>2.1428571428571401</v>
      </c>
      <c r="AW21">
        <v>5.4285714285714297</v>
      </c>
      <c r="AY21">
        <v>19</v>
      </c>
      <c r="AZ21" s="8">
        <f t="shared" si="2"/>
        <v>-418.89879475455427</v>
      </c>
      <c r="BA21" s="8">
        <f t="shared" si="7"/>
        <v>-641.51503794582231</v>
      </c>
      <c r="BB21" s="8">
        <f t="shared" si="8"/>
        <v>-54.307847777042355</v>
      </c>
      <c r="BC21" s="8">
        <f t="shared" si="9"/>
        <v>-695.82288572286461</v>
      </c>
      <c r="BG21" s="2">
        <v>1</v>
      </c>
      <c r="BH21">
        <v>2</v>
      </c>
      <c r="BJ21">
        <v>0</v>
      </c>
      <c r="BK21">
        <v>0</v>
      </c>
      <c r="BL21">
        <v>0</v>
      </c>
      <c r="BM21">
        <v>2.2999999999999998</v>
      </c>
      <c r="BN21">
        <v>1</v>
      </c>
      <c r="BO21">
        <v>0</v>
      </c>
      <c r="BP21">
        <v>0</v>
      </c>
      <c r="BQ21">
        <v>2.8</v>
      </c>
      <c r="BR21">
        <v>5.0999999999999996</v>
      </c>
      <c r="BT21">
        <v>19</v>
      </c>
      <c r="BU21" s="8">
        <f t="shared" si="3"/>
        <v>-429.34399226174492</v>
      </c>
      <c r="BV21" s="8">
        <f t="shared" si="12"/>
        <v>-638.4860944177517</v>
      </c>
      <c r="BW21" s="8">
        <f t="shared" si="10"/>
        <v>-41.307581557881321</v>
      </c>
      <c r="BX21" s="8">
        <f t="shared" si="11"/>
        <v>-679.79367597563305</v>
      </c>
    </row>
    <row r="22" spans="1:76" ht="16.5" x14ac:dyDescent="0.25">
      <c r="A22">
        <v>20</v>
      </c>
      <c r="B22">
        <v>9.9999999999999995E-7</v>
      </c>
      <c r="C22">
        <v>5.3249999999999999E-4</v>
      </c>
      <c r="D22">
        <v>3.6256756756756754E-4</v>
      </c>
      <c r="E22">
        <v>2.0306818181818184E-4</v>
      </c>
      <c r="F22">
        <v>1.0000000000000001E-5</v>
      </c>
      <c r="G22">
        <v>0.59953156541718877</v>
      </c>
      <c r="H22">
        <v>0.37110489341547853</v>
      </c>
      <c r="I22">
        <f t="shared" si="4"/>
        <v>306</v>
      </c>
      <c r="J22">
        <v>2.454708915685024E-7</v>
      </c>
      <c r="K22">
        <v>3.1605000000000001E-2</v>
      </c>
      <c r="M22" s="22"/>
      <c r="Q22" s="2">
        <v>1</v>
      </c>
      <c r="R22">
        <v>2</v>
      </c>
      <c r="T22">
        <v>0</v>
      </c>
      <c r="U22">
        <v>5.75</v>
      </c>
      <c r="V22">
        <v>0</v>
      </c>
      <c r="W22">
        <v>0</v>
      </c>
      <c r="X22">
        <v>1</v>
      </c>
      <c r="Y22">
        <v>0</v>
      </c>
      <c r="Z22">
        <v>0</v>
      </c>
      <c r="AA22">
        <v>0.5</v>
      </c>
      <c r="AB22">
        <v>6.25</v>
      </c>
      <c r="AD22">
        <v>20</v>
      </c>
      <c r="AE22" s="8">
        <f t="shared" si="0"/>
        <v>-392.33660635570459</v>
      </c>
      <c r="AF22" s="8">
        <f t="shared" si="1"/>
        <v>-648.63820213512508</v>
      </c>
      <c r="AG22" s="8">
        <f t="shared" si="5"/>
        <v>-108.81121289642695</v>
      </c>
      <c r="AH22" s="8">
        <f t="shared" si="6"/>
        <v>-757.44941503155201</v>
      </c>
      <c r="AL22" s="2">
        <v>1</v>
      </c>
      <c r="AM22">
        <v>2</v>
      </c>
      <c r="AO22">
        <v>0</v>
      </c>
      <c r="AP22">
        <v>0</v>
      </c>
      <c r="AQ22">
        <v>3.28571428571429</v>
      </c>
      <c r="AR22">
        <v>0</v>
      </c>
      <c r="AS22">
        <v>1</v>
      </c>
      <c r="AT22">
        <v>0</v>
      </c>
      <c r="AU22">
        <v>0</v>
      </c>
      <c r="AV22">
        <v>2.1428571428571401</v>
      </c>
      <c r="AW22">
        <v>5.4285714285714297</v>
      </c>
      <c r="AY22">
        <v>20</v>
      </c>
      <c r="AZ22" s="8">
        <f t="shared" si="2"/>
        <v>-418.89879475455427</v>
      </c>
      <c r="BA22" s="8">
        <f t="shared" si="7"/>
        <v>-641.51503794582231</v>
      </c>
      <c r="BB22" s="8">
        <f t="shared" si="8"/>
        <v>-79.202605484554653</v>
      </c>
      <c r="BC22" s="8">
        <f t="shared" si="9"/>
        <v>-720.71764343037694</v>
      </c>
      <c r="BG22" s="2">
        <v>1</v>
      </c>
      <c r="BH22">
        <v>2</v>
      </c>
      <c r="BJ22">
        <v>0</v>
      </c>
      <c r="BK22">
        <v>0</v>
      </c>
      <c r="BL22">
        <v>0</v>
      </c>
      <c r="BM22">
        <v>2.2999999999999998</v>
      </c>
      <c r="BN22">
        <v>1</v>
      </c>
      <c r="BO22">
        <v>0</v>
      </c>
      <c r="BP22">
        <v>0</v>
      </c>
      <c r="BQ22">
        <v>2.8</v>
      </c>
      <c r="BR22">
        <v>5.0999999999999996</v>
      </c>
      <c r="BT22">
        <v>20</v>
      </c>
      <c r="BU22" s="8">
        <f t="shared" si="3"/>
        <v>-429.34399226174492</v>
      </c>
      <c r="BV22" s="8">
        <f t="shared" si="12"/>
        <v>-638.4860944177517</v>
      </c>
      <c r="BW22" s="8">
        <f t="shared" si="10"/>
        <v>-68.501990836273436</v>
      </c>
      <c r="BX22" s="8">
        <f t="shared" si="11"/>
        <v>-706.98808525402512</v>
      </c>
    </row>
    <row r="23" spans="1:76" ht="16.5" x14ac:dyDescent="0.25">
      <c r="A23">
        <v>21</v>
      </c>
      <c r="B23">
        <v>9.9999999999999995E-7</v>
      </c>
      <c r="C23">
        <v>3.8416666666666666E-4</v>
      </c>
      <c r="D23">
        <v>4.1202702702702697E-4</v>
      </c>
      <c r="E23">
        <v>4.9886363636363632E-5</v>
      </c>
      <c r="F23">
        <v>1.0000000000000001E-5</v>
      </c>
      <c r="G23">
        <v>0.58975230757045838</v>
      </c>
      <c r="H23">
        <v>0.37798571447167606</v>
      </c>
      <c r="I23">
        <f t="shared" si="4"/>
        <v>306</v>
      </c>
      <c r="J23">
        <v>2.5703957827688611E-7</v>
      </c>
      <c r="K23">
        <v>3.2055E-2</v>
      </c>
      <c r="M23" s="22"/>
      <c r="Q23" s="2">
        <v>1</v>
      </c>
      <c r="R23">
        <v>2</v>
      </c>
      <c r="T23">
        <v>0</v>
      </c>
      <c r="U23">
        <v>5.75</v>
      </c>
      <c r="V23">
        <v>0</v>
      </c>
      <c r="W23">
        <v>0</v>
      </c>
      <c r="X23">
        <v>1</v>
      </c>
      <c r="Y23">
        <v>0</v>
      </c>
      <c r="Z23">
        <v>0</v>
      </c>
      <c r="AA23">
        <v>0.5</v>
      </c>
      <c r="AB23">
        <v>6.25</v>
      </c>
      <c r="AD23">
        <v>21</v>
      </c>
      <c r="AE23" s="8">
        <f t="shared" si="0"/>
        <v>-392.33660635570459</v>
      </c>
      <c r="AF23" s="8">
        <f t="shared" si="1"/>
        <v>-648.63820213512508</v>
      </c>
      <c r="AG23" s="8">
        <f t="shared" si="5"/>
        <v>-113.56980861897742</v>
      </c>
      <c r="AH23" s="8">
        <f t="shared" si="6"/>
        <v>-762.20801075410247</v>
      </c>
      <c r="AL23" s="2">
        <v>1</v>
      </c>
      <c r="AM23">
        <v>2</v>
      </c>
      <c r="AO23">
        <v>0</v>
      </c>
      <c r="AP23">
        <v>0</v>
      </c>
      <c r="AQ23">
        <v>3.28571428571429</v>
      </c>
      <c r="AR23">
        <v>0</v>
      </c>
      <c r="AS23">
        <v>1</v>
      </c>
      <c r="AT23">
        <v>0</v>
      </c>
      <c r="AU23">
        <v>0</v>
      </c>
      <c r="AV23">
        <v>2.1428571428571401</v>
      </c>
      <c r="AW23">
        <v>5.4285714285714297</v>
      </c>
      <c r="AY23">
        <v>21</v>
      </c>
      <c r="AZ23" s="8">
        <f t="shared" si="2"/>
        <v>-418.89879475455427</v>
      </c>
      <c r="BA23" s="8">
        <f t="shared" si="7"/>
        <v>-641.51503794582231</v>
      </c>
      <c r="BB23" s="8">
        <f t="shared" si="8"/>
        <v>-78.056512550009728</v>
      </c>
      <c r="BC23" s="8">
        <f t="shared" si="9"/>
        <v>-719.57155049583207</v>
      </c>
      <c r="BG23" s="2">
        <v>1</v>
      </c>
      <c r="BH23">
        <v>2</v>
      </c>
      <c r="BJ23">
        <v>0</v>
      </c>
      <c r="BK23">
        <v>0</v>
      </c>
      <c r="BL23">
        <v>0</v>
      </c>
      <c r="BM23">
        <v>2.2999999999999998</v>
      </c>
      <c r="BN23">
        <v>1</v>
      </c>
      <c r="BO23">
        <v>0</v>
      </c>
      <c r="BP23">
        <v>0</v>
      </c>
      <c r="BQ23">
        <v>2.8</v>
      </c>
      <c r="BR23">
        <v>5.0999999999999996</v>
      </c>
      <c r="BT23">
        <v>21</v>
      </c>
      <c r="BU23" s="8">
        <f t="shared" si="3"/>
        <v>-429.34399226174492</v>
      </c>
      <c r="BV23" s="8">
        <f t="shared" si="12"/>
        <v>-638.4860944177517</v>
      </c>
      <c r="BW23" s="8">
        <f t="shared" si="10"/>
        <v>-76.615920040002891</v>
      </c>
      <c r="BX23" s="8">
        <f t="shared" si="11"/>
        <v>-715.10201445775465</v>
      </c>
    </row>
    <row r="24" spans="1:76" ht="16.5" x14ac:dyDescent="0.25">
      <c r="A24">
        <v>22</v>
      </c>
      <c r="B24">
        <v>9.9999999999999995E-7</v>
      </c>
      <c r="C24">
        <v>5.2666666666666671E-4</v>
      </c>
      <c r="D24">
        <v>5.2027027027027033E-4</v>
      </c>
      <c r="E24">
        <v>5.329545454545455E-5</v>
      </c>
      <c r="F24">
        <v>1.0000000000000001E-5</v>
      </c>
      <c r="G24">
        <v>0.58259428876777986</v>
      </c>
      <c r="H24">
        <v>0.37911124060398199</v>
      </c>
      <c r="I24">
        <f t="shared" si="4"/>
        <v>306</v>
      </c>
      <c r="J24">
        <v>2.6302679918953789E-7</v>
      </c>
      <c r="K24">
        <v>3.0939999999999999E-2</v>
      </c>
      <c r="M24" s="22"/>
      <c r="Q24" s="2">
        <v>1</v>
      </c>
      <c r="R24">
        <v>2</v>
      </c>
      <c r="T24">
        <v>0</v>
      </c>
      <c r="U24">
        <v>5.75</v>
      </c>
      <c r="V24">
        <v>0</v>
      </c>
      <c r="W24">
        <v>0</v>
      </c>
      <c r="X24">
        <v>1</v>
      </c>
      <c r="Y24">
        <v>0</v>
      </c>
      <c r="Z24">
        <v>0</v>
      </c>
      <c r="AA24">
        <v>0.5</v>
      </c>
      <c r="AB24">
        <v>6.25</v>
      </c>
      <c r="AD24">
        <v>22</v>
      </c>
      <c r="AE24" s="8">
        <f t="shared" si="0"/>
        <v>-392.33660635570459</v>
      </c>
      <c r="AF24" s="8">
        <f t="shared" si="1"/>
        <v>-648.63820213512508</v>
      </c>
      <c r="AG24" s="8">
        <f t="shared" si="5"/>
        <v>-108.9994084324866</v>
      </c>
      <c r="AH24" s="8">
        <f t="shared" si="6"/>
        <v>-757.63761056761166</v>
      </c>
      <c r="AL24" s="2">
        <v>1</v>
      </c>
      <c r="AM24">
        <v>2</v>
      </c>
      <c r="AO24">
        <v>0</v>
      </c>
      <c r="AP24">
        <v>0</v>
      </c>
      <c r="AQ24">
        <v>3.28571428571429</v>
      </c>
      <c r="AR24">
        <v>0</v>
      </c>
      <c r="AS24">
        <v>1</v>
      </c>
      <c r="AT24">
        <v>0</v>
      </c>
      <c r="AU24">
        <v>0</v>
      </c>
      <c r="AV24">
        <v>2.1428571428571401</v>
      </c>
      <c r="AW24">
        <v>5.4285714285714297</v>
      </c>
      <c r="AY24">
        <v>22</v>
      </c>
      <c r="AZ24" s="8">
        <f t="shared" si="2"/>
        <v>-418.89879475455427</v>
      </c>
      <c r="BA24" s="8">
        <f t="shared" si="7"/>
        <v>-641.51503794582231</v>
      </c>
      <c r="BB24" s="8">
        <f t="shared" si="8"/>
        <v>-76.299564951557173</v>
      </c>
      <c r="BC24" s="8">
        <f t="shared" si="9"/>
        <v>-717.81460289737947</v>
      </c>
      <c r="BG24" s="2">
        <v>1</v>
      </c>
      <c r="BH24">
        <v>2</v>
      </c>
      <c r="BJ24">
        <v>0</v>
      </c>
      <c r="BK24">
        <v>0</v>
      </c>
      <c r="BL24">
        <v>0</v>
      </c>
      <c r="BM24">
        <v>2.2999999999999998</v>
      </c>
      <c r="BN24">
        <v>1</v>
      </c>
      <c r="BO24">
        <v>0</v>
      </c>
      <c r="BP24">
        <v>0</v>
      </c>
      <c r="BQ24">
        <v>2.8</v>
      </c>
      <c r="BR24">
        <v>5.0999999999999996</v>
      </c>
      <c r="BT24">
        <v>22</v>
      </c>
      <c r="BU24" s="8">
        <f t="shared" si="3"/>
        <v>-429.34399226174492</v>
      </c>
      <c r="BV24" s="8">
        <f t="shared" si="12"/>
        <v>-638.4860944177517</v>
      </c>
      <c r="BW24" s="8">
        <f t="shared" si="10"/>
        <v>-76.481308564366515</v>
      </c>
      <c r="BX24" s="8">
        <f t="shared" si="11"/>
        <v>-714.96740298211819</v>
      </c>
    </row>
    <row r="25" spans="1:76" ht="16.5" x14ac:dyDescent="0.25">
      <c r="A25">
        <v>23</v>
      </c>
      <c r="B25">
        <v>9.9999999999999995E-7</v>
      </c>
      <c r="C25">
        <v>1.2761666666666666E-3</v>
      </c>
      <c r="D25">
        <v>6.9945945945945945E-4</v>
      </c>
      <c r="E25">
        <v>1.4636363636363637E-4</v>
      </c>
      <c r="F25">
        <v>1.0000000000000001E-5</v>
      </c>
      <c r="G25">
        <v>0.56830397456522552</v>
      </c>
      <c r="H25">
        <v>0.39522995736085081</v>
      </c>
      <c r="I25">
        <f t="shared" si="4"/>
        <v>306</v>
      </c>
      <c r="J25">
        <v>2.8183829312644502E-7</v>
      </c>
      <c r="K25">
        <v>3.066E-2</v>
      </c>
      <c r="M25" s="22"/>
      <c r="Q25" s="2">
        <v>1</v>
      </c>
      <c r="R25">
        <v>2</v>
      </c>
      <c r="T25">
        <v>0</v>
      </c>
      <c r="U25">
        <v>5.75</v>
      </c>
      <c r="V25">
        <v>0</v>
      </c>
      <c r="W25">
        <v>0</v>
      </c>
      <c r="X25">
        <v>1</v>
      </c>
      <c r="Y25">
        <v>0</v>
      </c>
      <c r="Z25">
        <v>0</v>
      </c>
      <c r="AA25">
        <v>0.5</v>
      </c>
      <c r="AB25">
        <v>6.25</v>
      </c>
      <c r="AD25">
        <v>23</v>
      </c>
      <c r="AE25" s="8">
        <f t="shared" si="0"/>
        <v>-392.33660635570459</v>
      </c>
      <c r="AF25" s="8">
        <f t="shared" si="1"/>
        <v>-648.63820213512508</v>
      </c>
      <c r="AG25" s="8">
        <f t="shared" si="5"/>
        <v>-96.06328155155262</v>
      </c>
      <c r="AH25" s="8">
        <f t="shared" si="6"/>
        <v>-744.70148368667765</v>
      </c>
      <c r="AL25" s="2">
        <v>1</v>
      </c>
      <c r="AM25">
        <v>2</v>
      </c>
      <c r="AO25">
        <v>0</v>
      </c>
      <c r="AP25">
        <v>0</v>
      </c>
      <c r="AQ25">
        <v>3.28571428571429</v>
      </c>
      <c r="AR25">
        <v>0</v>
      </c>
      <c r="AS25">
        <v>1</v>
      </c>
      <c r="AT25">
        <v>0</v>
      </c>
      <c r="AU25">
        <v>0</v>
      </c>
      <c r="AV25">
        <v>2.1428571428571401</v>
      </c>
      <c r="AW25">
        <v>5.4285714285714297</v>
      </c>
      <c r="AY25">
        <v>23</v>
      </c>
      <c r="AZ25" s="8">
        <f t="shared" si="2"/>
        <v>-418.89879475455427</v>
      </c>
      <c r="BA25" s="8">
        <f t="shared" si="7"/>
        <v>-641.51503794582231</v>
      </c>
      <c r="BB25" s="8">
        <f t="shared" si="8"/>
        <v>-73.875015464456226</v>
      </c>
      <c r="BC25" s="8">
        <f t="shared" si="9"/>
        <v>-715.3900534102786</v>
      </c>
      <c r="BG25" s="2">
        <v>1</v>
      </c>
      <c r="BH25">
        <v>2</v>
      </c>
      <c r="BJ25">
        <v>0</v>
      </c>
      <c r="BK25">
        <v>0</v>
      </c>
      <c r="BL25">
        <v>0</v>
      </c>
      <c r="BM25">
        <v>2.2999999999999998</v>
      </c>
      <c r="BN25">
        <v>1</v>
      </c>
      <c r="BO25">
        <v>0</v>
      </c>
      <c r="BP25">
        <v>0</v>
      </c>
      <c r="BQ25">
        <v>2.8</v>
      </c>
      <c r="BR25">
        <v>5.0999999999999996</v>
      </c>
      <c r="BT25">
        <v>23</v>
      </c>
      <c r="BU25" s="8">
        <f t="shared" si="3"/>
        <v>-429.34399226174492</v>
      </c>
      <c r="BV25" s="8">
        <f t="shared" si="12"/>
        <v>-638.4860944177517</v>
      </c>
      <c r="BW25" s="8">
        <f t="shared" si="10"/>
        <v>-70.634386072881782</v>
      </c>
      <c r="BX25" s="8">
        <f t="shared" si="11"/>
        <v>-709.12048049063344</v>
      </c>
    </row>
    <row r="26" spans="1:76" ht="16.5" x14ac:dyDescent="0.25">
      <c r="A26">
        <v>24</v>
      </c>
      <c r="B26">
        <v>9.9999999999999995E-7</v>
      </c>
      <c r="C26">
        <v>2.1311666666666666E-3</v>
      </c>
      <c r="D26">
        <v>8.5864864864864862E-4</v>
      </c>
      <c r="E26">
        <v>5.2636363636363633E-4</v>
      </c>
      <c r="F26">
        <v>2.4357303100889303E-3</v>
      </c>
      <c r="G26">
        <v>0.55142209950040555</v>
      </c>
      <c r="H26">
        <v>0.40284059330544453</v>
      </c>
      <c r="I26">
        <f t="shared" si="4"/>
        <v>306</v>
      </c>
      <c r="J26">
        <v>2.9512092266663814E-7</v>
      </c>
      <c r="K26">
        <v>3.1800000000000002E-2</v>
      </c>
      <c r="M26" s="22"/>
      <c r="Q26" s="2">
        <v>1</v>
      </c>
      <c r="R26">
        <v>2</v>
      </c>
      <c r="T26">
        <v>0</v>
      </c>
      <c r="U26">
        <v>5.75</v>
      </c>
      <c r="V26">
        <v>0</v>
      </c>
      <c r="W26">
        <v>0</v>
      </c>
      <c r="X26">
        <v>1</v>
      </c>
      <c r="Y26">
        <v>0</v>
      </c>
      <c r="Z26">
        <v>0</v>
      </c>
      <c r="AA26">
        <v>0.5</v>
      </c>
      <c r="AB26">
        <v>6.25</v>
      </c>
      <c r="AD26">
        <v>24</v>
      </c>
      <c r="AE26" s="8">
        <f t="shared" si="0"/>
        <v>-392.33660635570459</v>
      </c>
      <c r="AF26" s="8">
        <f t="shared" si="1"/>
        <v>-648.63820213512508</v>
      </c>
      <c r="AG26" s="8">
        <f t="shared" si="5"/>
        <v>-74.533131505046995</v>
      </c>
      <c r="AH26" s="8">
        <f t="shared" si="6"/>
        <v>-723.17133364017207</v>
      </c>
      <c r="AL26" s="2">
        <v>1</v>
      </c>
      <c r="AM26">
        <v>2</v>
      </c>
      <c r="AO26">
        <v>0</v>
      </c>
      <c r="AP26">
        <v>0</v>
      </c>
      <c r="AQ26">
        <v>3.28571428571429</v>
      </c>
      <c r="AR26">
        <v>0</v>
      </c>
      <c r="AS26">
        <v>1</v>
      </c>
      <c r="AT26">
        <v>0</v>
      </c>
      <c r="AU26">
        <v>0</v>
      </c>
      <c r="AV26">
        <v>2.1428571428571401</v>
      </c>
      <c r="AW26">
        <v>5.4285714285714297</v>
      </c>
      <c r="AY26">
        <v>24</v>
      </c>
      <c r="AZ26" s="8">
        <f t="shared" si="2"/>
        <v>-418.89879475455427</v>
      </c>
      <c r="BA26" s="8">
        <f t="shared" si="7"/>
        <v>-641.51503794582231</v>
      </c>
      <c r="BB26" s="8">
        <f t="shared" si="8"/>
        <v>-57.980176675341745</v>
      </c>
      <c r="BC26" s="8">
        <f t="shared" si="9"/>
        <v>-699.49521462116411</v>
      </c>
      <c r="BG26" s="2">
        <v>1</v>
      </c>
      <c r="BH26">
        <v>2</v>
      </c>
      <c r="BJ26">
        <v>0</v>
      </c>
      <c r="BK26">
        <v>0</v>
      </c>
      <c r="BL26">
        <v>0</v>
      </c>
      <c r="BM26">
        <v>2.2999999999999998</v>
      </c>
      <c r="BN26">
        <v>1</v>
      </c>
      <c r="BO26">
        <v>0</v>
      </c>
      <c r="BP26">
        <v>0</v>
      </c>
      <c r="BQ26">
        <v>2.8</v>
      </c>
      <c r="BR26">
        <v>5.0999999999999996</v>
      </c>
      <c r="BT26">
        <v>24</v>
      </c>
      <c r="BU26" s="8">
        <f t="shared" si="3"/>
        <v>-429.34399226174492</v>
      </c>
      <c r="BV26" s="8">
        <f t="shared" si="12"/>
        <v>-638.4860944177517</v>
      </c>
      <c r="BW26" s="8">
        <f t="shared" si="10"/>
        <v>-48.903031906876464</v>
      </c>
      <c r="BX26" s="8">
        <f t="shared" si="11"/>
        <v>-687.38912632462814</v>
      </c>
    </row>
    <row r="27" spans="1:76" ht="16.5" x14ac:dyDescent="0.25">
      <c r="A27">
        <v>25</v>
      </c>
      <c r="B27">
        <v>9.9999999999999995E-7</v>
      </c>
      <c r="C27">
        <v>2.2868333333333334E-3</v>
      </c>
      <c r="D27">
        <v>9.6513513513513517E-4</v>
      </c>
      <c r="E27">
        <v>8.0306818181818181E-4</v>
      </c>
      <c r="F27">
        <v>3.5695037342581108E-3</v>
      </c>
      <c r="G27">
        <v>0.55625067791648031</v>
      </c>
      <c r="H27">
        <v>0.40096246674032743</v>
      </c>
      <c r="I27">
        <f t="shared" si="4"/>
        <v>306</v>
      </c>
      <c r="J27">
        <v>2.8840315031266014E-7</v>
      </c>
      <c r="K27">
        <v>3.0599999999999999E-2</v>
      </c>
      <c r="M27" s="22"/>
      <c r="Q27" s="2">
        <v>1</v>
      </c>
      <c r="R27">
        <v>2</v>
      </c>
      <c r="T27">
        <v>0</v>
      </c>
      <c r="U27">
        <v>5.75</v>
      </c>
      <c r="V27">
        <v>0</v>
      </c>
      <c r="W27">
        <v>0</v>
      </c>
      <c r="X27">
        <v>1</v>
      </c>
      <c r="Y27">
        <v>0</v>
      </c>
      <c r="Z27">
        <v>0</v>
      </c>
      <c r="AA27">
        <v>0.5</v>
      </c>
      <c r="AB27">
        <v>6.25</v>
      </c>
      <c r="AD27">
        <v>25</v>
      </c>
      <c r="AE27" s="8">
        <f t="shared" si="0"/>
        <v>-392.33660635570459</v>
      </c>
      <c r="AF27" s="8">
        <f t="shared" si="1"/>
        <v>-648.63820213512508</v>
      </c>
      <c r="AG27" s="8">
        <f t="shared" si="5"/>
        <v>-72.578361041704696</v>
      </c>
      <c r="AH27" s="8">
        <f t="shared" si="6"/>
        <v>-721.21656317682982</v>
      </c>
      <c r="AL27" s="2">
        <v>1</v>
      </c>
      <c r="AM27">
        <v>2</v>
      </c>
      <c r="AO27">
        <v>0</v>
      </c>
      <c r="AP27">
        <v>0</v>
      </c>
      <c r="AQ27">
        <v>3.28571428571429</v>
      </c>
      <c r="AR27">
        <v>0</v>
      </c>
      <c r="AS27">
        <v>1</v>
      </c>
      <c r="AT27">
        <v>0</v>
      </c>
      <c r="AU27">
        <v>0</v>
      </c>
      <c r="AV27">
        <v>2.1428571428571401</v>
      </c>
      <c r="AW27">
        <v>5.4285714285714297</v>
      </c>
      <c r="AY27">
        <v>25</v>
      </c>
      <c r="AZ27" s="8">
        <f t="shared" si="2"/>
        <v>-418.89879475455427</v>
      </c>
      <c r="BA27" s="8">
        <f t="shared" si="7"/>
        <v>-641.51503794582231</v>
      </c>
      <c r="BB27" s="8">
        <f t="shared" si="8"/>
        <v>-56.240225114515233</v>
      </c>
      <c r="BC27" s="8">
        <f t="shared" si="9"/>
        <v>-697.7552630603376</v>
      </c>
      <c r="BG27" s="2">
        <v>1</v>
      </c>
      <c r="BH27">
        <v>2</v>
      </c>
      <c r="BJ27">
        <v>0</v>
      </c>
      <c r="BK27">
        <v>0</v>
      </c>
      <c r="BL27">
        <v>0</v>
      </c>
      <c r="BM27">
        <v>2.2999999999999998</v>
      </c>
      <c r="BN27">
        <v>1</v>
      </c>
      <c r="BO27">
        <v>0</v>
      </c>
      <c r="BP27">
        <v>0</v>
      </c>
      <c r="BQ27">
        <v>2.8</v>
      </c>
      <c r="BR27">
        <v>5.0999999999999996</v>
      </c>
      <c r="BT27">
        <v>25</v>
      </c>
      <c r="BU27" s="8">
        <f t="shared" si="3"/>
        <v>-429.34399226174492</v>
      </c>
      <c r="BV27" s="8">
        <f t="shared" si="12"/>
        <v>-638.4860944177517</v>
      </c>
      <c r="BW27" s="8">
        <f t="shared" si="10"/>
        <v>-45.732650050985875</v>
      </c>
      <c r="BX27" s="8">
        <f t="shared" si="11"/>
        <v>-684.21874446873755</v>
      </c>
    </row>
    <row r="28" spans="1:76" ht="16.5" x14ac:dyDescent="0.25">
      <c r="A28">
        <v>26</v>
      </c>
      <c r="B28">
        <v>9.9999999999999995E-7</v>
      </c>
      <c r="C28">
        <v>2.3005E-3</v>
      </c>
      <c r="D28">
        <v>9.5864864864864867E-4</v>
      </c>
      <c r="E28">
        <v>7.3772727272727282E-4</v>
      </c>
      <c r="F28">
        <v>3.4413756825480012E-3</v>
      </c>
      <c r="G28">
        <v>0.54821873800838961</v>
      </c>
      <c r="H28">
        <v>0.40916018971853135</v>
      </c>
      <c r="I28">
        <f t="shared" si="4"/>
        <v>306</v>
      </c>
      <c r="J28">
        <v>2.9512092266663814E-7</v>
      </c>
      <c r="K28">
        <v>3.0775E-2</v>
      </c>
      <c r="M28" s="22"/>
      <c r="Q28" s="2">
        <v>1</v>
      </c>
      <c r="R28">
        <v>2</v>
      </c>
      <c r="T28">
        <v>0</v>
      </c>
      <c r="U28">
        <v>5.75</v>
      </c>
      <c r="V28">
        <v>0</v>
      </c>
      <c r="W28">
        <v>0</v>
      </c>
      <c r="X28">
        <v>1</v>
      </c>
      <c r="Y28">
        <v>0</v>
      </c>
      <c r="Z28">
        <v>0</v>
      </c>
      <c r="AA28">
        <v>0.5</v>
      </c>
      <c r="AB28">
        <v>6.25</v>
      </c>
      <c r="AD28">
        <v>26</v>
      </c>
      <c r="AE28" s="8">
        <f t="shared" si="0"/>
        <v>-392.33660635570459</v>
      </c>
      <c r="AF28" s="8">
        <f t="shared" si="1"/>
        <v>-648.63820213512508</v>
      </c>
      <c r="AG28" s="8">
        <f t="shared" si="5"/>
        <v>-72.576943483069854</v>
      </c>
      <c r="AH28" s="8">
        <f t="shared" si="6"/>
        <v>-721.21514561819492</v>
      </c>
      <c r="AL28" s="2">
        <v>1</v>
      </c>
      <c r="AM28">
        <v>2</v>
      </c>
      <c r="AO28">
        <v>0</v>
      </c>
      <c r="AP28">
        <v>0</v>
      </c>
      <c r="AQ28">
        <v>3.28571428571429</v>
      </c>
      <c r="AR28">
        <v>0</v>
      </c>
      <c r="AS28">
        <v>1</v>
      </c>
      <c r="AT28">
        <v>0</v>
      </c>
      <c r="AU28">
        <v>0</v>
      </c>
      <c r="AV28">
        <v>2.1428571428571401</v>
      </c>
      <c r="AW28">
        <v>5.4285714285714297</v>
      </c>
      <c r="AY28">
        <v>26</v>
      </c>
      <c r="AZ28" s="8">
        <f t="shared" si="2"/>
        <v>-418.89879475455427</v>
      </c>
      <c r="BA28" s="8">
        <f t="shared" si="7"/>
        <v>-641.51503794582231</v>
      </c>
      <c r="BB28" s="8">
        <f t="shared" si="8"/>
        <v>-56.358512990318275</v>
      </c>
      <c r="BC28" s="8">
        <f t="shared" si="9"/>
        <v>-697.87355093614065</v>
      </c>
      <c r="BG28" s="2">
        <v>1</v>
      </c>
      <c r="BH28">
        <v>2</v>
      </c>
      <c r="BJ28">
        <v>0</v>
      </c>
      <c r="BK28">
        <v>0</v>
      </c>
      <c r="BL28">
        <v>0</v>
      </c>
      <c r="BM28">
        <v>2.2999999999999998</v>
      </c>
      <c r="BN28">
        <v>1</v>
      </c>
      <c r="BO28">
        <v>0</v>
      </c>
      <c r="BP28">
        <v>0</v>
      </c>
      <c r="BQ28">
        <v>2.8</v>
      </c>
      <c r="BR28">
        <v>5.0999999999999996</v>
      </c>
      <c r="BT28">
        <v>26</v>
      </c>
      <c r="BU28" s="8">
        <f t="shared" si="3"/>
        <v>-429.34399226174492</v>
      </c>
      <c r="BV28" s="8">
        <f t="shared" si="12"/>
        <v>-638.4860944177517</v>
      </c>
      <c r="BW28" s="8">
        <f t="shared" si="10"/>
        <v>-46.281641104155142</v>
      </c>
      <c r="BX28" s="8">
        <f t="shared" si="11"/>
        <v>-684.76773552190684</v>
      </c>
    </row>
    <row r="29" spans="1:76" ht="16.5" x14ac:dyDescent="0.25">
      <c r="A29">
        <v>27</v>
      </c>
      <c r="B29">
        <v>9.9999999999999995E-7</v>
      </c>
      <c r="C29">
        <v>2.4248333333333335E-3</v>
      </c>
      <c r="D29">
        <v>1.0622972972972973E-3</v>
      </c>
      <c r="E29">
        <v>7.4181818181818181E-4</v>
      </c>
      <c r="F29">
        <v>3.2405712755446112E-3</v>
      </c>
      <c r="G29">
        <v>0.5486453832869963</v>
      </c>
      <c r="H29">
        <v>0.41002430715104182</v>
      </c>
      <c r="I29">
        <f t="shared" si="4"/>
        <v>306</v>
      </c>
      <c r="J29">
        <v>2.9512092266663814E-7</v>
      </c>
      <c r="K29">
        <v>3.0724999999999999E-2</v>
      </c>
      <c r="M29" s="22"/>
      <c r="Q29" s="2">
        <v>1</v>
      </c>
      <c r="R29">
        <v>2</v>
      </c>
      <c r="T29">
        <v>0</v>
      </c>
      <c r="U29">
        <v>5.75</v>
      </c>
      <c r="V29">
        <v>0</v>
      </c>
      <c r="W29">
        <v>0</v>
      </c>
      <c r="X29">
        <v>1</v>
      </c>
      <c r="Y29">
        <v>0</v>
      </c>
      <c r="Z29">
        <v>0</v>
      </c>
      <c r="AA29">
        <v>0.5</v>
      </c>
      <c r="AB29">
        <v>6.25</v>
      </c>
      <c r="AD29">
        <v>27</v>
      </c>
      <c r="AE29" s="8">
        <f t="shared" si="0"/>
        <v>-392.33660635570459</v>
      </c>
      <c r="AF29" s="8">
        <f t="shared" si="1"/>
        <v>-648.63820213512508</v>
      </c>
      <c r="AG29" s="8">
        <f t="shared" si="5"/>
        <v>-71.961940165392264</v>
      </c>
      <c r="AH29" s="8">
        <f t="shared" si="6"/>
        <v>-720.60014230051729</v>
      </c>
      <c r="AL29" s="2">
        <v>1</v>
      </c>
      <c r="AM29">
        <v>2</v>
      </c>
      <c r="AO29">
        <v>0</v>
      </c>
      <c r="AP29">
        <v>0</v>
      </c>
      <c r="AQ29">
        <v>3.28571428571429</v>
      </c>
      <c r="AR29">
        <v>0</v>
      </c>
      <c r="AS29">
        <v>1</v>
      </c>
      <c r="AT29">
        <v>0</v>
      </c>
      <c r="AU29">
        <v>0</v>
      </c>
      <c r="AV29">
        <v>2.1428571428571401</v>
      </c>
      <c r="AW29">
        <v>5.4285714285714297</v>
      </c>
      <c r="AY29">
        <v>27</v>
      </c>
      <c r="AZ29" s="8">
        <f t="shared" si="2"/>
        <v>-418.89879475455427</v>
      </c>
      <c r="BA29" s="8">
        <f t="shared" si="7"/>
        <v>-641.51503794582231</v>
      </c>
      <c r="BB29" s="8">
        <f t="shared" si="8"/>
        <v>-55.662104123083353</v>
      </c>
      <c r="BC29" s="8">
        <f t="shared" si="9"/>
        <v>-697.17714206890571</v>
      </c>
      <c r="BG29" s="2">
        <v>1</v>
      </c>
      <c r="BH29">
        <v>2</v>
      </c>
      <c r="BJ29">
        <v>0</v>
      </c>
      <c r="BK29">
        <v>0</v>
      </c>
      <c r="BL29">
        <v>0</v>
      </c>
      <c r="BM29">
        <v>2.2999999999999998</v>
      </c>
      <c r="BN29">
        <v>1</v>
      </c>
      <c r="BO29">
        <v>0</v>
      </c>
      <c r="BP29">
        <v>0</v>
      </c>
      <c r="BQ29">
        <v>2.8</v>
      </c>
      <c r="BR29">
        <v>5.0999999999999996</v>
      </c>
      <c r="BT29">
        <v>27</v>
      </c>
      <c r="BU29" s="8">
        <f t="shared" si="3"/>
        <v>-429.34399226174492</v>
      </c>
      <c r="BV29" s="8">
        <f t="shared" si="12"/>
        <v>-638.4860944177517</v>
      </c>
      <c r="BW29" s="8">
        <f t="shared" si="10"/>
        <v>-46.413828426877544</v>
      </c>
      <c r="BX29" s="8">
        <f t="shared" si="11"/>
        <v>-684.89992284462926</v>
      </c>
    </row>
    <row r="30" spans="1:76" ht="16.5" x14ac:dyDescent="0.25">
      <c r="A30">
        <v>28</v>
      </c>
      <c r="B30">
        <v>9.9999999999999995E-7</v>
      </c>
      <c r="C30">
        <v>2.4406666666666665E-3</v>
      </c>
      <c r="D30">
        <v>1.1508108108108108E-3</v>
      </c>
      <c r="E30">
        <v>6.9454545454545442E-4</v>
      </c>
      <c r="F30">
        <v>4.0454802036312314E-3</v>
      </c>
      <c r="G30">
        <v>0.54679387621800146</v>
      </c>
      <c r="H30">
        <v>0.40894350111205158</v>
      </c>
      <c r="I30">
        <f t="shared" si="4"/>
        <v>306</v>
      </c>
      <c r="J30">
        <v>3.0199517204020165E-7</v>
      </c>
      <c r="K30">
        <v>3.1015000000000001E-2</v>
      </c>
      <c r="M30" s="22"/>
      <c r="Q30" s="2">
        <v>1</v>
      </c>
      <c r="R30">
        <v>2</v>
      </c>
      <c r="T30">
        <v>0</v>
      </c>
      <c r="U30">
        <v>5.75</v>
      </c>
      <c r="V30">
        <v>0</v>
      </c>
      <c r="W30">
        <v>0</v>
      </c>
      <c r="X30">
        <v>1</v>
      </c>
      <c r="Y30">
        <v>0</v>
      </c>
      <c r="Z30">
        <v>0</v>
      </c>
      <c r="AA30">
        <v>0.5</v>
      </c>
      <c r="AB30">
        <v>6.25</v>
      </c>
      <c r="AD30">
        <v>28</v>
      </c>
      <c r="AE30" s="8">
        <f t="shared" si="0"/>
        <v>-392.33660635570459</v>
      </c>
      <c r="AF30" s="8">
        <f t="shared" si="1"/>
        <v>-648.63820213512508</v>
      </c>
      <c r="AG30" s="8">
        <f t="shared" si="5"/>
        <v>-71.290334709976392</v>
      </c>
      <c r="AH30" s="8">
        <f t="shared" si="6"/>
        <v>-719.92853684510146</v>
      </c>
      <c r="AL30" s="2">
        <v>1</v>
      </c>
      <c r="AM30">
        <v>2</v>
      </c>
      <c r="AO30">
        <v>0</v>
      </c>
      <c r="AP30">
        <v>0</v>
      </c>
      <c r="AQ30">
        <v>3.28571428571429</v>
      </c>
      <c r="AR30">
        <v>0</v>
      </c>
      <c r="AS30">
        <v>1</v>
      </c>
      <c r="AT30">
        <v>0</v>
      </c>
      <c r="AU30">
        <v>0</v>
      </c>
      <c r="AV30">
        <v>2.1428571428571401</v>
      </c>
      <c r="AW30">
        <v>5.4285714285714297</v>
      </c>
      <c r="AY30">
        <v>28</v>
      </c>
      <c r="AZ30" s="8">
        <f t="shared" si="2"/>
        <v>-418.89879475455427</v>
      </c>
      <c r="BA30" s="8">
        <f t="shared" si="7"/>
        <v>-641.51503794582231</v>
      </c>
      <c r="BB30" s="8">
        <f t="shared" si="8"/>
        <v>-54.37740032567384</v>
      </c>
      <c r="BC30" s="8">
        <f t="shared" si="9"/>
        <v>-695.89243827149619</v>
      </c>
      <c r="BG30" s="2">
        <v>1</v>
      </c>
      <c r="BH30">
        <v>2</v>
      </c>
      <c r="BJ30">
        <v>0</v>
      </c>
      <c r="BK30">
        <v>0</v>
      </c>
      <c r="BL30">
        <v>0</v>
      </c>
      <c r="BM30">
        <v>2.2999999999999998</v>
      </c>
      <c r="BN30">
        <v>1</v>
      </c>
      <c r="BO30">
        <v>0</v>
      </c>
      <c r="BP30">
        <v>0</v>
      </c>
      <c r="BQ30">
        <v>2.8</v>
      </c>
      <c r="BR30">
        <v>5.0999999999999996</v>
      </c>
      <c r="BT30">
        <v>28</v>
      </c>
      <c r="BU30" s="8">
        <f t="shared" si="3"/>
        <v>-429.34399226174492</v>
      </c>
      <c r="BV30" s="8">
        <f t="shared" si="12"/>
        <v>-638.4860944177517</v>
      </c>
      <c r="BW30" s="8">
        <f t="shared" si="10"/>
        <v>-46.167781444167737</v>
      </c>
      <c r="BX30" s="8">
        <f t="shared" si="11"/>
        <v>-684.65387586191946</v>
      </c>
    </row>
    <row r="31" spans="1:76" ht="16.5" x14ac:dyDescent="0.25">
      <c r="A31">
        <v>29</v>
      </c>
      <c r="B31">
        <v>9.9999999999999995E-7</v>
      </c>
      <c r="C31">
        <v>2.5488333333333335E-3</v>
      </c>
      <c r="D31">
        <v>1.508918918918919E-3</v>
      </c>
      <c r="E31">
        <v>7.139772727272727E-4</v>
      </c>
      <c r="F31">
        <v>3.2890937509212803E-3</v>
      </c>
      <c r="G31">
        <v>0.54359913274118743</v>
      </c>
      <c r="H31">
        <v>0.41559777194901071</v>
      </c>
      <c r="I31">
        <f t="shared" si="4"/>
        <v>306</v>
      </c>
      <c r="J31">
        <v>2.9512092266663814E-7</v>
      </c>
      <c r="K31">
        <v>3.1274999999999997E-2</v>
      </c>
      <c r="M31" s="22"/>
      <c r="Q31" s="2">
        <v>1</v>
      </c>
      <c r="R31">
        <v>2</v>
      </c>
      <c r="T31">
        <v>0</v>
      </c>
      <c r="U31">
        <v>5.75</v>
      </c>
      <c r="V31">
        <v>0</v>
      </c>
      <c r="W31">
        <v>0</v>
      </c>
      <c r="X31">
        <v>1</v>
      </c>
      <c r="Y31">
        <v>0</v>
      </c>
      <c r="Z31">
        <v>0</v>
      </c>
      <c r="AA31">
        <v>0.5</v>
      </c>
      <c r="AB31">
        <v>6.25</v>
      </c>
      <c r="AD31">
        <v>29</v>
      </c>
      <c r="AE31" s="8">
        <f t="shared" si="0"/>
        <v>-392.33660635570459</v>
      </c>
      <c r="AF31" s="8">
        <f t="shared" si="1"/>
        <v>-648.63820213512508</v>
      </c>
      <c r="AG31" s="8">
        <f t="shared" si="5"/>
        <v>-71.171946767611857</v>
      </c>
      <c r="AH31" s="8">
        <f t="shared" si="6"/>
        <v>-719.81014890273696</v>
      </c>
      <c r="AL31" s="2">
        <v>1</v>
      </c>
      <c r="AM31">
        <v>2</v>
      </c>
      <c r="AO31">
        <v>0</v>
      </c>
      <c r="AP31">
        <v>0</v>
      </c>
      <c r="AQ31">
        <v>3.28571428571429</v>
      </c>
      <c r="AR31">
        <v>0</v>
      </c>
      <c r="AS31">
        <v>1</v>
      </c>
      <c r="AT31">
        <v>0</v>
      </c>
      <c r="AU31">
        <v>0</v>
      </c>
      <c r="AV31">
        <v>2.1428571428571401</v>
      </c>
      <c r="AW31">
        <v>5.4285714285714297</v>
      </c>
      <c r="AY31">
        <v>29</v>
      </c>
      <c r="AZ31" s="8">
        <f t="shared" si="2"/>
        <v>-418.89879475455427</v>
      </c>
      <c r="BA31" s="8">
        <f t="shared" si="7"/>
        <v>-641.51503794582231</v>
      </c>
      <c r="BB31" s="8">
        <f t="shared" si="8"/>
        <v>-52.59366547724408</v>
      </c>
      <c r="BC31" s="8">
        <f t="shared" si="9"/>
        <v>-694.10870342306634</v>
      </c>
      <c r="BG31" s="2">
        <v>1</v>
      </c>
      <c r="BH31">
        <v>2</v>
      </c>
      <c r="BJ31">
        <v>0</v>
      </c>
      <c r="BK31">
        <v>0</v>
      </c>
      <c r="BL31">
        <v>0</v>
      </c>
      <c r="BM31">
        <v>2.2999999999999998</v>
      </c>
      <c r="BN31">
        <v>1</v>
      </c>
      <c r="BO31">
        <v>0</v>
      </c>
      <c r="BP31">
        <v>0</v>
      </c>
      <c r="BQ31">
        <v>2.8</v>
      </c>
      <c r="BR31">
        <v>5.0999999999999996</v>
      </c>
      <c r="BT31">
        <v>29</v>
      </c>
      <c r="BU31" s="8">
        <f t="shared" si="3"/>
        <v>-429.34399226174492</v>
      </c>
      <c r="BV31" s="8">
        <f t="shared" si="12"/>
        <v>-638.4860944177517</v>
      </c>
      <c r="BW31" s="8">
        <f t="shared" si="10"/>
        <v>-46.473467484203482</v>
      </c>
      <c r="BX31" s="8">
        <f t="shared" si="11"/>
        <v>-684.95956190195523</v>
      </c>
    </row>
    <row r="32" spans="1:76" ht="16.5" x14ac:dyDescent="0.25">
      <c r="A32">
        <v>30</v>
      </c>
      <c r="B32">
        <v>9.9999999999999995E-7</v>
      </c>
      <c r="C32">
        <v>1.0803333333333331E-3</v>
      </c>
      <c r="D32">
        <v>8.3662162162162154E-4</v>
      </c>
      <c r="E32">
        <v>1.7874999999999998E-4</v>
      </c>
      <c r="F32">
        <v>1.0000000000000001E-5</v>
      </c>
      <c r="G32">
        <v>0.58349660096248468</v>
      </c>
      <c r="H32">
        <v>0.38555180915088533</v>
      </c>
      <c r="I32">
        <f t="shared" si="4"/>
        <v>306</v>
      </c>
      <c r="J32">
        <v>2.6302679918953789E-7</v>
      </c>
      <c r="K32">
        <v>3.1899999999999998E-2</v>
      </c>
      <c r="M32" s="22"/>
      <c r="Q32" s="2">
        <v>1</v>
      </c>
      <c r="R32">
        <v>2</v>
      </c>
      <c r="T32">
        <v>0</v>
      </c>
      <c r="U32">
        <v>5.75</v>
      </c>
      <c r="V32">
        <v>0</v>
      </c>
      <c r="W32">
        <v>0</v>
      </c>
      <c r="X32">
        <v>1</v>
      </c>
      <c r="Y32">
        <v>0</v>
      </c>
      <c r="Z32">
        <v>0</v>
      </c>
      <c r="AA32">
        <v>0.5</v>
      </c>
      <c r="AB32">
        <v>6.25</v>
      </c>
      <c r="AD32">
        <v>30</v>
      </c>
      <c r="AE32" s="8">
        <f t="shared" si="0"/>
        <v>-392.33660635570459</v>
      </c>
      <c r="AF32" s="8">
        <f t="shared" si="1"/>
        <v>-648.63820213512508</v>
      </c>
      <c r="AG32" s="8">
        <f t="shared" si="5"/>
        <v>-98.449968168650528</v>
      </c>
      <c r="AH32" s="8">
        <f t="shared" si="6"/>
        <v>-747.08817030377566</v>
      </c>
      <c r="AL32" s="2">
        <v>1</v>
      </c>
      <c r="AM32">
        <v>2</v>
      </c>
      <c r="AO32">
        <v>0</v>
      </c>
      <c r="AP32">
        <v>0</v>
      </c>
      <c r="AQ32">
        <v>3.28571428571429</v>
      </c>
      <c r="AR32">
        <v>0</v>
      </c>
      <c r="AS32">
        <v>1</v>
      </c>
      <c r="AT32">
        <v>0</v>
      </c>
      <c r="AU32">
        <v>0</v>
      </c>
      <c r="AV32">
        <v>2.1428571428571401</v>
      </c>
      <c r="AW32">
        <v>5.4285714285714297</v>
      </c>
      <c r="AY32">
        <v>30</v>
      </c>
      <c r="AZ32" s="8">
        <f t="shared" si="2"/>
        <v>-418.89879475455427</v>
      </c>
      <c r="BA32" s="8">
        <f t="shared" si="7"/>
        <v>-641.51503794582231</v>
      </c>
      <c r="BB32" s="8">
        <f t="shared" si="8"/>
        <v>-72.161951399468037</v>
      </c>
      <c r="BC32" s="8">
        <f t="shared" si="9"/>
        <v>-713.67698934529039</v>
      </c>
      <c r="BG32" s="2">
        <v>1</v>
      </c>
      <c r="BH32">
        <v>2</v>
      </c>
      <c r="BJ32">
        <v>0</v>
      </c>
      <c r="BK32">
        <v>0</v>
      </c>
      <c r="BL32">
        <v>0</v>
      </c>
      <c r="BM32">
        <v>2.2999999999999998</v>
      </c>
      <c r="BN32">
        <v>1</v>
      </c>
      <c r="BO32">
        <v>0</v>
      </c>
      <c r="BP32">
        <v>0</v>
      </c>
      <c r="BQ32">
        <v>2.8</v>
      </c>
      <c r="BR32">
        <v>5.0999999999999996</v>
      </c>
      <c r="BT32">
        <v>30</v>
      </c>
      <c r="BU32" s="8">
        <f t="shared" si="3"/>
        <v>-429.34399226174492</v>
      </c>
      <c r="BV32" s="8">
        <f t="shared" si="12"/>
        <v>-638.4860944177517</v>
      </c>
      <c r="BW32" s="8">
        <f t="shared" si="10"/>
        <v>-69.18221656749634</v>
      </c>
      <c r="BX32" s="8">
        <f t="shared" si="11"/>
        <v>-707.66831098524801</v>
      </c>
    </row>
    <row r="33" spans="1:76" ht="16.5" x14ac:dyDescent="0.25">
      <c r="A33">
        <v>31</v>
      </c>
      <c r="B33">
        <v>9.9999999999999995E-7</v>
      </c>
      <c r="C33">
        <v>1.3261666666666665E-3</v>
      </c>
      <c r="D33">
        <v>8.5189189189189185E-4</v>
      </c>
      <c r="E33">
        <v>1.8375000000000002E-4</v>
      </c>
      <c r="F33">
        <v>1.0000000000000001E-5</v>
      </c>
      <c r="G33">
        <v>0.57142703069887457</v>
      </c>
      <c r="H33">
        <v>0.39322710977279568</v>
      </c>
      <c r="I33">
        <f t="shared" si="4"/>
        <v>306</v>
      </c>
      <c r="J33">
        <v>2.6302679918953789E-7</v>
      </c>
      <c r="K33">
        <v>3.252E-2</v>
      </c>
      <c r="M33" s="22"/>
      <c r="Q33" s="2">
        <v>1</v>
      </c>
      <c r="R33">
        <v>2</v>
      </c>
      <c r="T33">
        <v>0</v>
      </c>
      <c r="U33">
        <v>5.75</v>
      </c>
      <c r="V33">
        <v>0</v>
      </c>
      <c r="W33">
        <v>0</v>
      </c>
      <c r="X33">
        <v>1</v>
      </c>
      <c r="Y33">
        <v>0</v>
      </c>
      <c r="Z33">
        <v>0</v>
      </c>
      <c r="AA33">
        <v>0.5</v>
      </c>
      <c r="AB33">
        <v>6.25</v>
      </c>
      <c r="AD33">
        <v>31</v>
      </c>
      <c r="AE33" s="8">
        <f t="shared" si="0"/>
        <v>-392.33660635570459</v>
      </c>
      <c r="AF33" s="8">
        <f t="shared" si="1"/>
        <v>-648.63820213512508</v>
      </c>
      <c r="AG33" s="8">
        <f t="shared" si="5"/>
        <v>-95.426125853360702</v>
      </c>
      <c r="AH33" s="8">
        <f t="shared" si="6"/>
        <v>-744.06432798848573</v>
      </c>
      <c r="AL33" s="2">
        <v>1</v>
      </c>
      <c r="AM33">
        <v>2</v>
      </c>
      <c r="AO33">
        <v>0</v>
      </c>
      <c r="AP33">
        <v>0</v>
      </c>
      <c r="AQ33">
        <v>3.28571428571429</v>
      </c>
      <c r="AR33">
        <v>0</v>
      </c>
      <c r="AS33">
        <v>1</v>
      </c>
      <c r="AT33">
        <v>0</v>
      </c>
      <c r="AU33">
        <v>0</v>
      </c>
      <c r="AV33">
        <v>2.1428571428571401</v>
      </c>
      <c r="AW33">
        <v>5.4285714285714297</v>
      </c>
      <c r="AY33">
        <v>31</v>
      </c>
      <c r="AZ33" s="8">
        <f t="shared" si="2"/>
        <v>-418.89879475455427</v>
      </c>
      <c r="BA33" s="8">
        <f t="shared" si="7"/>
        <v>-641.51503794582231</v>
      </c>
      <c r="BB33" s="8">
        <f t="shared" si="8"/>
        <v>-71.905798756760589</v>
      </c>
      <c r="BC33" s="8">
        <f t="shared" si="9"/>
        <v>-713.42083670258285</v>
      </c>
      <c r="BG33" s="2">
        <v>1</v>
      </c>
      <c r="BH33">
        <v>2</v>
      </c>
      <c r="BJ33">
        <v>0</v>
      </c>
      <c r="BK33">
        <v>0</v>
      </c>
      <c r="BL33">
        <v>0</v>
      </c>
      <c r="BM33">
        <v>2.2999999999999998</v>
      </c>
      <c r="BN33">
        <v>1</v>
      </c>
      <c r="BO33">
        <v>0</v>
      </c>
      <c r="BP33">
        <v>0</v>
      </c>
      <c r="BQ33">
        <v>2.8</v>
      </c>
      <c r="BR33">
        <v>5.0999999999999996</v>
      </c>
      <c r="BT33">
        <v>31</v>
      </c>
      <c r="BU33" s="8">
        <f t="shared" si="3"/>
        <v>-429.34399226174492</v>
      </c>
      <c r="BV33" s="8">
        <f t="shared" si="12"/>
        <v>-638.4860944177517</v>
      </c>
      <c r="BW33" s="8">
        <f t="shared" si="10"/>
        <v>-68.883649669411483</v>
      </c>
      <c r="BX33" s="8">
        <f t="shared" si="11"/>
        <v>-707.36974408716321</v>
      </c>
    </row>
    <row r="34" spans="1:76" ht="16.5" x14ac:dyDescent="0.25">
      <c r="A34">
        <v>32</v>
      </c>
      <c r="B34">
        <v>9.9999999999999995E-7</v>
      </c>
      <c r="C34">
        <v>2.0423333333333335E-3</v>
      </c>
      <c r="D34">
        <v>1.0882432432432433E-3</v>
      </c>
      <c r="E34">
        <v>3.9738636363636365E-4</v>
      </c>
      <c r="F34">
        <v>2.5051691810563772E-3</v>
      </c>
      <c r="G34">
        <v>0.55935746043526435</v>
      </c>
      <c r="H34">
        <v>0.40090241039470614</v>
      </c>
      <c r="I34">
        <f t="shared" si="4"/>
        <v>306</v>
      </c>
      <c r="J34">
        <v>2.8183829312644502E-7</v>
      </c>
      <c r="K34">
        <v>3.1375E-2</v>
      </c>
      <c r="M34" s="22"/>
      <c r="Q34" s="2">
        <v>1</v>
      </c>
      <c r="R34">
        <v>2</v>
      </c>
      <c r="T34">
        <v>0</v>
      </c>
      <c r="U34">
        <v>5.75</v>
      </c>
      <c r="V34">
        <v>0</v>
      </c>
      <c r="W34">
        <v>0</v>
      </c>
      <c r="X34">
        <v>1</v>
      </c>
      <c r="Y34">
        <v>0</v>
      </c>
      <c r="Z34">
        <v>0</v>
      </c>
      <c r="AA34">
        <v>0.5</v>
      </c>
      <c r="AB34">
        <v>6.25</v>
      </c>
      <c r="AD34">
        <v>32</v>
      </c>
      <c r="AE34" s="8">
        <f t="shared" si="0"/>
        <v>-392.33660635570459</v>
      </c>
      <c r="AF34" s="8">
        <f t="shared" si="1"/>
        <v>-648.63820213512508</v>
      </c>
      <c r="AG34" s="8">
        <f t="shared" si="5"/>
        <v>-75.101598899649019</v>
      </c>
      <c r="AH34" s="8">
        <f t="shared" si="6"/>
        <v>-723.73980103477413</v>
      </c>
      <c r="AL34" s="2">
        <v>1</v>
      </c>
      <c r="AM34">
        <v>2</v>
      </c>
      <c r="AO34">
        <v>0</v>
      </c>
      <c r="AP34">
        <v>0</v>
      </c>
      <c r="AQ34">
        <v>3.28571428571429</v>
      </c>
      <c r="AR34">
        <v>0</v>
      </c>
      <c r="AS34">
        <v>1</v>
      </c>
      <c r="AT34">
        <v>0</v>
      </c>
      <c r="AU34">
        <v>0</v>
      </c>
      <c r="AV34">
        <v>2.1428571428571401</v>
      </c>
      <c r="AW34">
        <v>5.4285714285714297</v>
      </c>
      <c r="AY34">
        <v>32</v>
      </c>
      <c r="AZ34" s="8">
        <f t="shared" si="2"/>
        <v>-418.89879475455427</v>
      </c>
      <c r="BA34" s="8">
        <f t="shared" si="7"/>
        <v>-641.51503794582231</v>
      </c>
      <c r="BB34" s="8">
        <f t="shared" si="8"/>
        <v>-56.001113692070504</v>
      </c>
      <c r="BC34" s="8">
        <f t="shared" si="9"/>
        <v>-697.51615163789279</v>
      </c>
      <c r="BG34" s="2">
        <v>1</v>
      </c>
      <c r="BH34">
        <v>2</v>
      </c>
      <c r="BJ34">
        <v>0</v>
      </c>
      <c r="BK34">
        <v>0</v>
      </c>
      <c r="BL34">
        <v>0</v>
      </c>
      <c r="BM34">
        <v>2.2999999999999998</v>
      </c>
      <c r="BN34">
        <v>1</v>
      </c>
      <c r="BO34">
        <v>0</v>
      </c>
      <c r="BP34">
        <v>0</v>
      </c>
      <c r="BQ34">
        <v>2.8</v>
      </c>
      <c r="BR34">
        <v>5.0999999999999996</v>
      </c>
      <c r="BT34">
        <v>32</v>
      </c>
      <c r="BU34" s="8">
        <f t="shared" si="3"/>
        <v>-429.34399226174492</v>
      </c>
      <c r="BV34" s="8">
        <f t="shared" si="12"/>
        <v>-638.4860944177517</v>
      </c>
      <c r="BW34" s="8">
        <f t="shared" si="10"/>
        <v>-50.572192867819339</v>
      </c>
      <c r="BX34" s="8">
        <f t="shared" si="11"/>
        <v>-689.05828728557105</v>
      </c>
    </row>
    <row r="35" spans="1:76" ht="16.5" x14ac:dyDescent="0.25">
      <c r="A35">
        <v>33</v>
      </c>
      <c r="B35">
        <v>9.9999999999999995E-7</v>
      </c>
      <c r="C35">
        <v>1.1841666666666665E-3</v>
      </c>
      <c r="D35">
        <v>6.7702702702702696E-4</v>
      </c>
      <c r="E35">
        <v>2.0920454545454546E-4</v>
      </c>
      <c r="F35">
        <v>1.0000000000000001E-5</v>
      </c>
      <c r="G35">
        <v>0.59050155756261202</v>
      </c>
      <c r="H35">
        <v>0.38196295264918684</v>
      </c>
      <c r="I35">
        <f t="shared" si="4"/>
        <v>306</v>
      </c>
      <c r="J35">
        <v>2.8840315031266014E-7</v>
      </c>
      <c r="K35">
        <v>3.0054999999999998E-2</v>
      </c>
      <c r="M35" s="22"/>
      <c r="Q35" s="2">
        <v>1</v>
      </c>
      <c r="R35">
        <v>2</v>
      </c>
      <c r="T35">
        <v>0</v>
      </c>
      <c r="U35">
        <v>5.75</v>
      </c>
      <c r="V35">
        <v>0</v>
      </c>
      <c r="W35">
        <v>0</v>
      </c>
      <c r="X35">
        <v>1</v>
      </c>
      <c r="Y35">
        <v>0</v>
      </c>
      <c r="Z35">
        <v>0</v>
      </c>
      <c r="AA35">
        <v>0.5</v>
      </c>
      <c r="AB35">
        <v>6.25</v>
      </c>
      <c r="AD35">
        <v>33</v>
      </c>
      <c r="AE35" s="8">
        <f t="shared" si="0"/>
        <v>-392.33660635570459</v>
      </c>
      <c r="AF35" s="8">
        <f t="shared" si="1"/>
        <v>-648.63820213512508</v>
      </c>
      <c r="AG35" s="8">
        <f t="shared" si="5"/>
        <v>-97.183225539354225</v>
      </c>
      <c r="AH35" s="8">
        <f t="shared" si="6"/>
        <v>-745.82142767447931</v>
      </c>
      <c r="AL35" s="2">
        <v>1</v>
      </c>
      <c r="AM35">
        <v>2</v>
      </c>
      <c r="AO35">
        <v>0</v>
      </c>
      <c r="AP35">
        <v>0</v>
      </c>
      <c r="AQ35">
        <v>3.28571428571429</v>
      </c>
      <c r="AR35">
        <v>0</v>
      </c>
      <c r="AS35">
        <v>1</v>
      </c>
      <c r="AT35">
        <v>0</v>
      </c>
      <c r="AU35">
        <v>0</v>
      </c>
      <c r="AV35">
        <v>2.1428571428571401</v>
      </c>
      <c r="AW35">
        <v>5.4285714285714297</v>
      </c>
      <c r="AY35">
        <v>33</v>
      </c>
      <c r="AZ35" s="8">
        <f t="shared" si="2"/>
        <v>-418.89879475455427</v>
      </c>
      <c r="BA35" s="8">
        <f t="shared" si="7"/>
        <v>-641.51503794582231</v>
      </c>
      <c r="BB35" s="8">
        <f t="shared" si="8"/>
        <v>-74.256167726690151</v>
      </c>
      <c r="BC35" s="8">
        <f t="shared" si="9"/>
        <v>-715.77120567251245</v>
      </c>
      <c r="BG35" s="2">
        <v>1</v>
      </c>
      <c r="BH35">
        <v>2</v>
      </c>
      <c r="BJ35">
        <v>0</v>
      </c>
      <c r="BK35">
        <v>0</v>
      </c>
      <c r="BL35">
        <v>0</v>
      </c>
      <c r="BM35">
        <v>2.2999999999999998</v>
      </c>
      <c r="BN35">
        <v>1</v>
      </c>
      <c r="BO35">
        <v>0</v>
      </c>
      <c r="BP35">
        <v>0</v>
      </c>
      <c r="BQ35">
        <v>2.8</v>
      </c>
      <c r="BR35">
        <v>5.0999999999999996</v>
      </c>
      <c r="BT35">
        <v>33</v>
      </c>
      <c r="BU35" s="8">
        <f t="shared" si="3"/>
        <v>-429.34399226174492</v>
      </c>
      <c r="BV35" s="8">
        <f t="shared" si="12"/>
        <v>-638.4860944177517</v>
      </c>
      <c r="BW35" s="8">
        <f t="shared" si="10"/>
        <v>-68.686013225063633</v>
      </c>
      <c r="BX35" s="8">
        <f t="shared" si="11"/>
        <v>-707.17210764281538</v>
      </c>
    </row>
    <row r="36" spans="1:76" ht="16.5" x14ac:dyDescent="0.25">
      <c r="A36">
        <v>34</v>
      </c>
      <c r="B36">
        <v>9.9999999999999995E-7</v>
      </c>
      <c r="C36">
        <v>1.0231666666666668E-3</v>
      </c>
      <c r="D36">
        <v>5.7662162162162172E-4</v>
      </c>
      <c r="E36">
        <v>1.2090909090909091E-4</v>
      </c>
      <c r="F36">
        <v>4.1325025077035502E-5</v>
      </c>
      <c r="G36">
        <v>0.5781216284414995</v>
      </c>
      <c r="H36">
        <v>0.38821136578840226</v>
      </c>
      <c r="I36">
        <f t="shared" si="4"/>
        <v>306</v>
      </c>
      <c r="J36">
        <v>2.6302679918953789E-7</v>
      </c>
      <c r="K36">
        <v>3.0085000000000001E-2</v>
      </c>
      <c r="M36" s="22"/>
      <c r="Q36" s="2">
        <v>1</v>
      </c>
      <c r="R36">
        <v>2</v>
      </c>
      <c r="T36">
        <v>0</v>
      </c>
      <c r="U36">
        <v>5.75</v>
      </c>
      <c r="V36">
        <v>0</v>
      </c>
      <c r="W36">
        <v>0</v>
      </c>
      <c r="X36">
        <v>1</v>
      </c>
      <c r="Y36">
        <v>0</v>
      </c>
      <c r="Z36">
        <v>0</v>
      </c>
      <c r="AA36">
        <v>0.5</v>
      </c>
      <c r="AB36">
        <v>6.25</v>
      </c>
      <c r="AD36">
        <v>34</v>
      </c>
      <c r="AE36" s="8">
        <f t="shared" si="0"/>
        <v>-392.33660635570459</v>
      </c>
      <c r="AF36" s="8">
        <f t="shared" si="1"/>
        <v>-648.63820213512508</v>
      </c>
      <c r="AG36" s="8">
        <f t="shared" si="5"/>
        <v>-95.709871062179658</v>
      </c>
      <c r="AH36" s="8">
        <f t="shared" si="6"/>
        <v>-744.34807319730476</v>
      </c>
      <c r="AL36" s="2">
        <v>1</v>
      </c>
      <c r="AM36">
        <v>2</v>
      </c>
      <c r="AO36">
        <v>0</v>
      </c>
      <c r="AP36">
        <v>0</v>
      </c>
      <c r="AQ36">
        <v>3.28571428571429</v>
      </c>
      <c r="AR36">
        <v>0</v>
      </c>
      <c r="AS36">
        <v>1</v>
      </c>
      <c r="AT36">
        <v>0</v>
      </c>
      <c r="AU36">
        <v>0</v>
      </c>
      <c r="AV36">
        <v>2.1428571428571401</v>
      </c>
      <c r="AW36">
        <v>5.4285714285714297</v>
      </c>
      <c r="AY36">
        <v>34</v>
      </c>
      <c r="AZ36" s="8">
        <f t="shared" si="2"/>
        <v>-418.89879475455427</v>
      </c>
      <c r="BA36" s="8">
        <f t="shared" si="7"/>
        <v>-641.51503794582231</v>
      </c>
      <c r="BB36" s="8">
        <f t="shared" si="8"/>
        <v>-71.982683254345901</v>
      </c>
      <c r="BC36" s="8">
        <f t="shared" si="9"/>
        <v>-713.49772120016826</v>
      </c>
      <c r="BG36" s="2">
        <v>1</v>
      </c>
      <c r="BH36">
        <v>2</v>
      </c>
      <c r="BJ36">
        <v>0</v>
      </c>
      <c r="BK36">
        <v>0</v>
      </c>
      <c r="BL36">
        <v>0</v>
      </c>
      <c r="BM36">
        <v>2.2999999999999998</v>
      </c>
      <c r="BN36">
        <v>1</v>
      </c>
      <c r="BO36">
        <v>0</v>
      </c>
      <c r="BP36">
        <v>0</v>
      </c>
      <c r="BQ36">
        <v>2.8</v>
      </c>
      <c r="BR36">
        <v>5.0999999999999996</v>
      </c>
      <c r="BT36">
        <v>34</v>
      </c>
      <c r="BU36" s="8">
        <f t="shared" si="3"/>
        <v>-429.34399226174492</v>
      </c>
      <c r="BV36" s="8">
        <f t="shared" si="12"/>
        <v>-638.4860944177517</v>
      </c>
      <c r="BW36" s="8">
        <f t="shared" si="10"/>
        <v>-68.277287749836987</v>
      </c>
      <c r="BX36" s="8">
        <f t="shared" si="11"/>
        <v>-706.7633821675887</v>
      </c>
    </row>
    <row r="37" spans="1:76" ht="16.5" x14ac:dyDescent="0.25">
      <c r="A37">
        <v>35</v>
      </c>
      <c r="B37">
        <v>9.9999999999999995E-7</v>
      </c>
      <c r="C37">
        <v>1.1801666666666668E-3</v>
      </c>
      <c r="D37">
        <v>5.8027027027027027E-4</v>
      </c>
      <c r="E37">
        <v>1.3897727272727274E-4</v>
      </c>
      <c r="F37">
        <v>2.0226094586129711E-4</v>
      </c>
      <c r="G37">
        <v>0.56549829198340584</v>
      </c>
      <c r="H37">
        <v>0.39808381136458942</v>
      </c>
      <c r="I37">
        <f t="shared" si="4"/>
        <v>306</v>
      </c>
      <c r="J37">
        <v>2.8840315031266014E-7</v>
      </c>
      <c r="K37">
        <v>3.04E-2</v>
      </c>
      <c r="M37" s="22"/>
      <c r="Q37" s="2">
        <v>1</v>
      </c>
      <c r="R37">
        <v>2</v>
      </c>
      <c r="T37">
        <v>0</v>
      </c>
      <c r="U37">
        <v>5.75</v>
      </c>
      <c r="V37">
        <v>0</v>
      </c>
      <c r="W37">
        <v>0</v>
      </c>
      <c r="X37">
        <v>1</v>
      </c>
      <c r="Y37">
        <v>0</v>
      </c>
      <c r="Z37">
        <v>0</v>
      </c>
      <c r="AA37">
        <v>0.5</v>
      </c>
      <c r="AB37">
        <v>6.25</v>
      </c>
      <c r="AD37">
        <v>35</v>
      </c>
      <c r="AE37" s="8">
        <f t="shared" si="0"/>
        <v>-392.33660635570459</v>
      </c>
      <c r="AF37" s="8">
        <f t="shared" si="1"/>
        <v>-648.63820213512508</v>
      </c>
      <c r="AG37" s="8">
        <f t="shared" si="5"/>
        <v>-89.567752895443334</v>
      </c>
      <c r="AH37" s="8">
        <f t="shared" si="6"/>
        <v>-738.20595503056848</v>
      </c>
      <c r="AL37" s="2">
        <v>1</v>
      </c>
      <c r="AM37">
        <v>2</v>
      </c>
      <c r="AO37">
        <v>0</v>
      </c>
      <c r="AP37">
        <v>0</v>
      </c>
      <c r="AQ37">
        <v>3.28571428571429</v>
      </c>
      <c r="AR37">
        <v>0</v>
      </c>
      <c r="AS37">
        <v>1</v>
      </c>
      <c r="AT37">
        <v>0</v>
      </c>
      <c r="AU37">
        <v>0</v>
      </c>
      <c r="AV37">
        <v>2.1428571428571401</v>
      </c>
      <c r="AW37">
        <v>5.4285714285714297</v>
      </c>
      <c r="AY37">
        <v>35</v>
      </c>
      <c r="AZ37" s="8">
        <f t="shared" si="2"/>
        <v>-418.89879475455427</v>
      </c>
      <c r="BA37" s="8">
        <f t="shared" si="7"/>
        <v>-641.51503794582231</v>
      </c>
      <c r="BB37" s="8">
        <f t="shared" si="8"/>
        <v>-67.83268797863542</v>
      </c>
      <c r="BC37" s="8">
        <f t="shared" si="9"/>
        <v>-709.34772592445779</v>
      </c>
      <c r="BG37" s="2">
        <v>1</v>
      </c>
      <c r="BH37">
        <v>2</v>
      </c>
      <c r="BJ37">
        <v>0</v>
      </c>
      <c r="BK37">
        <v>0</v>
      </c>
      <c r="BL37">
        <v>0</v>
      </c>
      <c r="BM37">
        <v>2.2999999999999998</v>
      </c>
      <c r="BN37">
        <v>1</v>
      </c>
      <c r="BO37">
        <v>0</v>
      </c>
      <c r="BP37">
        <v>0</v>
      </c>
      <c r="BQ37">
        <v>2.8</v>
      </c>
      <c r="BR37">
        <v>5.0999999999999996</v>
      </c>
      <c r="BT37">
        <v>35</v>
      </c>
      <c r="BU37" s="8">
        <f t="shared" si="3"/>
        <v>-429.34399226174492</v>
      </c>
      <c r="BV37" s="8">
        <f t="shared" si="12"/>
        <v>-638.4860944177517</v>
      </c>
      <c r="BW37" s="8">
        <f t="shared" si="10"/>
        <v>-63.347626766249839</v>
      </c>
      <c r="BX37" s="8">
        <f t="shared" si="11"/>
        <v>-701.83372118400155</v>
      </c>
    </row>
    <row r="38" spans="1:76" ht="16.5" x14ac:dyDescent="0.25">
      <c r="A38">
        <v>36</v>
      </c>
      <c r="B38">
        <v>9.9999999999999995E-7</v>
      </c>
      <c r="C38">
        <v>1.6188333333333335E-3</v>
      </c>
      <c r="D38">
        <v>8.8648648648648643E-4</v>
      </c>
      <c r="E38">
        <v>2.0000000000000001E-4</v>
      </c>
      <c r="F38">
        <v>1.0319766426343737E-5</v>
      </c>
      <c r="G38">
        <v>0.56371483995509108</v>
      </c>
      <c r="H38">
        <v>0.39298875101388175</v>
      </c>
      <c r="I38">
        <f t="shared" si="4"/>
        <v>306</v>
      </c>
      <c r="J38">
        <v>3.0199517204020165E-7</v>
      </c>
      <c r="K38">
        <v>3.2489999999999998E-2</v>
      </c>
      <c r="M38" s="22"/>
      <c r="Q38" s="2">
        <v>1</v>
      </c>
      <c r="R38">
        <v>2</v>
      </c>
      <c r="T38">
        <v>0</v>
      </c>
      <c r="U38">
        <v>5.75</v>
      </c>
      <c r="V38">
        <v>0</v>
      </c>
      <c r="W38">
        <v>0</v>
      </c>
      <c r="X38">
        <v>1</v>
      </c>
      <c r="Y38">
        <v>0</v>
      </c>
      <c r="Z38">
        <v>0</v>
      </c>
      <c r="AA38">
        <v>0.5</v>
      </c>
      <c r="AB38">
        <v>6.25</v>
      </c>
      <c r="AD38">
        <v>36</v>
      </c>
      <c r="AE38" s="8">
        <f t="shared" si="0"/>
        <v>-392.33660635570459</v>
      </c>
      <c r="AF38" s="8">
        <f t="shared" si="1"/>
        <v>-648.63820213512508</v>
      </c>
      <c r="AG38" s="8">
        <f t="shared" si="5"/>
        <v>-92.429930137668634</v>
      </c>
      <c r="AH38" s="8">
        <f t="shared" si="6"/>
        <v>-741.06813227279372</v>
      </c>
      <c r="AL38" s="2">
        <v>1</v>
      </c>
      <c r="AM38">
        <v>2</v>
      </c>
      <c r="AO38">
        <v>0</v>
      </c>
      <c r="AP38">
        <v>0</v>
      </c>
      <c r="AQ38">
        <v>3.28571428571429</v>
      </c>
      <c r="AR38">
        <v>0</v>
      </c>
      <c r="AS38">
        <v>1</v>
      </c>
      <c r="AT38">
        <v>0</v>
      </c>
      <c r="AU38">
        <v>0</v>
      </c>
      <c r="AV38">
        <v>2.1428571428571401</v>
      </c>
      <c r="AW38">
        <v>5.4285714285714297</v>
      </c>
      <c r="AY38">
        <v>36</v>
      </c>
      <c r="AZ38" s="8">
        <f t="shared" si="2"/>
        <v>-418.89879475455427</v>
      </c>
      <c r="BA38" s="8">
        <f t="shared" si="7"/>
        <v>-641.51503794582231</v>
      </c>
      <c r="BB38" s="8">
        <f t="shared" si="8"/>
        <v>-71.497982291969706</v>
      </c>
      <c r="BC38" s="8">
        <f t="shared" si="9"/>
        <v>-713.01302023779203</v>
      </c>
      <c r="BG38" s="2">
        <v>1</v>
      </c>
      <c r="BH38">
        <v>2</v>
      </c>
      <c r="BJ38">
        <v>0</v>
      </c>
      <c r="BK38">
        <v>0</v>
      </c>
      <c r="BL38">
        <v>0</v>
      </c>
      <c r="BM38">
        <v>2.2999999999999998</v>
      </c>
      <c r="BN38">
        <v>1</v>
      </c>
      <c r="BO38">
        <v>0</v>
      </c>
      <c r="BP38">
        <v>0</v>
      </c>
      <c r="BQ38">
        <v>2.8</v>
      </c>
      <c r="BR38">
        <v>5.0999999999999996</v>
      </c>
      <c r="BT38">
        <v>36</v>
      </c>
      <c r="BU38" s="8">
        <f t="shared" si="3"/>
        <v>-429.34399226174492</v>
      </c>
      <c r="BV38" s="8">
        <f t="shared" si="12"/>
        <v>-638.4860944177517</v>
      </c>
      <c r="BW38" s="8">
        <f t="shared" si="10"/>
        <v>-68.314257974527948</v>
      </c>
      <c r="BX38" s="8">
        <f t="shared" si="11"/>
        <v>-706.80035239227959</v>
      </c>
    </row>
    <row r="39" spans="1:76" ht="16.5" x14ac:dyDescent="0.25">
      <c r="A39">
        <v>37</v>
      </c>
      <c r="B39">
        <v>9.9999999999999995E-7</v>
      </c>
      <c r="C39">
        <v>1.8156666666666666E-3</v>
      </c>
      <c r="D39">
        <v>9.778378378378378E-4</v>
      </c>
      <c r="E39">
        <v>2.528409090909091E-4</v>
      </c>
      <c r="F39">
        <v>7.1074438222334219E-4</v>
      </c>
      <c r="G39">
        <v>0.55842386786234866</v>
      </c>
      <c r="H39">
        <v>0.40217260364115048</v>
      </c>
      <c r="I39">
        <f t="shared" si="4"/>
        <v>306</v>
      </c>
      <c r="J39">
        <v>2.8183829312644502E-7</v>
      </c>
      <c r="K39">
        <v>3.125E-2</v>
      </c>
      <c r="M39" s="22"/>
      <c r="Q39" s="2">
        <v>1</v>
      </c>
      <c r="R39">
        <v>2</v>
      </c>
      <c r="T39">
        <v>0</v>
      </c>
      <c r="U39">
        <v>5.75</v>
      </c>
      <c r="V39">
        <v>0</v>
      </c>
      <c r="W39">
        <v>0</v>
      </c>
      <c r="X39">
        <v>1</v>
      </c>
      <c r="Y39">
        <v>0</v>
      </c>
      <c r="Z39">
        <v>0</v>
      </c>
      <c r="AA39">
        <v>0.5</v>
      </c>
      <c r="AB39">
        <v>6.25</v>
      </c>
      <c r="AD39">
        <v>37</v>
      </c>
      <c r="AE39" s="8">
        <f t="shared" si="0"/>
        <v>-392.33660635570459</v>
      </c>
      <c r="AF39" s="8">
        <f t="shared" si="1"/>
        <v>-648.63820213512508</v>
      </c>
      <c r="AG39" s="8">
        <f t="shared" si="5"/>
        <v>-80.032905371002798</v>
      </c>
      <c r="AH39" s="8">
        <f t="shared" si="6"/>
        <v>-728.6711075061279</v>
      </c>
      <c r="AL39" s="2">
        <v>1</v>
      </c>
      <c r="AM39">
        <v>2</v>
      </c>
      <c r="AO39">
        <v>0</v>
      </c>
      <c r="AP39">
        <v>0</v>
      </c>
      <c r="AQ39">
        <v>3.28571428571429</v>
      </c>
      <c r="AR39">
        <v>0</v>
      </c>
      <c r="AS39">
        <v>1</v>
      </c>
      <c r="AT39">
        <v>0</v>
      </c>
      <c r="AU39">
        <v>0</v>
      </c>
      <c r="AV39">
        <v>2.1428571428571401</v>
      </c>
      <c r="AW39">
        <v>5.4285714285714297</v>
      </c>
      <c r="AY39">
        <v>37</v>
      </c>
      <c r="AZ39" s="8">
        <f t="shared" si="2"/>
        <v>-418.89879475455427</v>
      </c>
      <c r="BA39" s="8">
        <f t="shared" si="7"/>
        <v>-641.51503794582231</v>
      </c>
      <c r="BB39" s="8">
        <f t="shared" si="8"/>
        <v>-60.122385861436626</v>
      </c>
      <c r="BC39" s="8">
        <f t="shared" si="9"/>
        <v>-701.63742380725898</v>
      </c>
      <c r="BG39" s="2">
        <v>1</v>
      </c>
      <c r="BH39">
        <v>2</v>
      </c>
      <c r="BJ39">
        <v>0</v>
      </c>
      <c r="BK39">
        <v>0</v>
      </c>
      <c r="BL39">
        <v>0</v>
      </c>
      <c r="BM39">
        <v>2.2999999999999998</v>
      </c>
      <c r="BN39">
        <v>1</v>
      </c>
      <c r="BO39">
        <v>0</v>
      </c>
      <c r="BP39">
        <v>0</v>
      </c>
      <c r="BQ39">
        <v>2.8</v>
      </c>
      <c r="BR39">
        <v>5.0999999999999996</v>
      </c>
      <c r="BT39">
        <v>37</v>
      </c>
      <c r="BU39" s="8">
        <f t="shared" si="3"/>
        <v>-429.34399226174492</v>
      </c>
      <c r="BV39" s="8">
        <f t="shared" si="12"/>
        <v>-638.4860944177517</v>
      </c>
      <c r="BW39" s="8">
        <f t="shared" si="10"/>
        <v>-56.451715971093229</v>
      </c>
      <c r="BX39" s="8">
        <f t="shared" si="11"/>
        <v>-694.93781038884492</v>
      </c>
    </row>
    <row r="40" spans="1:76" ht="16.5" x14ac:dyDescent="0.25">
      <c r="A40">
        <v>38</v>
      </c>
      <c r="B40">
        <v>9.9999999999999995E-7</v>
      </c>
      <c r="C40">
        <v>2.4118333333333335E-3</v>
      </c>
      <c r="D40">
        <v>1.4177027027027027E-3</v>
      </c>
      <c r="E40">
        <v>4.0943181818181817E-4</v>
      </c>
      <c r="F40">
        <v>8.9458765761751184E-4</v>
      </c>
      <c r="G40">
        <v>0.55299882919814836</v>
      </c>
      <c r="H40">
        <v>0.40912202985945856</v>
      </c>
      <c r="I40">
        <f t="shared" si="4"/>
        <v>306</v>
      </c>
      <c r="J40">
        <v>2.8183829312644502E-7</v>
      </c>
      <c r="K40">
        <v>3.0599999999999999E-2</v>
      </c>
      <c r="M40" s="22"/>
      <c r="Q40" s="2">
        <v>1</v>
      </c>
      <c r="R40">
        <v>2</v>
      </c>
      <c r="T40">
        <v>0</v>
      </c>
      <c r="U40">
        <v>5.75</v>
      </c>
      <c r="V40">
        <v>0</v>
      </c>
      <c r="W40">
        <v>0</v>
      </c>
      <c r="X40">
        <v>1</v>
      </c>
      <c r="Y40">
        <v>0</v>
      </c>
      <c r="Z40">
        <v>0</v>
      </c>
      <c r="AA40">
        <v>0.5</v>
      </c>
      <c r="AB40">
        <v>6.25</v>
      </c>
      <c r="AD40">
        <v>38</v>
      </c>
      <c r="AE40" s="8">
        <f t="shared" si="0"/>
        <v>-392.33660635570459</v>
      </c>
      <c r="AF40" s="8">
        <f t="shared" si="1"/>
        <v>-648.63820213512508</v>
      </c>
      <c r="AG40" s="8">
        <f t="shared" si="5"/>
        <v>-75.320562326650929</v>
      </c>
      <c r="AH40" s="8">
        <f t="shared" si="6"/>
        <v>-723.95876446177601</v>
      </c>
      <c r="AL40" s="2">
        <v>1</v>
      </c>
      <c r="AM40">
        <v>2</v>
      </c>
      <c r="AO40">
        <v>0</v>
      </c>
      <c r="AP40">
        <v>0</v>
      </c>
      <c r="AQ40">
        <v>3.28571428571429</v>
      </c>
      <c r="AR40">
        <v>0</v>
      </c>
      <c r="AS40">
        <v>1</v>
      </c>
      <c r="AT40">
        <v>0</v>
      </c>
      <c r="AU40">
        <v>0</v>
      </c>
      <c r="AV40">
        <v>2.1428571428571401</v>
      </c>
      <c r="AW40">
        <v>5.4285714285714297</v>
      </c>
      <c r="AY40">
        <v>38</v>
      </c>
      <c r="AZ40" s="8">
        <f t="shared" si="2"/>
        <v>-418.89879475455427</v>
      </c>
      <c r="BA40" s="8">
        <f t="shared" si="7"/>
        <v>-641.51503794582231</v>
      </c>
      <c r="BB40" s="8">
        <f t="shared" si="8"/>
        <v>-56.546500393964379</v>
      </c>
      <c r="BC40" s="8">
        <f t="shared" si="9"/>
        <v>-698.06153833978669</v>
      </c>
      <c r="BG40" s="2">
        <v>1</v>
      </c>
      <c r="BH40">
        <v>2</v>
      </c>
      <c r="BJ40">
        <v>0</v>
      </c>
      <c r="BK40">
        <v>0</v>
      </c>
      <c r="BL40">
        <v>0</v>
      </c>
      <c r="BM40">
        <v>2.2999999999999998</v>
      </c>
      <c r="BN40">
        <v>1</v>
      </c>
      <c r="BO40">
        <v>0</v>
      </c>
      <c r="BP40">
        <v>0</v>
      </c>
      <c r="BQ40">
        <v>2.8</v>
      </c>
      <c r="BR40">
        <v>5.0999999999999996</v>
      </c>
      <c r="BT40">
        <v>38</v>
      </c>
      <c r="BU40" s="8">
        <f t="shared" si="3"/>
        <v>-429.34399226174492</v>
      </c>
      <c r="BV40" s="8">
        <f t="shared" si="12"/>
        <v>-638.4860944177517</v>
      </c>
      <c r="BW40" s="8">
        <f t="shared" si="10"/>
        <v>-53.195554067522991</v>
      </c>
      <c r="BX40" s="8">
        <f t="shared" si="11"/>
        <v>-691.68164848527465</v>
      </c>
    </row>
    <row r="41" spans="1:76" ht="16.5" x14ac:dyDescent="0.25">
      <c r="A41">
        <v>39</v>
      </c>
      <c r="B41">
        <v>9.9999999999999995E-7</v>
      </c>
      <c r="C41">
        <v>2.2125000000000001E-3</v>
      </c>
      <c r="D41">
        <v>1.5263513513513515E-3</v>
      </c>
      <c r="E41">
        <v>2.7670454545454548E-4</v>
      </c>
      <c r="F41">
        <v>7.4245281815440403E-4</v>
      </c>
      <c r="G41">
        <v>0.55681166969755558</v>
      </c>
      <c r="H41">
        <v>0.40697861149457748</v>
      </c>
      <c r="I41">
        <f t="shared" si="4"/>
        <v>306</v>
      </c>
      <c r="J41">
        <v>2.691534803926908E-7</v>
      </c>
      <c r="K41">
        <v>3.09E-2</v>
      </c>
      <c r="M41" s="22"/>
      <c r="Q41" s="2">
        <v>1</v>
      </c>
      <c r="R41">
        <v>2</v>
      </c>
      <c r="T41">
        <v>0</v>
      </c>
      <c r="U41">
        <v>5.75</v>
      </c>
      <c r="V41">
        <v>0</v>
      </c>
      <c r="W41">
        <v>0</v>
      </c>
      <c r="X41">
        <v>1</v>
      </c>
      <c r="Y41">
        <v>0</v>
      </c>
      <c r="Z41">
        <v>0</v>
      </c>
      <c r="AA41">
        <v>0.5</v>
      </c>
      <c r="AB41">
        <v>6.25</v>
      </c>
      <c r="AD41">
        <v>39</v>
      </c>
      <c r="AE41" s="8">
        <f t="shared" si="0"/>
        <v>-392.33660635570459</v>
      </c>
      <c r="AF41" s="8">
        <f t="shared" si="1"/>
        <v>-648.63820213512508</v>
      </c>
      <c r="AG41" s="8">
        <f t="shared" si="5"/>
        <v>-77.0443946896265</v>
      </c>
      <c r="AH41" s="8">
        <f t="shared" si="6"/>
        <v>-725.68259682475161</v>
      </c>
      <c r="AL41" s="2">
        <v>1</v>
      </c>
      <c r="AM41">
        <v>2</v>
      </c>
      <c r="AO41">
        <v>0</v>
      </c>
      <c r="AP41">
        <v>0</v>
      </c>
      <c r="AQ41">
        <v>3.28571428571429</v>
      </c>
      <c r="AR41">
        <v>0</v>
      </c>
      <c r="AS41">
        <v>1</v>
      </c>
      <c r="AT41">
        <v>0</v>
      </c>
      <c r="AU41">
        <v>0</v>
      </c>
      <c r="AV41">
        <v>2.1428571428571401</v>
      </c>
      <c r="AW41">
        <v>5.4285714285714297</v>
      </c>
      <c r="AY41">
        <v>39</v>
      </c>
      <c r="AZ41" s="8">
        <f t="shared" si="2"/>
        <v>-418.89879475455427</v>
      </c>
      <c r="BA41" s="8">
        <f t="shared" si="7"/>
        <v>-641.51503794582231</v>
      </c>
      <c r="BB41" s="8">
        <f t="shared" si="8"/>
        <v>-56.350269607495591</v>
      </c>
      <c r="BC41" s="8">
        <f t="shared" si="9"/>
        <v>-697.86530755331796</v>
      </c>
      <c r="BG41" s="2">
        <v>1</v>
      </c>
      <c r="BH41">
        <v>2</v>
      </c>
      <c r="BJ41">
        <v>0</v>
      </c>
      <c r="BK41">
        <v>0</v>
      </c>
      <c r="BL41">
        <v>0</v>
      </c>
      <c r="BM41">
        <v>2.2999999999999998</v>
      </c>
      <c r="BN41">
        <v>1</v>
      </c>
      <c r="BO41">
        <v>0</v>
      </c>
      <c r="BP41">
        <v>0</v>
      </c>
      <c r="BQ41">
        <v>2.8</v>
      </c>
      <c r="BR41">
        <v>5.0999999999999996</v>
      </c>
      <c r="BT41">
        <v>39</v>
      </c>
      <c r="BU41" s="8">
        <f t="shared" si="3"/>
        <v>-429.34399226174492</v>
      </c>
      <c r="BV41" s="8">
        <f t="shared" si="12"/>
        <v>-638.4860944177517</v>
      </c>
      <c r="BW41" s="8">
        <f t="shared" si="10"/>
        <v>-55.893138473713528</v>
      </c>
      <c r="BX41" s="8">
        <f t="shared" si="11"/>
        <v>-694.37923289146522</v>
      </c>
    </row>
    <row r="42" spans="1:76" ht="16.5" x14ac:dyDescent="0.25">
      <c r="A42">
        <v>40</v>
      </c>
      <c r="B42">
        <v>9.9999999999999995E-7</v>
      </c>
      <c r="C42">
        <v>1.9846666666666667E-3</v>
      </c>
      <c r="D42">
        <v>1.5095945945945947E-3</v>
      </c>
      <c r="E42">
        <v>2.3397727272727272E-4</v>
      </c>
      <c r="F42">
        <v>1.0000000000000001E-5</v>
      </c>
      <c r="G42">
        <v>0.55955774400689762</v>
      </c>
      <c r="H42">
        <v>0.40482856385340343</v>
      </c>
      <c r="I42">
        <f t="shared" si="4"/>
        <v>306</v>
      </c>
      <c r="J42">
        <v>2.6302679918953789E-7</v>
      </c>
      <c r="K42">
        <v>3.09E-2</v>
      </c>
      <c r="M42" s="22"/>
      <c r="Q42" s="2">
        <v>1</v>
      </c>
      <c r="R42">
        <v>2</v>
      </c>
      <c r="T42">
        <v>0</v>
      </c>
      <c r="U42">
        <v>5.75</v>
      </c>
      <c r="V42">
        <v>0</v>
      </c>
      <c r="W42">
        <v>0</v>
      </c>
      <c r="X42">
        <v>1</v>
      </c>
      <c r="Y42">
        <v>0</v>
      </c>
      <c r="Z42">
        <v>0</v>
      </c>
      <c r="AA42">
        <v>0.5</v>
      </c>
      <c r="AB42">
        <v>6.25</v>
      </c>
      <c r="AD42">
        <v>40</v>
      </c>
      <c r="AE42" s="8">
        <f t="shared" si="0"/>
        <v>-392.33660635570459</v>
      </c>
      <c r="AF42" s="8">
        <f t="shared" si="1"/>
        <v>-648.63820213512508</v>
      </c>
      <c r="AG42" s="8">
        <f t="shared" si="5"/>
        <v>-89.593179503649225</v>
      </c>
      <c r="AH42" s="8">
        <f t="shared" si="6"/>
        <v>-738.23138163877434</v>
      </c>
      <c r="AL42" s="2">
        <v>1</v>
      </c>
      <c r="AM42">
        <v>2</v>
      </c>
      <c r="AO42">
        <v>0</v>
      </c>
      <c r="AP42">
        <v>0</v>
      </c>
      <c r="AQ42">
        <v>3.28571428571429</v>
      </c>
      <c r="AR42">
        <v>0</v>
      </c>
      <c r="AS42">
        <v>1</v>
      </c>
      <c r="AT42">
        <v>0</v>
      </c>
      <c r="AU42">
        <v>0</v>
      </c>
      <c r="AV42">
        <v>2.1428571428571401</v>
      </c>
      <c r="AW42">
        <v>5.4285714285714297</v>
      </c>
      <c r="AY42">
        <v>40</v>
      </c>
      <c r="AZ42" s="8">
        <f t="shared" si="2"/>
        <v>-418.89879475455427</v>
      </c>
      <c r="BA42" s="8">
        <f t="shared" si="7"/>
        <v>-641.51503794582231</v>
      </c>
      <c r="BB42" s="8">
        <f t="shared" si="8"/>
        <v>-67.401532647473488</v>
      </c>
      <c r="BC42" s="8">
        <f t="shared" si="9"/>
        <v>-708.91657059329577</v>
      </c>
      <c r="BG42" s="2">
        <v>1</v>
      </c>
      <c r="BH42">
        <v>2</v>
      </c>
      <c r="BJ42">
        <v>0</v>
      </c>
      <c r="BK42">
        <v>0</v>
      </c>
      <c r="BL42">
        <v>0</v>
      </c>
      <c r="BM42">
        <v>2.2999999999999998</v>
      </c>
      <c r="BN42">
        <v>1</v>
      </c>
      <c r="BO42">
        <v>0</v>
      </c>
      <c r="BP42">
        <v>0</v>
      </c>
      <c r="BQ42">
        <v>2.8</v>
      </c>
      <c r="BR42">
        <v>5.0999999999999996</v>
      </c>
      <c r="BT42">
        <v>40</v>
      </c>
      <c r="BU42" s="8">
        <f t="shared" si="3"/>
        <v>-429.34399226174492</v>
      </c>
      <c r="BV42" s="8">
        <f t="shared" si="12"/>
        <v>-638.4860944177517</v>
      </c>
      <c r="BW42" s="8">
        <f t="shared" si="10"/>
        <v>-67.833611086176631</v>
      </c>
      <c r="BX42" s="8">
        <f t="shared" si="11"/>
        <v>-706.31970550392839</v>
      </c>
    </row>
    <row r="43" spans="1:76" ht="16.5" x14ac:dyDescent="0.25">
      <c r="A43">
        <v>41</v>
      </c>
      <c r="B43">
        <v>9.9999999999999995E-7</v>
      </c>
      <c r="C43">
        <v>2.0088333333333334E-3</v>
      </c>
      <c r="D43">
        <v>1.8593243243243242E-3</v>
      </c>
      <c r="E43">
        <v>1.8386363636363636E-4</v>
      </c>
      <c r="F43">
        <v>1.0000000000000001E-5</v>
      </c>
      <c r="G43">
        <v>0.55417997469079827</v>
      </c>
      <c r="H43">
        <v>0.40870473119638812</v>
      </c>
      <c r="I43">
        <f t="shared" si="4"/>
        <v>306</v>
      </c>
      <c r="J43">
        <v>2.6302679918953789E-7</v>
      </c>
      <c r="K43">
        <v>3.0365E-2</v>
      </c>
      <c r="M43" s="22"/>
      <c r="Q43" s="2">
        <v>1</v>
      </c>
      <c r="R43">
        <v>2</v>
      </c>
      <c r="T43">
        <v>0</v>
      </c>
      <c r="U43">
        <v>5.75</v>
      </c>
      <c r="V43">
        <v>0</v>
      </c>
      <c r="W43">
        <v>0</v>
      </c>
      <c r="X43">
        <v>1</v>
      </c>
      <c r="Y43">
        <v>0</v>
      </c>
      <c r="Z43">
        <v>0</v>
      </c>
      <c r="AA43">
        <v>0.5</v>
      </c>
      <c r="AB43">
        <v>6.25</v>
      </c>
      <c r="AD43">
        <v>41</v>
      </c>
      <c r="AE43" s="8">
        <f t="shared" si="0"/>
        <v>-392.33660635570459</v>
      </c>
      <c r="AF43" s="8">
        <f t="shared" si="1"/>
        <v>-648.63820213512508</v>
      </c>
      <c r="AG43" s="8">
        <f t="shared" si="5"/>
        <v>-89.438336409579023</v>
      </c>
      <c r="AH43" s="8">
        <f t="shared" si="6"/>
        <v>-738.07653854470414</v>
      </c>
      <c r="AL43" s="2">
        <v>1</v>
      </c>
      <c r="AM43">
        <v>2</v>
      </c>
      <c r="AO43">
        <v>0</v>
      </c>
      <c r="AP43">
        <v>0</v>
      </c>
      <c r="AQ43">
        <v>3.28571428571429</v>
      </c>
      <c r="AR43">
        <v>0</v>
      </c>
      <c r="AS43">
        <v>1</v>
      </c>
      <c r="AT43">
        <v>0</v>
      </c>
      <c r="AU43">
        <v>0</v>
      </c>
      <c r="AV43">
        <v>2.1428571428571401</v>
      </c>
      <c r="AW43">
        <v>5.4285714285714297</v>
      </c>
      <c r="AY43">
        <v>41</v>
      </c>
      <c r="AZ43" s="8">
        <f t="shared" si="2"/>
        <v>-418.89879475455427</v>
      </c>
      <c r="BA43" s="8">
        <f t="shared" si="7"/>
        <v>-641.51503794582231</v>
      </c>
      <c r="BB43" s="8">
        <f t="shared" si="8"/>
        <v>-65.754839523411306</v>
      </c>
      <c r="BC43" s="8">
        <f t="shared" si="9"/>
        <v>-707.26987746923362</v>
      </c>
      <c r="BG43" s="2">
        <v>1</v>
      </c>
      <c r="BH43">
        <v>2</v>
      </c>
      <c r="BJ43">
        <v>0</v>
      </c>
      <c r="BK43">
        <v>0</v>
      </c>
      <c r="BL43">
        <v>0</v>
      </c>
      <c r="BM43">
        <v>2.2999999999999998</v>
      </c>
      <c r="BN43">
        <v>1</v>
      </c>
      <c r="BO43">
        <v>0</v>
      </c>
      <c r="BP43">
        <v>0</v>
      </c>
      <c r="BQ43">
        <v>2.8</v>
      </c>
      <c r="BR43">
        <v>5.0999999999999996</v>
      </c>
      <c r="BT43">
        <v>41</v>
      </c>
      <c r="BU43" s="8">
        <f t="shared" si="3"/>
        <v>-429.34399226174492</v>
      </c>
      <c r="BV43" s="8">
        <f t="shared" si="12"/>
        <v>-638.4860944177517</v>
      </c>
      <c r="BW43" s="8">
        <f t="shared" si="10"/>
        <v>-69.36847715033494</v>
      </c>
      <c r="BX43" s="8">
        <f t="shared" si="11"/>
        <v>-707.85457156808661</v>
      </c>
    </row>
    <row r="44" spans="1:76" ht="16.5" x14ac:dyDescent="0.25">
      <c r="A44">
        <v>42</v>
      </c>
      <c r="B44">
        <v>9.9999999999999995E-7</v>
      </c>
      <c r="C44">
        <v>1.8749999999999999E-3</v>
      </c>
      <c r="D44">
        <v>1.7887837837837839E-3</v>
      </c>
      <c r="E44">
        <v>1.3795454545454546E-4</v>
      </c>
      <c r="F44">
        <v>1.0000000000000001E-5</v>
      </c>
      <c r="G44">
        <v>0.55778808235185839</v>
      </c>
      <c r="H44">
        <v>0.4052971722510969</v>
      </c>
      <c r="I44">
        <f t="shared" si="4"/>
        <v>306</v>
      </c>
      <c r="J44">
        <v>2.7542287033381632E-7</v>
      </c>
      <c r="K44">
        <v>2.9815000000000001E-2</v>
      </c>
      <c r="M44" s="22"/>
      <c r="Q44" s="2">
        <v>1</v>
      </c>
      <c r="R44">
        <v>2</v>
      </c>
      <c r="T44">
        <v>0</v>
      </c>
      <c r="U44">
        <v>5.75</v>
      </c>
      <c r="V44">
        <v>0</v>
      </c>
      <c r="W44">
        <v>0</v>
      </c>
      <c r="X44">
        <v>1</v>
      </c>
      <c r="Y44">
        <v>0</v>
      </c>
      <c r="Z44">
        <v>0</v>
      </c>
      <c r="AA44">
        <v>0.5</v>
      </c>
      <c r="AB44">
        <v>6.25</v>
      </c>
      <c r="AD44">
        <v>42</v>
      </c>
      <c r="AE44" s="8">
        <f t="shared" si="0"/>
        <v>-392.33660635570459</v>
      </c>
      <c r="AF44" s="8">
        <f t="shared" si="1"/>
        <v>-648.63820213512508</v>
      </c>
      <c r="AG44" s="8">
        <f t="shared" si="5"/>
        <v>-90.470217659805229</v>
      </c>
      <c r="AH44" s="8">
        <f t="shared" si="6"/>
        <v>-739.10841979493034</v>
      </c>
      <c r="AL44" s="2">
        <v>1</v>
      </c>
      <c r="AM44">
        <v>2</v>
      </c>
      <c r="AO44">
        <v>0</v>
      </c>
      <c r="AP44">
        <v>0</v>
      </c>
      <c r="AQ44">
        <v>3.28571428571429</v>
      </c>
      <c r="AR44">
        <v>0</v>
      </c>
      <c r="AS44">
        <v>1</v>
      </c>
      <c r="AT44">
        <v>0</v>
      </c>
      <c r="AU44">
        <v>0</v>
      </c>
      <c r="AV44">
        <v>2.1428571428571401</v>
      </c>
      <c r="AW44">
        <v>5.4285714285714297</v>
      </c>
      <c r="AY44">
        <v>42</v>
      </c>
      <c r="AZ44" s="8">
        <f t="shared" si="2"/>
        <v>-418.89879475455427</v>
      </c>
      <c r="BA44" s="8">
        <f t="shared" si="7"/>
        <v>-641.51503794582231</v>
      </c>
      <c r="BB44" s="8">
        <f t="shared" si="8"/>
        <v>-66.177822954020357</v>
      </c>
      <c r="BC44" s="8">
        <f t="shared" si="9"/>
        <v>-707.69286089984269</v>
      </c>
      <c r="BG44" s="2">
        <v>1</v>
      </c>
      <c r="BH44">
        <v>2</v>
      </c>
      <c r="BJ44">
        <v>0</v>
      </c>
      <c r="BK44">
        <v>0</v>
      </c>
      <c r="BL44">
        <v>0</v>
      </c>
      <c r="BM44">
        <v>2.2999999999999998</v>
      </c>
      <c r="BN44">
        <v>1</v>
      </c>
      <c r="BO44">
        <v>0</v>
      </c>
      <c r="BP44">
        <v>0</v>
      </c>
      <c r="BQ44">
        <v>2.8</v>
      </c>
      <c r="BR44">
        <v>5.0999999999999996</v>
      </c>
      <c r="BT44">
        <v>42</v>
      </c>
      <c r="BU44" s="8">
        <f t="shared" si="3"/>
        <v>-429.34399226174492</v>
      </c>
      <c r="BV44" s="8">
        <f t="shared" si="12"/>
        <v>-638.4860944177517</v>
      </c>
      <c r="BW44" s="8">
        <f t="shared" si="10"/>
        <v>-71.179725853530712</v>
      </c>
      <c r="BX44" s="8">
        <f t="shared" si="11"/>
        <v>-709.66582027128243</v>
      </c>
    </row>
    <row r="45" spans="1:76" ht="16.5" x14ac:dyDescent="0.25">
      <c r="A45">
        <v>43</v>
      </c>
      <c r="B45">
        <v>9.9999999999999995E-7</v>
      </c>
      <c r="C45">
        <v>1.5455E-3</v>
      </c>
      <c r="D45">
        <v>1.8443243243243242E-3</v>
      </c>
      <c r="E45">
        <v>8.9886363636363642E-5</v>
      </c>
      <c r="F45">
        <v>1.0000000000000001E-5</v>
      </c>
      <c r="G45">
        <v>0.56132095991219888</v>
      </c>
      <c r="H45">
        <v>0.3996690429556144</v>
      </c>
      <c r="I45">
        <f t="shared" si="4"/>
        <v>306</v>
      </c>
      <c r="J45">
        <v>2.7542287033381632E-7</v>
      </c>
      <c r="K45">
        <v>3.0370000000000001E-2</v>
      </c>
      <c r="M45" s="22"/>
      <c r="Q45" s="2">
        <v>1</v>
      </c>
      <c r="R45">
        <v>2</v>
      </c>
      <c r="T45">
        <v>0</v>
      </c>
      <c r="U45">
        <v>5.75</v>
      </c>
      <c r="V45">
        <v>0</v>
      </c>
      <c r="W45">
        <v>0</v>
      </c>
      <c r="X45">
        <v>1</v>
      </c>
      <c r="Y45">
        <v>0</v>
      </c>
      <c r="Z45">
        <v>0</v>
      </c>
      <c r="AA45">
        <v>0.5</v>
      </c>
      <c r="AB45">
        <v>6.25</v>
      </c>
      <c r="AD45">
        <v>43</v>
      </c>
      <c r="AE45" s="8">
        <f t="shared" si="0"/>
        <v>-392.33660635570459</v>
      </c>
      <c r="AF45" s="8">
        <f t="shared" si="1"/>
        <v>-648.63820213512508</v>
      </c>
      <c r="AG45" s="8">
        <f t="shared" si="5"/>
        <v>-93.27404300455828</v>
      </c>
      <c r="AH45" s="8">
        <f t="shared" si="6"/>
        <v>-741.91224513968336</v>
      </c>
      <c r="AL45" s="2">
        <v>1</v>
      </c>
      <c r="AM45">
        <v>2</v>
      </c>
      <c r="AO45">
        <v>0</v>
      </c>
      <c r="AP45">
        <v>0</v>
      </c>
      <c r="AQ45">
        <v>3.28571428571429</v>
      </c>
      <c r="AR45">
        <v>0</v>
      </c>
      <c r="AS45">
        <v>1</v>
      </c>
      <c r="AT45">
        <v>0</v>
      </c>
      <c r="AU45">
        <v>0</v>
      </c>
      <c r="AV45">
        <v>2.1428571428571401</v>
      </c>
      <c r="AW45">
        <v>5.4285714285714297</v>
      </c>
      <c r="AY45">
        <v>43</v>
      </c>
      <c r="AZ45" s="8">
        <f t="shared" si="2"/>
        <v>-418.89879475455427</v>
      </c>
      <c r="BA45" s="8">
        <f t="shared" si="7"/>
        <v>-641.51503794582231</v>
      </c>
      <c r="BB45" s="8">
        <f t="shared" si="8"/>
        <v>-65.821656290914078</v>
      </c>
      <c r="BC45" s="8">
        <f t="shared" si="9"/>
        <v>-707.33669423673643</v>
      </c>
      <c r="BG45" s="2">
        <v>1</v>
      </c>
      <c r="BH45">
        <v>2</v>
      </c>
      <c r="BJ45">
        <v>0</v>
      </c>
      <c r="BK45">
        <v>0</v>
      </c>
      <c r="BL45">
        <v>0</v>
      </c>
      <c r="BM45">
        <v>2.2999999999999998</v>
      </c>
      <c r="BN45">
        <v>1</v>
      </c>
      <c r="BO45">
        <v>0</v>
      </c>
      <c r="BP45">
        <v>0</v>
      </c>
      <c r="BQ45">
        <v>2.8</v>
      </c>
      <c r="BR45">
        <v>5.0999999999999996</v>
      </c>
      <c r="BT45">
        <v>43</v>
      </c>
      <c r="BU45" s="8">
        <f t="shared" si="3"/>
        <v>-429.34399226174492</v>
      </c>
      <c r="BV45" s="8">
        <f t="shared" si="12"/>
        <v>-638.4860944177517</v>
      </c>
      <c r="BW45" s="8">
        <f t="shared" si="10"/>
        <v>-73.555094645451007</v>
      </c>
      <c r="BX45" s="8">
        <f t="shared" si="11"/>
        <v>-712.04118906320275</v>
      </c>
    </row>
    <row r="46" spans="1:76" ht="16.5" x14ac:dyDescent="0.25">
      <c r="A46">
        <v>44</v>
      </c>
      <c r="B46">
        <v>9.9999999999999995E-7</v>
      </c>
      <c r="C46">
        <v>1.6688333333333331E-3</v>
      </c>
      <c r="D46">
        <v>2.0078378378378379E-3</v>
      </c>
      <c r="E46">
        <v>7.8295454545454548E-5</v>
      </c>
      <c r="F46">
        <v>1.0000000000000001E-5</v>
      </c>
      <c r="G46">
        <v>0.55579163732833903</v>
      </c>
      <c r="H46">
        <v>0.40841295088978113</v>
      </c>
      <c r="I46">
        <f t="shared" si="4"/>
        <v>306</v>
      </c>
      <c r="J46">
        <v>2.8183829312644502E-7</v>
      </c>
      <c r="K46">
        <v>2.9475000000000001E-2</v>
      </c>
      <c r="M46" s="22"/>
      <c r="Q46" s="2">
        <v>1</v>
      </c>
      <c r="R46">
        <v>2</v>
      </c>
      <c r="T46">
        <v>0</v>
      </c>
      <c r="U46">
        <v>5.75</v>
      </c>
      <c r="V46">
        <v>0</v>
      </c>
      <c r="W46">
        <v>0</v>
      </c>
      <c r="X46">
        <v>1</v>
      </c>
      <c r="Y46">
        <v>0</v>
      </c>
      <c r="Z46">
        <v>0</v>
      </c>
      <c r="AA46">
        <v>0.5</v>
      </c>
      <c r="AB46">
        <v>6.25</v>
      </c>
      <c r="AD46">
        <v>44</v>
      </c>
      <c r="AE46" s="8">
        <f t="shared" si="0"/>
        <v>-392.33660635570459</v>
      </c>
      <c r="AF46" s="8">
        <f t="shared" si="1"/>
        <v>-648.63820213512508</v>
      </c>
      <c r="AG46" s="8">
        <f t="shared" si="5"/>
        <v>-92.188892744914284</v>
      </c>
      <c r="AH46" s="8">
        <f t="shared" si="6"/>
        <v>-740.82709488003934</v>
      </c>
      <c r="AL46" s="2">
        <v>1</v>
      </c>
      <c r="AM46">
        <v>2</v>
      </c>
      <c r="AO46">
        <v>0</v>
      </c>
      <c r="AP46">
        <v>0</v>
      </c>
      <c r="AQ46">
        <v>3.28571428571429</v>
      </c>
      <c r="AR46">
        <v>0</v>
      </c>
      <c r="AS46">
        <v>1</v>
      </c>
      <c r="AT46">
        <v>0</v>
      </c>
      <c r="AU46">
        <v>0</v>
      </c>
      <c r="AV46">
        <v>2.1428571428571401</v>
      </c>
      <c r="AW46">
        <v>5.4285714285714297</v>
      </c>
      <c r="AY46">
        <v>44</v>
      </c>
      <c r="AZ46" s="8">
        <f t="shared" si="2"/>
        <v>-418.89879475455427</v>
      </c>
      <c r="BA46" s="8">
        <f t="shared" si="7"/>
        <v>-641.51503794582231</v>
      </c>
      <c r="BB46" s="8">
        <f t="shared" si="8"/>
        <v>-65.274626123277955</v>
      </c>
      <c r="BC46" s="8">
        <f t="shared" si="9"/>
        <v>-706.78966406910024</v>
      </c>
      <c r="BG46" s="2">
        <v>1</v>
      </c>
      <c r="BH46">
        <v>2</v>
      </c>
      <c r="BJ46">
        <v>0</v>
      </c>
      <c r="BK46">
        <v>0</v>
      </c>
      <c r="BL46">
        <v>0</v>
      </c>
      <c r="BM46">
        <v>2.2999999999999998</v>
      </c>
      <c r="BN46">
        <v>1</v>
      </c>
      <c r="BO46">
        <v>0</v>
      </c>
      <c r="BP46">
        <v>0</v>
      </c>
      <c r="BQ46">
        <v>2.8</v>
      </c>
      <c r="BR46">
        <v>5.0999999999999996</v>
      </c>
      <c r="BT46">
        <v>44</v>
      </c>
      <c r="BU46" s="8">
        <f t="shared" si="3"/>
        <v>-429.34399226174492</v>
      </c>
      <c r="BV46" s="8">
        <f t="shared" si="12"/>
        <v>-638.4860944177517</v>
      </c>
      <c r="BW46" s="8">
        <f t="shared" si="10"/>
        <v>-74.5760621837792</v>
      </c>
      <c r="BX46" s="8">
        <f t="shared" si="11"/>
        <v>-713.06215660153089</v>
      </c>
    </row>
    <row r="47" spans="1:76" ht="16.5" x14ac:dyDescent="0.25">
      <c r="A47">
        <v>45</v>
      </c>
      <c r="B47">
        <v>9.9999999999999995E-7</v>
      </c>
      <c r="C47">
        <v>1.3786666666666667E-3</v>
      </c>
      <c r="D47">
        <v>1.9371621621621623E-3</v>
      </c>
      <c r="E47">
        <v>5.4090909090909084E-5</v>
      </c>
      <c r="F47">
        <v>1.0000000000000001E-5</v>
      </c>
      <c r="G47">
        <v>0.55922510733102193</v>
      </c>
      <c r="H47">
        <v>0.40383434553486558</v>
      </c>
      <c r="I47">
        <f t="shared" si="4"/>
        <v>306</v>
      </c>
      <c r="J47">
        <v>2.691534803926908E-7</v>
      </c>
      <c r="K47">
        <v>2.9575000000000001E-2</v>
      </c>
      <c r="M47" s="22"/>
      <c r="Q47" s="2">
        <v>1</v>
      </c>
      <c r="R47">
        <v>2</v>
      </c>
      <c r="T47">
        <v>0</v>
      </c>
      <c r="U47">
        <v>5.75</v>
      </c>
      <c r="V47">
        <v>0</v>
      </c>
      <c r="W47">
        <v>0</v>
      </c>
      <c r="X47">
        <v>1</v>
      </c>
      <c r="Y47">
        <v>0</v>
      </c>
      <c r="Z47">
        <v>0</v>
      </c>
      <c r="AA47">
        <v>0.5</v>
      </c>
      <c r="AB47">
        <v>6.25</v>
      </c>
      <c r="AD47">
        <v>45</v>
      </c>
      <c r="AE47" s="8">
        <f t="shared" si="0"/>
        <v>-392.33660635570459</v>
      </c>
      <c r="AF47" s="8">
        <f t="shared" si="1"/>
        <v>-648.63820213512508</v>
      </c>
      <c r="AG47" s="8">
        <f t="shared" si="5"/>
        <v>-94.978908436196974</v>
      </c>
      <c r="AH47" s="8">
        <f t="shared" si="6"/>
        <v>-743.61711057132209</v>
      </c>
      <c r="AL47" s="2">
        <v>1</v>
      </c>
      <c r="AM47">
        <v>2</v>
      </c>
      <c r="AO47">
        <v>0</v>
      </c>
      <c r="AP47">
        <v>0</v>
      </c>
      <c r="AQ47">
        <v>3.28571428571429</v>
      </c>
      <c r="AR47">
        <v>0</v>
      </c>
      <c r="AS47">
        <v>1</v>
      </c>
      <c r="AT47">
        <v>0</v>
      </c>
      <c r="AU47">
        <v>0</v>
      </c>
      <c r="AV47">
        <v>2.1428571428571401</v>
      </c>
      <c r="AW47">
        <v>5.4285714285714297</v>
      </c>
      <c r="AY47">
        <v>45</v>
      </c>
      <c r="AZ47" s="8">
        <f t="shared" si="2"/>
        <v>-418.89879475455427</v>
      </c>
      <c r="BA47" s="8">
        <f t="shared" si="7"/>
        <v>-641.51503794582231</v>
      </c>
      <c r="BB47" s="8">
        <f t="shared" si="8"/>
        <v>-65.555722659148387</v>
      </c>
      <c r="BC47" s="8">
        <f t="shared" si="9"/>
        <v>-707.0707606049707</v>
      </c>
      <c r="BG47" s="2">
        <v>1</v>
      </c>
      <c r="BH47">
        <v>2</v>
      </c>
      <c r="BJ47">
        <v>0</v>
      </c>
      <c r="BK47">
        <v>0</v>
      </c>
      <c r="BL47">
        <v>0</v>
      </c>
      <c r="BM47">
        <v>2.2999999999999998</v>
      </c>
      <c r="BN47">
        <v>1</v>
      </c>
      <c r="BO47">
        <v>0</v>
      </c>
      <c r="BP47">
        <v>0</v>
      </c>
      <c r="BQ47">
        <v>2.8</v>
      </c>
      <c r="BR47">
        <v>5.0999999999999996</v>
      </c>
      <c r="BT47">
        <v>45</v>
      </c>
      <c r="BU47" s="8">
        <f t="shared" si="3"/>
        <v>-429.34399226174492</v>
      </c>
      <c r="BV47" s="8">
        <f t="shared" si="12"/>
        <v>-638.4860944177517</v>
      </c>
      <c r="BW47" s="8">
        <f t="shared" si="10"/>
        <v>-76.716046285227947</v>
      </c>
      <c r="BX47" s="8">
        <f t="shared" si="11"/>
        <v>-715.2021407029797</v>
      </c>
    </row>
    <row r="48" spans="1:76" ht="16.5" x14ac:dyDescent="0.25">
      <c r="A48">
        <v>46</v>
      </c>
      <c r="B48">
        <v>9.9999999999999995E-7</v>
      </c>
      <c r="C48">
        <v>1.2098333333333334E-3</v>
      </c>
      <c r="D48">
        <v>2.1079729729729731E-3</v>
      </c>
      <c r="E48">
        <v>4.6477272727272727E-5</v>
      </c>
      <c r="F48">
        <v>1.0000000000000001E-5</v>
      </c>
      <c r="G48">
        <v>0.55824943050186915</v>
      </c>
      <c r="H48">
        <v>0.40448416730050829</v>
      </c>
      <c r="I48">
        <f t="shared" si="4"/>
        <v>306</v>
      </c>
      <c r="J48">
        <v>2.6302679918953789E-7</v>
      </c>
      <c r="K48">
        <v>2.9624999999999999E-2</v>
      </c>
      <c r="M48" s="22"/>
      <c r="Q48" s="2">
        <v>1</v>
      </c>
      <c r="R48">
        <v>2</v>
      </c>
      <c r="T48">
        <v>0</v>
      </c>
      <c r="U48">
        <v>5.75</v>
      </c>
      <c r="V48">
        <v>0</v>
      </c>
      <c r="W48">
        <v>0</v>
      </c>
      <c r="X48">
        <v>1</v>
      </c>
      <c r="Y48">
        <v>0</v>
      </c>
      <c r="Z48">
        <v>0</v>
      </c>
      <c r="AA48">
        <v>0.5</v>
      </c>
      <c r="AB48">
        <v>6.25</v>
      </c>
      <c r="AD48">
        <v>46</v>
      </c>
      <c r="AE48" s="8">
        <f t="shared" si="0"/>
        <v>-392.33660635570459</v>
      </c>
      <c r="AF48" s="8">
        <f t="shared" si="1"/>
        <v>-648.63820213512508</v>
      </c>
      <c r="AG48" s="8">
        <f t="shared" si="5"/>
        <v>-96.887855263548445</v>
      </c>
      <c r="AH48" s="8">
        <f t="shared" si="6"/>
        <v>-745.52605739867352</v>
      </c>
      <c r="AL48" s="2">
        <v>1</v>
      </c>
      <c r="AM48">
        <v>2</v>
      </c>
      <c r="AO48">
        <v>0</v>
      </c>
      <c r="AP48">
        <v>0</v>
      </c>
      <c r="AQ48">
        <v>3.28571428571429</v>
      </c>
      <c r="AR48">
        <v>0</v>
      </c>
      <c r="AS48">
        <v>1</v>
      </c>
      <c r="AT48">
        <v>0</v>
      </c>
      <c r="AU48">
        <v>0</v>
      </c>
      <c r="AV48">
        <v>2.1428571428571401</v>
      </c>
      <c r="AW48">
        <v>5.4285714285714297</v>
      </c>
      <c r="AY48">
        <v>46</v>
      </c>
      <c r="AZ48" s="8">
        <f t="shared" si="2"/>
        <v>-418.89879475455427</v>
      </c>
      <c r="BA48" s="8">
        <f t="shared" si="7"/>
        <v>-641.51503794582231</v>
      </c>
      <c r="BB48" s="8">
        <f t="shared" si="8"/>
        <v>-64.84010141782197</v>
      </c>
      <c r="BC48" s="8">
        <f t="shared" si="9"/>
        <v>-706.3551393636443</v>
      </c>
      <c r="BG48" s="2">
        <v>1</v>
      </c>
      <c r="BH48">
        <v>2</v>
      </c>
      <c r="BJ48">
        <v>0</v>
      </c>
      <c r="BK48">
        <v>0</v>
      </c>
      <c r="BL48">
        <v>0</v>
      </c>
      <c r="BM48">
        <v>2.2999999999999998</v>
      </c>
      <c r="BN48">
        <v>1</v>
      </c>
      <c r="BO48">
        <v>0</v>
      </c>
      <c r="BP48">
        <v>0</v>
      </c>
      <c r="BQ48">
        <v>2.8</v>
      </c>
      <c r="BR48">
        <v>5.0999999999999996</v>
      </c>
      <c r="BT48">
        <v>46</v>
      </c>
      <c r="BU48" s="8">
        <f t="shared" si="3"/>
        <v>-429.34399226174492</v>
      </c>
      <c r="BV48" s="8">
        <f t="shared" si="12"/>
        <v>-638.4860944177517</v>
      </c>
      <c r="BW48" s="8">
        <f t="shared" si="10"/>
        <v>-77.591738249770245</v>
      </c>
      <c r="BX48" s="8">
        <f t="shared" si="11"/>
        <v>-716.07783266752199</v>
      </c>
    </row>
    <row r="49" spans="1:76" ht="16.5" x14ac:dyDescent="0.25">
      <c r="A49">
        <v>47</v>
      </c>
      <c r="B49">
        <v>9.9999999999999995E-7</v>
      </c>
      <c r="C49">
        <v>9.9516666666666655E-4</v>
      </c>
      <c r="D49">
        <v>1.8821621621621623E-3</v>
      </c>
      <c r="E49">
        <v>3.5909090909090908E-5</v>
      </c>
      <c r="F49">
        <v>1.0000000000000001E-5</v>
      </c>
      <c r="G49">
        <v>0.55649227747399965</v>
      </c>
      <c r="H49">
        <v>0.40748928918027277</v>
      </c>
      <c r="I49">
        <f t="shared" si="4"/>
        <v>306</v>
      </c>
      <c r="J49">
        <v>2.5703957827688611E-7</v>
      </c>
      <c r="K49">
        <v>2.9739999999999999E-2</v>
      </c>
      <c r="M49" s="22"/>
      <c r="Q49" s="2">
        <v>1</v>
      </c>
      <c r="R49">
        <v>2</v>
      </c>
      <c r="T49">
        <v>0</v>
      </c>
      <c r="U49">
        <v>5.75</v>
      </c>
      <c r="V49">
        <v>0</v>
      </c>
      <c r="W49">
        <v>0</v>
      </c>
      <c r="X49">
        <v>1</v>
      </c>
      <c r="Y49">
        <v>0</v>
      </c>
      <c r="Z49">
        <v>0</v>
      </c>
      <c r="AA49">
        <v>0.5</v>
      </c>
      <c r="AB49">
        <v>6.25</v>
      </c>
      <c r="AD49">
        <v>47</v>
      </c>
      <c r="AE49" s="8">
        <f t="shared" si="0"/>
        <v>-392.33660635570459</v>
      </c>
      <c r="AF49" s="8">
        <f t="shared" si="1"/>
        <v>-648.63820213512508</v>
      </c>
      <c r="AG49" s="8">
        <f t="shared" si="5"/>
        <v>-99.740445845996305</v>
      </c>
      <c r="AH49" s="8">
        <f t="shared" si="6"/>
        <v>-748.37864798112139</v>
      </c>
      <c r="AL49" s="2">
        <v>1</v>
      </c>
      <c r="AM49">
        <v>2</v>
      </c>
      <c r="AO49">
        <v>0</v>
      </c>
      <c r="AP49">
        <v>0</v>
      </c>
      <c r="AQ49">
        <v>3.28571428571429</v>
      </c>
      <c r="AR49">
        <v>0</v>
      </c>
      <c r="AS49">
        <v>1</v>
      </c>
      <c r="AT49">
        <v>0</v>
      </c>
      <c r="AU49">
        <v>0</v>
      </c>
      <c r="AV49">
        <v>2.1428571428571401</v>
      </c>
      <c r="AW49">
        <v>5.4285714285714297</v>
      </c>
      <c r="AY49">
        <v>47</v>
      </c>
      <c r="AZ49" s="8">
        <f t="shared" si="2"/>
        <v>-418.89879475455427</v>
      </c>
      <c r="BA49" s="8">
        <f t="shared" si="7"/>
        <v>-641.51503794582231</v>
      </c>
      <c r="BB49" s="8">
        <f t="shared" si="8"/>
        <v>-65.76617237036389</v>
      </c>
      <c r="BC49" s="8">
        <f t="shared" si="9"/>
        <v>-707.28121031618616</v>
      </c>
      <c r="BG49" s="2">
        <v>1</v>
      </c>
      <c r="BH49">
        <v>2</v>
      </c>
      <c r="BJ49">
        <v>0</v>
      </c>
      <c r="BK49">
        <v>0</v>
      </c>
      <c r="BL49">
        <v>0</v>
      </c>
      <c r="BM49">
        <v>2.2999999999999998</v>
      </c>
      <c r="BN49">
        <v>1</v>
      </c>
      <c r="BO49">
        <v>0</v>
      </c>
      <c r="BP49">
        <v>0</v>
      </c>
      <c r="BQ49">
        <v>2.8</v>
      </c>
      <c r="BR49">
        <v>5.0999999999999996</v>
      </c>
      <c r="BT49">
        <v>47</v>
      </c>
      <c r="BU49" s="8">
        <f t="shared" si="3"/>
        <v>-429.34399226174492</v>
      </c>
      <c r="BV49" s="8">
        <f t="shared" si="12"/>
        <v>-638.4860944177517</v>
      </c>
      <c r="BW49" s="8">
        <f t="shared" si="10"/>
        <v>-79.073729870786778</v>
      </c>
      <c r="BX49" s="8">
        <f t="shared" si="11"/>
        <v>-717.55982428853849</v>
      </c>
    </row>
    <row r="50" spans="1:76" ht="16.5" x14ac:dyDescent="0.25">
      <c r="A50">
        <v>48</v>
      </c>
      <c r="B50">
        <v>9.9999999999999995E-7</v>
      </c>
      <c r="C50">
        <v>8.8133333333333336E-4</v>
      </c>
      <c r="D50">
        <v>1.8440540540540541E-3</v>
      </c>
      <c r="E50">
        <v>3.3409090909090909E-5</v>
      </c>
      <c r="F50">
        <v>1.0000000000000001E-5</v>
      </c>
      <c r="G50">
        <v>0.55481141133327094</v>
      </c>
      <c r="H50">
        <v>0.40838712224304219</v>
      </c>
      <c r="I50">
        <f t="shared" si="4"/>
        <v>306</v>
      </c>
      <c r="J50">
        <v>2.5703957827688611E-7</v>
      </c>
      <c r="K50">
        <v>3.0085000000000001E-2</v>
      </c>
      <c r="M50" s="22"/>
      <c r="Q50" s="2">
        <v>1</v>
      </c>
      <c r="R50">
        <v>2</v>
      </c>
      <c r="T50">
        <v>0</v>
      </c>
      <c r="U50">
        <v>5.75</v>
      </c>
      <c r="V50">
        <v>0</v>
      </c>
      <c r="W50">
        <v>0</v>
      </c>
      <c r="X50">
        <v>1</v>
      </c>
      <c r="Y50">
        <v>0</v>
      </c>
      <c r="Z50">
        <v>0</v>
      </c>
      <c r="AA50">
        <v>0.5</v>
      </c>
      <c r="AB50">
        <v>6.25</v>
      </c>
      <c r="AD50">
        <v>48</v>
      </c>
      <c r="AE50" s="8">
        <f t="shared" si="0"/>
        <v>-392.33660635570459</v>
      </c>
      <c r="AF50" s="8">
        <f t="shared" si="1"/>
        <v>-648.63820213512508</v>
      </c>
      <c r="AG50" s="8">
        <f t="shared" si="5"/>
        <v>-101.50286534597547</v>
      </c>
      <c r="AH50" s="8">
        <f t="shared" si="6"/>
        <v>-750.14106748110055</v>
      </c>
      <c r="AL50" s="2">
        <v>1</v>
      </c>
      <c r="AM50">
        <v>2</v>
      </c>
      <c r="AO50">
        <v>0</v>
      </c>
      <c r="AP50">
        <v>0</v>
      </c>
      <c r="AQ50">
        <v>3.28571428571429</v>
      </c>
      <c r="AR50">
        <v>0</v>
      </c>
      <c r="AS50">
        <v>1</v>
      </c>
      <c r="AT50">
        <v>0</v>
      </c>
      <c r="AU50">
        <v>0</v>
      </c>
      <c r="AV50">
        <v>2.1428571428571401</v>
      </c>
      <c r="AW50">
        <v>5.4285714285714297</v>
      </c>
      <c r="AY50">
        <v>48</v>
      </c>
      <c r="AZ50" s="8">
        <f t="shared" si="2"/>
        <v>-418.89879475455427</v>
      </c>
      <c r="BA50" s="8">
        <f t="shared" si="7"/>
        <v>-641.51503794582231</v>
      </c>
      <c r="BB50" s="8">
        <f t="shared" si="8"/>
        <v>-65.874285381598199</v>
      </c>
      <c r="BC50" s="8">
        <f t="shared" si="9"/>
        <v>-707.38932332742047</v>
      </c>
      <c r="BG50" s="2">
        <v>1</v>
      </c>
      <c r="BH50">
        <v>2</v>
      </c>
      <c r="BJ50">
        <v>0</v>
      </c>
      <c r="BK50">
        <v>0</v>
      </c>
      <c r="BL50">
        <v>0</v>
      </c>
      <c r="BM50">
        <v>2.2999999999999998</v>
      </c>
      <c r="BN50">
        <v>1</v>
      </c>
      <c r="BO50">
        <v>0</v>
      </c>
      <c r="BP50">
        <v>0</v>
      </c>
      <c r="BQ50">
        <v>2.8</v>
      </c>
      <c r="BR50">
        <v>5.0999999999999996</v>
      </c>
      <c r="BT50">
        <v>48</v>
      </c>
      <c r="BU50" s="8">
        <f t="shared" si="3"/>
        <v>-429.34399226174492</v>
      </c>
      <c r="BV50" s="8">
        <f t="shared" si="12"/>
        <v>-638.4860944177517</v>
      </c>
      <c r="BW50" s="8">
        <f t="shared" si="10"/>
        <v>-79.413841124560236</v>
      </c>
      <c r="BX50" s="8">
        <f t="shared" si="11"/>
        <v>-717.89993554231194</v>
      </c>
    </row>
    <row r="51" spans="1:76" ht="16.5" x14ac:dyDescent="0.25">
      <c r="A51">
        <v>49</v>
      </c>
      <c r="B51">
        <v>9.9999999999999995E-7</v>
      </c>
      <c r="C51">
        <v>6.5900000000000008E-4</v>
      </c>
      <c r="D51">
        <v>1.7535135135135133E-3</v>
      </c>
      <c r="E51">
        <v>9.9999999999999995E-7</v>
      </c>
      <c r="F51">
        <v>1.0000000000000001E-5</v>
      </c>
      <c r="G51">
        <v>0.55917985049659946</v>
      </c>
      <c r="H51">
        <v>0.40328054243569156</v>
      </c>
      <c r="I51">
        <f t="shared" si="4"/>
        <v>306</v>
      </c>
      <c r="J51">
        <v>2.454708915685024E-7</v>
      </c>
      <c r="K51">
        <v>3.0085000000000001E-2</v>
      </c>
      <c r="M51" s="22"/>
      <c r="Q51" s="2">
        <v>1</v>
      </c>
      <c r="R51">
        <v>2</v>
      </c>
      <c r="T51">
        <v>0</v>
      </c>
      <c r="U51">
        <v>5.75</v>
      </c>
      <c r="V51">
        <v>0</v>
      </c>
      <c r="W51">
        <v>0</v>
      </c>
      <c r="X51">
        <v>1</v>
      </c>
      <c r="Y51">
        <v>0</v>
      </c>
      <c r="Z51">
        <v>0</v>
      </c>
      <c r="AA51">
        <v>0.5</v>
      </c>
      <c r="AB51">
        <v>6.25</v>
      </c>
      <c r="AD51">
        <v>49</v>
      </c>
      <c r="AE51" s="8">
        <f t="shared" si="0"/>
        <v>-392.33660635570459</v>
      </c>
      <c r="AF51" s="8">
        <f t="shared" si="1"/>
        <v>-648.63820213512508</v>
      </c>
      <c r="AG51" s="8">
        <f t="shared" si="5"/>
        <v>-105.75580217674074</v>
      </c>
      <c r="AH51" s="8">
        <f t="shared" si="6"/>
        <v>-754.39400431186584</v>
      </c>
      <c r="AL51" s="2">
        <v>1</v>
      </c>
      <c r="AM51">
        <v>2</v>
      </c>
      <c r="AO51">
        <v>0</v>
      </c>
      <c r="AP51">
        <v>0</v>
      </c>
      <c r="AQ51">
        <v>3.28571428571429</v>
      </c>
      <c r="AR51">
        <v>0</v>
      </c>
      <c r="AS51">
        <v>1</v>
      </c>
      <c r="AT51">
        <v>0</v>
      </c>
      <c r="AU51">
        <v>0</v>
      </c>
      <c r="AV51">
        <v>2.1428571428571401</v>
      </c>
      <c r="AW51">
        <v>5.4285714285714297</v>
      </c>
      <c r="AY51">
        <v>49</v>
      </c>
      <c r="AZ51" s="8">
        <f t="shared" si="2"/>
        <v>-418.89879475455427</v>
      </c>
      <c r="BA51" s="8">
        <f t="shared" si="7"/>
        <v>-641.51503794582231</v>
      </c>
      <c r="BB51" s="8">
        <f t="shared" si="8"/>
        <v>-66.295150755776191</v>
      </c>
      <c r="BC51" s="8">
        <f t="shared" si="9"/>
        <v>-707.81018870159846</v>
      </c>
      <c r="BG51" s="2">
        <v>1</v>
      </c>
      <c r="BH51">
        <v>2</v>
      </c>
      <c r="BJ51">
        <v>0</v>
      </c>
      <c r="BK51">
        <v>0</v>
      </c>
      <c r="BL51">
        <v>0</v>
      </c>
      <c r="BM51">
        <v>2.2999999999999998</v>
      </c>
      <c r="BN51">
        <v>1</v>
      </c>
      <c r="BO51">
        <v>0</v>
      </c>
      <c r="BP51">
        <v>0</v>
      </c>
      <c r="BQ51">
        <v>2.8</v>
      </c>
      <c r="BR51">
        <v>5.0999999999999996</v>
      </c>
      <c r="BT51">
        <v>49</v>
      </c>
      <c r="BU51" s="8">
        <f t="shared" si="3"/>
        <v>-429.34399226174492</v>
      </c>
      <c r="BV51" s="8">
        <f t="shared" si="12"/>
        <v>-638.4860944177517</v>
      </c>
      <c r="BW51" s="8">
        <f t="shared" si="10"/>
        <v>-99.946608448632006</v>
      </c>
      <c r="BX51" s="8">
        <f t="shared" si="11"/>
        <v>-738.43270286638369</v>
      </c>
    </row>
    <row r="52" spans="1:76" ht="16.5" x14ac:dyDescent="0.25">
      <c r="A52">
        <v>50</v>
      </c>
      <c r="B52">
        <v>9.9999999999999995E-7</v>
      </c>
      <c r="C52">
        <v>6.2299999999999996E-4</v>
      </c>
      <c r="D52">
        <v>1.8622972972972974E-3</v>
      </c>
      <c r="E52">
        <v>9.9999999999999995E-7</v>
      </c>
      <c r="F52">
        <v>1.0000000000000001E-5</v>
      </c>
      <c r="G52">
        <v>0.56168272654428142</v>
      </c>
      <c r="H52">
        <v>0.40265274213366892</v>
      </c>
      <c r="I52">
        <f t="shared" si="4"/>
        <v>306</v>
      </c>
      <c r="J52">
        <v>2.089296130854039E-7</v>
      </c>
      <c r="K52">
        <v>2.945E-2</v>
      </c>
      <c r="M52" s="22"/>
      <c r="Q52" s="2">
        <v>1</v>
      </c>
      <c r="R52">
        <v>2</v>
      </c>
      <c r="T52">
        <v>0</v>
      </c>
      <c r="U52">
        <v>5.75</v>
      </c>
      <c r="V52">
        <v>0</v>
      </c>
      <c r="W52">
        <v>0</v>
      </c>
      <c r="X52">
        <v>1</v>
      </c>
      <c r="Y52">
        <v>0</v>
      </c>
      <c r="Z52">
        <v>0</v>
      </c>
      <c r="AA52">
        <v>0.5</v>
      </c>
      <c r="AB52">
        <v>6.25</v>
      </c>
      <c r="AD52">
        <v>50</v>
      </c>
      <c r="AE52" s="8">
        <f t="shared" si="0"/>
        <v>-392.33660635570459</v>
      </c>
      <c r="AF52" s="8">
        <f t="shared" si="1"/>
        <v>-648.63820213512508</v>
      </c>
      <c r="AG52" s="8">
        <f t="shared" si="5"/>
        <v>-106.60477396557241</v>
      </c>
      <c r="AH52" s="8">
        <f t="shared" si="6"/>
        <v>-755.24297610069743</v>
      </c>
      <c r="AL52" s="2">
        <v>1</v>
      </c>
      <c r="AM52">
        <v>2</v>
      </c>
      <c r="AO52">
        <v>0</v>
      </c>
      <c r="AP52">
        <v>0</v>
      </c>
      <c r="AQ52">
        <v>3.28571428571429</v>
      </c>
      <c r="AR52">
        <v>0</v>
      </c>
      <c r="AS52">
        <v>1</v>
      </c>
      <c r="AT52">
        <v>0</v>
      </c>
      <c r="AU52">
        <v>0</v>
      </c>
      <c r="AV52">
        <v>2.1428571428571401</v>
      </c>
      <c r="AW52">
        <v>5.4285714285714297</v>
      </c>
      <c r="AY52">
        <v>50</v>
      </c>
      <c r="AZ52" s="8">
        <f t="shared" si="2"/>
        <v>-418.89879475455427</v>
      </c>
      <c r="BA52" s="8">
        <f t="shared" si="7"/>
        <v>-641.51503794582231</v>
      </c>
      <c r="BB52" s="8">
        <f t="shared" si="8"/>
        <v>-65.908294898378543</v>
      </c>
      <c r="BC52" s="8">
        <f t="shared" si="9"/>
        <v>-707.4233328442009</v>
      </c>
      <c r="BG52" s="2">
        <v>1</v>
      </c>
      <c r="BH52">
        <v>2</v>
      </c>
      <c r="BJ52">
        <v>0</v>
      </c>
      <c r="BK52">
        <v>0</v>
      </c>
      <c r="BL52">
        <v>0</v>
      </c>
      <c r="BM52">
        <v>2.2999999999999998</v>
      </c>
      <c r="BN52">
        <v>1</v>
      </c>
      <c r="BO52">
        <v>0</v>
      </c>
      <c r="BP52">
        <v>0</v>
      </c>
      <c r="BQ52">
        <v>2.8</v>
      </c>
      <c r="BR52">
        <v>5.0999999999999996</v>
      </c>
      <c r="BT52">
        <v>50</v>
      </c>
      <c r="BU52" s="8">
        <f t="shared" si="3"/>
        <v>-429.34399226174492</v>
      </c>
      <c r="BV52" s="8">
        <f t="shared" si="12"/>
        <v>-638.4860944177517</v>
      </c>
      <c r="BW52" s="8">
        <f t="shared" si="10"/>
        <v>-100.09858039588458</v>
      </c>
      <c r="BX52" s="8">
        <f t="shared" si="11"/>
        <v>-738.5846748136363</v>
      </c>
    </row>
    <row r="53" spans="1:76" ht="16.5" x14ac:dyDescent="0.25">
      <c r="A53">
        <v>51</v>
      </c>
      <c r="B53">
        <v>9.9999999999999995E-7</v>
      </c>
      <c r="C53">
        <v>2.5483333333333331E-4</v>
      </c>
      <c r="D53">
        <v>9.6648648648648642E-4</v>
      </c>
      <c r="E53">
        <v>9.9999999999999995E-7</v>
      </c>
      <c r="F53">
        <v>1.0000000000000001E-5</v>
      </c>
      <c r="G53">
        <v>0.60003195767345197</v>
      </c>
      <c r="H53">
        <v>0.35016477170553484</v>
      </c>
      <c r="I53">
        <f t="shared" si="4"/>
        <v>306</v>
      </c>
      <c r="J53">
        <v>2.089296130854039E-7</v>
      </c>
      <c r="K53">
        <v>3.0779999999999998E-2</v>
      </c>
      <c r="M53" s="22"/>
      <c r="Q53" s="2">
        <v>1</v>
      </c>
      <c r="R53">
        <v>2</v>
      </c>
      <c r="T53">
        <v>0</v>
      </c>
      <c r="U53">
        <v>5.75</v>
      </c>
      <c r="V53">
        <v>0</v>
      </c>
      <c r="W53">
        <v>0</v>
      </c>
      <c r="X53">
        <v>1</v>
      </c>
      <c r="Y53">
        <v>0</v>
      </c>
      <c r="Z53">
        <v>0</v>
      </c>
      <c r="AA53">
        <v>0.5</v>
      </c>
      <c r="AB53">
        <v>6.25</v>
      </c>
      <c r="AD53">
        <v>51</v>
      </c>
      <c r="AE53" s="8">
        <f t="shared" si="0"/>
        <v>-392.33660635570459</v>
      </c>
      <c r="AF53" s="8">
        <f t="shared" si="1"/>
        <v>-648.63820213512508</v>
      </c>
      <c r="AG53" s="8">
        <f t="shared" si="5"/>
        <v>-119.62630840229905</v>
      </c>
      <c r="AH53" s="8">
        <f t="shared" si="6"/>
        <v>-768.26451053742414</v>
      </c>
      <c r="AL53" s="2">
        <v>1</v>
      </c>
      <c r="AM53">
        <v>2</v>
      </c>
      <c r="AO53">
        <v>0</v>
      </c>
      <c r="AP53">
        <v>0</v>
      </c>
      <c r="AQ53">
        <v>3.28571428571429</v>
      </c>
      <c r="AR53">
        <v>0</v>
      </c>
      <c r="AS53">
        <v>1</v>
      </c>
      <c r="AT53">
        <v>0</v>
      </c>
      <c r="AU53">
        <v>0</v>
      </c>
      <c r="AV53">
        <v>2.1428571428571401</v>
      </c>
      <c r="AW53">
        <v>5.4285714285714297</v>
      </c>
      <c r="AY53">
        <v>51</v>
      </c>
      <c r="AZ53" s="8">
        <f t="shared" si="2"/>
        <v>-418.89879475455427</v>
      </c>
      <c r="BA53" s="8">
        <f t="shared" si="7"/>
        <v>-641.51503794582231</v>
      </c>
      <c r="BB53" s="8">
        <f t="shared" si="8"/>
        <v>-71.150551301324114</v>
      </c>
      <c r="BC53" s="8">
        <f t="shared" si="9"/>
        <v>-712.66558924714639</v>
      </c>
      <c r="BG53" s="2">
        <v>1</v>
      </c>
      <c r="BH53">
        <v>2</v>
      </c>
      <c r="BJ53">
        <v>0</v>
      </c>
      <c r="BK53">
        <v>0</v>
      </c>
      <c r="BL53">
        <v>0</v>
      </c>
      <c r="BM53">
        <v>2.2999999999999998</v>
      </c>
      <c r="BN53">
        <v>1</v>
      </c>
      <c r="BO53">
        <v>0</v>
      </c>
      <c r="BP53">
        <v>0</v>
      </c>
      <c r="BQ53">
        <v>2.8</v>
      </c>
      <c r="BR53">
        <v>5.0999999999999996</v>
      </c>
      <c r="BT53">
        <v>51</v>
      </c>
      <c r="BU53" s="8">
        <f t="shared" si="3"/>
        <v>-429.34399226174492</v>
      </c>
      <c r="BV53" s="8">
        <f t="shared" si="12"/>
        <v>-638.4860944177517</v>
      </c>
      <c r="BW53" s="8">
        <f t="shared" si="10"/>
        <v>-99.783910661575945</v>
      </c>
      <c r="BX53" s="8">
        <f t="shared" si="11"/>
        <v>-738.27000507932769</v>
      </c>
    </row>
    <row r="54" spans="1:76" ht="16.5" x14ac:dyDescent="0.25">
      <c r="A54">
        <v>52</v>
      </c>
      <c r="B54">
        <v>9.9999999999999995E-7</v>
      </c>
      <c r="C54">
        <v>3.055E-4</v>
      </c>
      <c r="D54">
        <v>8.8540540540540534E-4</v>
      </c>
      <c r="E54">
        <v>9.9999999999999995E-7</v>
      </c>
      <c r="F54">
        <v>1.0000000000000001E-5</v>
      </c>
      <c r="G54">
        <v>0.56640968297708871</v>
      </c>
      <c r="H54">
        <v>0.39439698073249452</v>
      </c>
      <c r="I54">
        <f t="shared" si="4"/>
        <v>306</v>
      </c>
      <c r="J54">
        <v>2.3442288153199206E-7</v>
      </c>
      <c r="K54">
        <v>3.0689999999999999E-2</v>
      </c>
      <c r="M54" s="22"/>
      <c r="Q54" s="2">
        <v>1</v>
      </c>
      <c r="R54">
        <v>2</v>
      </c>
      <c r="T54">
        <v>0</v>
      </c>
      <c r="U54">
        <v>5.75</v>
      </c>
      <c r="V54">
        <v>0</v>
      </c>
      <c r="W54">
        <v>0</v>
      </c>
      <c r="X54">
        <v>1</v>
      </c>
      <c r="Y54">
        <v>0</v>
      </c>
      <c r="Z54">
        <v>0</v>
      </c>
      <c r="AA54">
        <v>0.5</v>
      </c>
      <c r="AB54">
        <v>6.25</v>
      </c>
      <c r="AD54">
        <v>52</v>
      </c>
      <c r="AE54" s="8">
        <f t="shared" si="0"/>
        <v>-392.33660635570459</v>
      </c>
      <c r="AF54" s="8">
        <f t="shared" si="1"/>
        <v>-648.63820213512508</v>
      </c>
      <c r="AG54" s="8">
        <f t="shared" si="5"/>
        <v>-116.97714424152581</v>
      </c>
      <c r="AH54" s="8">
        <f t="shared" si="6"/>
        <v>-765.6153463766509</v>
      </c>
      <c r="AL54" s="2">
        <v>1</v>
      </c>
      <c r="AM54">
        <v>2</v>
      </c>
      <c r="AO54">
        <v>0</v>
      </c>
      <c r="AP54">
        <v>0</v>
      </c>
      <c r="AQ54">
        <v>3.28571428571429</v>
      </c>
      <c r="AR54">
        <v>0</v>
      </c>
      <c r="AS54">
        <v>1</v>
      </c>
      <c r="AT54">
        <v>0</v>
      </c>
      <c r="AU54">
        <v>0</v>
      </c>
      <c r="AV54">
        <v>2.1428571428571401</v>
      </c>
      <c r="AW54">
        <v>5.4285714285714297</v>
      </c>
      <c r="AY54">
        <v>52</v>
      </c>
      <c r="AZ54" s="8">
        <f t="shared" si="2"/>
        <v>-418.89879475455427</v>
      </c>
      <c r="BA54" s="8">
        <f t="shared" si="7"/>
        <v>-641.51503794582231</v>
      </c>
      <c r="BB54" s="8">
        <f t="shared" si="8"/>
        <v>-71.899001420111944</v>
      </c>
      <c r="BC54" s="8">
        <f t="shared" si="9"/>
        <v>-713.41403936593429</v>
      </c>
      <c r="BG54" s="2">
        <v>1</v>
      </c>
      <c r="BH54">
        <v>2</v>
      </c>
      <c r="BJ54">
        <v>0</v>
      </c>
      <c r="BK54">
        <v>0</v>
      </c>
      <c r="BL54">
        <v>0</v>
      </c>
      <c r="BM54">
        <v>2.2999999999999998</v>
      </c>
      <c r="BN54">
        <v>1</v>
      </c>
      <c r="BO54">
        <v>0</v>
      </c>
      <c r="BP54">
        <v>0</v>
      </c>
      <c r="BQ54">
        <v>2.8</v>
      </c>
      <c r="BR54">
        <v>5.0999999999999996</v>
      </c>
      <c r="BT54">
        <v>52</v>
      </c>
      <c r="BU54" s="8">
        <f t="shared" si="3"/>
        <v>-429.34399226174492</v>
      </c>
      <c r="BV54" s="8">
        <f t="shared" si="12"/>
        <v>-638.4860944177517</v>
      </c>
      <c r="BW54" s="8">
        <f t="shared" si="10"/>
        <v>-99.804771184827558</v>
      </c>
      <c r="BX54" s="8">
        <f t="shared" si="11"/>
        <v>-738.29086560257929</v>
      </c>
    </row>
    <row r="55" spans="1:76" ht="16.5" x14ac:dyDescent="0.25">
      <c r="A55">
        <v>53</v>
      </c>
      <c r="B55">
        <v>9.9999999999999995E-7</v>
      </c>
      <c r="C55">
        <v>3.8433333333333332E-4</v>
      </c>
      <c r="D55">
        <v>1.1702702702702701E-3</v>
      </c>
      <c r="E55">
        <v>9.9999999999999995E-7</v>
      </c>
      <c r="F55">
        <v>1.0000000000000001E-5</v>
      </c>
      <c r="G55">
        <v>0.56761051673483454</v>
      </c>
      <c r="H55">
        <v>0.39862479497692255</v>
      </c>
      <c r="I55">
        <f t="shared" si="4"/>
        <v>306</v>
      </c>
      <c r="J55">
        <v>2.454708915685024E-7</v>
      </c>
      <c r="K55">
        <v>3.0079999999999999E-2</v>
      </c>
      <c r="M55" s="22"/>
      <c r="Q55" s="2">
        <v>1</v>
      </c>
      <c r="R55">
        <v>2</v>
      </c>
      <c r="T55">
        <v>0</v>
      </c>
      <c r="U55">
        <v>5.75</v>
      </c>
      <c r="V55">
        <v>0</v>
      </c>
      <c r="W55">
        <v>0</v>
      </c>
      <c r="X55">
        <v>1</v>
      </c>
      <c r="Y55">
        <v>0</v>
      </c>
      <c r="Z55">
        <v>0</v>
      </c>
      <c r="AA55">
        <v>0.5</v>
      </c>
      <c r="AB55">
        <v>6.25</v>
      </c>
      <c r="AD55">
        <v>53</v>
      </c>
      <c r="AE55" s="8">
        <f t="shared" si="0"/>
        <v>-392.33660635570459</v>
      </c>
      <c r="AF55" s="8">
        <f t="shared" si="1"/>
        <v>-648.63820213512508</v>
      </c>
      <c r="AG55" s="8">
        <f t="shared" si="5"/>
        <v>-113.64436062280842</v>
      </c>
      <c r="AH55" s="8">
        <f t="shared" si="6"/>
        <v>-762.28256275793353</v>
      </c>
      <c r="AL55" s="2">
        <v>1</v>
      </c>
      <c r="AM55">
        <v>2</v>
      </c>
      <c r="AO55">
        <v>0</v>
      </c>
      <c r="AP55">
        <v>0</v>
      </c>
      <c r="AQ55">
        <v>3.28571428571429</v>
      </c>
      <c r="AR55">
        <v>0</v>
      </c>
      <c r="AS55">
        <v>1</v>
      </c>
      <c r="AT55">
        <v>0</v>
      </c>
      <c r="AU55">
        <v>0</v>
      </c>
      <c r="AV55">
        <v>2.1428571428571401</v>
      </c>
      <c r="AW55">
        <v>5.4285714285714297</v>
      </c>
      <c r="AY55">
        <v>53</v>
      </c>
      <c r="AZ55" s="8">
        <f t="shared" si="2"/>
        <v>-418.89879475455427</v>
      </c>
      <c r="BA55" s="8">
        <f t="shared" si="7"/>
        <v>-641.51503794582231</v>
      </c>
      <c r="BB55" s="8">
        <f t="shared" si="8"/>
        <v>-69.676583102660061</v>
      </c>
      <c r="BC55" s="8">
        <f t="shared" si="9"/>
        <v>-711.19162104848238</v>
      </c>
      <c r="BG55" s="2">
        <v>1</v>
      </c>
      <c r="BH55">
        <v>2</v>
      </c>
      <c r="BJ55">
        <v>0</v>
      </c>
      <c r="BK55">
        <v>0</v>
      </c>
      <c r="BL55">
        <v>0</v>
      </c>
      <c r="BM55">
        <v>2.2999999999999998</v>
      </c>
      <c r="BN55">
        <v>1</v>
      </c>
      <c r="BO55">
        <v>0</v>
      </c>
      <c r="BP55">
        <v>0</v>
      </c>
      <c r="BQ55">
        <v>2.8</v>
      </c>
      <c r="BR55">
        <v>5.0999999999999996</v>
      </c>
      <c r="BT55">
        <v>53</v>
      </c>
      <c r="BU55" s="8">
        <f t="shared" si="3"/>
        <v>-429.34399226174492</v>
      </c>
      <c r="BV55" s="8">
        <f t="shared" si="12"/>
        <v>-638.4860944177517</v>
      </c>
      <c r="BW55" s="8">
        <f t="shared" si="10"/>
        <v>-99.947792503084983</v>
      </c>
      <c r="BX55" s="8">
        <f t="shared" si="11"/>
        <v>-738.4338869208367</v>
      </c>
    </row>
    <row r="56" spans="1:76" ht="16.5" x14ac:dyDescent="0.25">
      <c r="A56">
        <v>54</v>
      </c>
      <c r="B56">
        <v>9.9999999999999995E-7</v>
      </c>
      <c r="C56">
        <v>4.4799999999999999E-4</v>
      </c>
      <c r="D56">
        <v>1.2908108108108107E-3</v>
      </c>
      <c r="E56">
        <v>9.9999999999999995E-7</v>
      </c>
      <c r="F56">
        <v>1.0000000000000001E-5</v>
      </c>
      <c r="G56">
        <v>0.56210496836041945</v>
      </c>
      <c r="H56">
        <v>0.39770281483385711</v>
      </c>
      <c r="I56">
        <f t="shared" si="4"/>
        <v>306</v>
      </c>
      <c r="J56">
        <v>2.5703957827688611E-7</v>
      </c>
      <c r="K56">
        <v>3.0079999999999999E-2</v>
      </c>
      <c r="M56" s="22"/>
      <c r="Q56" s="2">
        <v>1</v>
      </c>
      <c r="R56">
        <v>2</v>
      </c>
      <c r="T56">
        <v>0</v>
      </c>
      <c r="U56">
        <v>5.75</v>
      </c>
      <c r="V56">
        <v>0</v>
      </c>
      <c r="W56">
        <v>0</v>
      </c>
      <c r="X56">
        <v>1</v>
      </c>
      <c r="Y56">
        <v>0</v>
      </c>
      <c r="Z56">
        <v>0</v>
      </c>
      <c r="AA56">
        <v>0.5</v>
      </c>
      <c r="AB56">
        <v>6.25</v>
      </c>
      <c r="AD56">
        <v>54</v>
      </c>
      <c r="AE56" s="8">
        <f t="shared" si="0"/>
        <v>-392.33660635570459</v>
      </c>
      <c r="AF56" s="8">
        <f t="shared" si="1"/>
        <v>-648.63820213512508</v>
      </c>
      <c r="AG56" s="8">
        <f t="shared" si="5"/>
        <v>-111.40192800049137</v>
      </c>
      <c r="AH56" s="8">
        <f t="shared" si="6"/>
        <v>-760.04013013561644</v>
      </c>
      <c r="AL56" s="2">
        <v>1</v>
      </c>
      <c r="AM56">
        <v>2</v>
      </c>
      <c r="AO56">
        <v>0</v>
      </c>
      <c r="AP56">
        <v>0</v>
      </c>
      <c r="AQ56">
        <v>3.28571428571429</v>
      </c>
      <c r="AR56">
        <v>0</v>
      </c>
      <c r="AS56">
        <v>1</v>
      </c>
      <c r="AT56">
        <v>0</v>
      </c>
      <c r="AU56">
        <v>0</v>
      </c>
      <c r="AV56">
        <v>2.1428571428571401</v>
      </c>
      <c r="AW56">
        <v>5.4285714285714297</v>
      </c>
      <c r="AY56">
        <v>54</v>
      </c>
      <c r="AZ56" s="8">
        <f t="shared" si="2"/>
        <v>-418.89879475455427</v>
      </c>
      <c r="BA56" s="8">
        <f t="shared" si="7"/>
        <v>-641.51503794582231</v>
      </c>
      <c r="BB56" s="8">
        <f t="shared" si="8"/>
        <v>-68.857039228834225</v>
      </c>
      <c r="BC56" s="8">
        <f t="shared" si="9"/>
        <v>-710.37207717465651</v>
      </c>
      <c r="BG56" s="2">
        <v>1</v>
      </c>
      <c r="BH56">
        <v>2</v>
      </c>
      <c r="BJ56">
        <v>0</v>
      </c>
      <c r="BK56">
        <v>0</v>
      </c>
      <c r="BL56">
        <v>0</v>
      </c>
      <c r="BM56">
        <v>2.2999999999999998</v>
      </c>
      <c r="BN56">
        <v>1</v>
      </c>
      <c r="BO56">
        <v>0</v>
      </c>
      <c r="BP56">
        <v>0</v>
      </c>
      <c r="BQ56">
        <v>2.8</v>
      </c>
      <c r="BR56">
        <v>5.0999999999999996</v>
      </c>
      <c r="BT56">
        <v>54</v>
      </c>
      <c r="BU56" s="8">
        <f t="shared" si="3"/>
        <v>-429.34399226174492</v>
      </c>
      <c r="BV56" s="8">
        <f t="shared" si="12"/>
        <v>-638.4860944177517</v>
      </c>
      <c r="BW56" s="8">
        <f t="shared" si="10"/>
        <v>-99.947792503084983</v>
      </c>
      <c r="BX56" s="8">
        <f t="shared" si="11"/>
        <v>-738.4338869208367</v>
      </c>
    </row>
    <row r="57" spans="1:76" ht="16.5" x14ac:dyDescent="0.25">
      <c r="A57">
        <v>55</v>
      </c>
      <c r="B57">
        <v>9.9999999999999995E-7</v>
      </c>
      <c r="C57">
        <v>5.2700000000000002E-4</v>
      </c>
      <c r="D57">
        <v>1.4874324324324324E-3</v>
      </c>
      <c r="E57">
        <v>9.9999999999999995E-7</v>
      </c>
      <c r="F57">
        <v>1.0000000000000001E-5</v>
      </c>
      <c r="G57">
        <v>0.56499646017675142</v>
      </c>
      <c r="H57">
        <v>0.39378015399281435</v>
      </c>
      <c r="I57">
        <f t="shared" si="4"/>
        <v>306</v>
      </c>
      <c r="J57">
        <v>2.454708915685024E-7</v>
      </c>
      <c r="K57">
        <v>2.9819999999999999E-2</v>
      </c>
      <c r="M57" s="22"/>
      <c r="Q57" s="2">
        <v>1</v>
      </c>
      <c r="R57">
        <v>2</v>
      </c>
      <c r="T57">
        <v>0</v>
      </c>
      <c r="U57">
        <v>5.75</v>
      </c>
      <c r="V57">
        <v>0</v>
      </c>
      <c r="W57">
        <v>0</v>
      </c>
      <c r="X57">
        <v>1</v>
      </c>
      <c r="Y57">
        <v>0</v>
      </c>
      <c r="Z57">
        <v>0</v>
      </c>
      <c r="AA57">
        <v>0.5</v>
      </c>
      <c r="AB57">
        <v>6.25</v>
      </c>
      <c r="AD57">
        <v>55</v>
      </c>
      <c r="AE57" s="8">
        <f t="shared" si="0"/>
        <v>-392.33660635570459</v>
      </c>
      <c r="AF57" s="8">
        <f t="shared" si="1"/>
        <v>-648.63820213512508</v>
      </c>
      <c r="AG57" s="8">
        <f t="shared" si="5"/>
        <v>-109.03705596170137</v>
      </c>
      <c r="AH57" s="8">
        <f t="shared" si="6"/>
        <v>-757.6752580968265</v>
      </c>
      <c r="AL57" s="2">
        <v>1</v>
      </c>
      <c r="AM57">
        <v>2</v>
      </c>
      <c r="AO57">
        <v>0</v>
      </c>
      <c r="AP57">
        <v>0</v>
      </c>
      <c r="AQ57">
        <v>3.28571428571429</v>
      </c>
      <c r="AR57">
        <v>0</v>
      </c>
      <c r="AS57">
        <v>1</v>
      </c>
      <c r="AT57">
        <v>0</v>
      </c>
      <c r="AU57">
        <v>0</v>
      </c>
      <c r="AV57">
        <v>2.1428571428571401</v>
      </c>
      <c r="AW57">
        <v>5.4285714285714297</v>
      </c>
      <c r="AY57">
        <v>55</v>
      </c>
      <c r="AZ57" s="8">
        <f t="shared" si="2"/>
        <v>-418.89879475455427</v>
      </c>
      <c r="BA57" s="8">
        <f t="shared" si="7"/>
        <v>-641.51503794582231</v>
      </c>
      <c r="BB57" s="8">
        <f t="shared" si="8"/>
        <v>-67.719132016953552</v>
      </c>
      <c r="BC57" s="8">
        <f t="shared" si="9"/>
        <v>-709.23416996277592</v>
      </c>
      <c r="BG57" s="2">
        <v>1</v>
      </c>
      <c r="BH57">
        <v>2</v>
      </c>
      <c r="BJ57">
        <v>0</v>
      </c>
      <c r="BK57">
        <v>0</v>
      </c>
      <c r="BL57">
        <v>0</v>
      </c>
      <c r="BM57">
        <v>2.2999999999999998</v>
      </c>
      <c r="BN57">
        <v>1</v>
      </c>
      <c r="BO57">
        <v>0</v>
      </c>
      <c r="BP57">
        <v>0</v>
      </c>
      <c r="BQ57">
        <v>2.8</v>
      </c>
      <c r="BR57">
        <v>5.0999999999999996</v>
      </c>
      <c r="BT57">
        <v>55</v>
      </c>
      <c r="BU57" s="8">
        <f t="shared" si="3"/>
        <v>-429.34399226174492</v>
      </c>
      <c r="BV57" s="8">
        <f t="shared" si="12"/>
        <v>-638.4860944177517</v>
      </c>
      <c r="BW57" s="8">
        <f t="shared" si="10"/>
        <v>-100.00963611471441</v>
      </c>
      <c r="BX57" s="8">
        <f t="shared" si="11"/>
        <v>-738.49573053246615</v>
      </c>
    </row>
    <row r="58" spans="1:76" ht="16.5" x14ac:dyDescent="0.25">
      <c r="A58">
        <v>56</v>
      </c>
      <c r="B58">
        <v>9.9999999999999995E-7</v>
      </c>
      <c r="C58">
        <v>5.7199999999999992E-4</v>
      </c>
      <c r="D58">
        <v>1.5374324324324323E-3</v>
      </c>
      <c r="E58">
        <v>9.9999999999999995E-7</v>
      </c>
      <c r="F58">
        <v>1.0000000000000001E-5</v>
      </c>
      <c r="G58">
        <v>0.59057882974574794</v>
      </c>
      <c r="H58">
        <v>0.37334144600277086</v>
      </c>
      <c r="I58">
        <f t="shared" si="4"/>
        <v>306</v>
      </c>
      <c r="J58">
        <v>1.9952623149688761E-7</v>
      </c>
      <c r="K58">
        <v>3.1510000000000003E-2</v>
      </c>
      <c r="M58" s="22"/>
      <c r="Q58" s="2">
        <v>1</v>
      </c>
      <c r="R58">
        <v>2</v>
      </c>
      <c r="T58">
        <v>0</v>
      </c>
      <c r="U58">
        <v>5.75</v>
      </c>
      <c r="V58">
        <v>0</v>
      </c>
      <c r="W58">
        <v>0</v>
      </c>
      <c r="X58">
        <v>1</v>
      </c>
      <c r="Y58">
        <v>0</v>
      </c>
      <c r="Z58">
        <v>0</v>
      </c>
      <c r="AA58">
        <v>0.5</v>
      </c>
      <c r="AB58">
        <v>6.25</v>
      </c>
      <c r="AD58">
        <v>56</v>
      </c>
      <c r="AE58" s="8">
        <f t="shared" si="0"/>
        <v>-392.33660635570459</v>
      </c>
      <c r="AF58" s="8">
        <f t="shared" si="1"/>
        <v>-648.63820213512508</v>
      </c>
      <c r="AG58" s="8">
        <f t="shared" si="5"/>
        <v>-107.7682224035964</v>
      </c>
      <c r="AH58" s="8">
        <f t="shared" si="6"/>
        <v>-756.40642453872147</v>
      </c>
      <c r="AL58" s="2">
        <v>1</v>
      </c>
      <c r="AM58">
        <v>2</v>
      </c>
      <c r="AO58">
        <v>0</v>
      </c>
      <c r="AP58">
        <v>0</v>
      </c>
      <c r="AQ58">
        <v>3.28571428571429</v>
      </c>
      <c r="AR58">
        <v>0</v>
      </c>
      <c r="AS58">
        <v>1</v>
      </c>
      <c r="AT58">
        <v>0</v>
      </c>
      <c r="AU58">
        <v>0</v>
      </c>
      <c r="AV58">
        <v>2.1428571428571401</v>
      </c>
      <c r="AW58">
        <v>5.4285714285714297</v>
      </c>
      <c r="AY58">
        <v>56</v>
      </c>
      <c r="AZ58" s="8">
        <f t="shared" si="2"/>
        <v>-418.89879475455427</v>
      </c>
      <c r="BA58" s="8">
        <f t="shared" si="7"/>
        <v>-641.51503794582231</v>
      </c>
      <c r="BB58" s="8">
        <f t="shared" si="8"/>
        <v>-67.142201378077459</v>
      </c>
      <c r="BC58" s="8">
        <f t="shared" si="9"/>
        <v>-708.65723932389983</v>
      </c>
      <c r="BG58" s="2">
        <v>1</v>
      </c>
      <c r="BH58">
        <v>2</v>
      </c>
      <c r="BJ58">
        <v>0</v>
      </c>
      <c r="BK58">
        <v>0</v>
      </c>
      <c r="BL58">
        <v>0</v>
      </c>
      <c r="BM58">
        <v>2.2999999999999998</v>
      </c>
      <c r="BN58">
        <v>1</v>
      </c>
      <c r="BO58">
        <v>0</v>
      </c>
      <c r="BP58">
        <v>0</v>
      </c>
      <c r="BQ58">
        <v>2.8</v>
      </c>
      <c r="BR58">
        <v>5.0999999999999996</v>
      </c>
      <c r="BT58">
        <v>56</v>
      </c>
      <c r="BU58" s="8">
        <f t="shared" si="3"/>
        <v>-429.34399226174492</v>
      </c>
      <c r="BV58" s="8">
        <f t="shared" si="12"/>
        <v>-638.4860944177517</v>
      </c>
      <c r="BW58" s="8">
        <f t="shared" si="10"/>
        <v>-99.616928528666804</v>
      </c>
      <c r="BX58" s="8">
        <f t="shared" si="11"/>
        <v>-738.10302294641849</v>
      </c>
    </row>
    <row r="59" spans="1:76" ht="16.5" x14ac:dyDescent="0.25">
      <c r="A59">
        <v>57</v>
      </c>
      <c r="B59">
        <v>9.9999999999999995E-7</v>
      </c>
      <c r="C59">
        <v>8.2683333333333328E-4</v>
      </c>
      <c r="D59">
        <v>1.5160810810810809E-3</v>
      </c>
      <c r="E59">
        <v>3.5795454545454544E-5</v>
      </c>
      <c r="F59">
        <v>1.0000000000000001E-5</v>
      </c>
      <c r="G59">
        <v>0.58582902899191014</v>
      </c>
      <c r="H59">
        <v>0.37899726622801055</v>
      </c>
      <c r="I59">
        <f t="shared" si="4"/>
        <v>306</v>
      </c>
      <c r="J59">
        <v>2.1379620895022279E-7</v>
      </c>
      <c r="K59">
        <v>3.1539999999999999E-2</v>
      </c>
      <c r="M59" s="22"/>
      <c r="Q59" s="2">
        <v>1</v>
      </c>
      <c r="R59">
        <v>2</v>
      </c>
      <c r="T59">
        <v>0</v>
      </c>
      <c r="U59">
        <v>5.75</v>
      </c>
      <c r="V59">
        <v>0</v>
      </c>
      <c r="W59">
        <v>0</v>
      </c>
      <c r="X59">
        <v>1</v>
      </c>
      <c r="Y59">
        <v>0</v>
      </c>
      <c r="Z59">
        <v>0</v>
      </c>
      <c r="AA59">
        <v>0.5</v>
      </c>
      <c r="AB59">
        <v>6.25</v>
      </c>
      <c r="AD59">
        <v>57</v>
      </c>
      <c r="AE59" s="8">
        <f t="shared" si="0"/>
        <v>-392.33660635570459</v>
      </c>
      <c r="AF59" s="8">
        <f t="shared" si="1"/>
        <v>-648.63820213512508</v>
      </c>
      <c r="AG59" s="8">
        <f t="shared" si="5"/>
        <v>-102.37661608736397</v>
      </c>
      <c r="AH59" s="8">
        <f t="shared" si="6"/>
        <v>-751.01481822248911</v>
      </c>
      <c r="AL59" s="2">
        <v>1</v>
      </c>
      <c r="AM59">
        <v>2</v>
      </c>
      <c r="AO59">
        <v>0</v>
      </c>
      <c r="AP59">
        <v>0</v>
      </c>
      <c r="AQ59">
        <v>3.28571428571429</v>
      </c>
      <c r="AR59">
        <v>0</v>
      </c>
      <c r="AS59">
        <v>1</v>
      </c>
      <c r="AT59">
        <v>0</v>
      </c>
      <c r="AU59">
        <v>0</v>
      </c>
      <c r="AV59">
        <v>2.1428571428571401</v>
      </c>
      <c r="AW59">
        <v>5.4285714285714297</v>
      </c>
      <c r="AY59">
        <v>57</v>
      </c>
      <c r="AZ59" s="8">
        <f t="shared" si="2"/>
        <v>-418.89879475455427</v>
      </c>
      <c r="BA59" s="8">
        <f t="shared" si="7"/>
        <v>-641.51503794582231</v>
      </c>
      <c r="BB59" s="8">
        <f t="shared" si="8"/>
        <v>-67.253922715755834</v>
      </c>
      <c r="BC59" s="8">
        <f t="shared" si="9"/>
        <v>-708.76896066157815</v>
      </c>
      <c r="BG59" s="2">
        <v>1</v>
      </c>
      <c r="BH59">
        <v>2</v>
      </c>
      <c r="BJ59">
        <v>0</v>
      </c>
      <c r="BK59">
        <v>0</v>
      </c>
      <c r="BL59">
        <v>0</v>
      </c>
      <c r="BM59">
        <v>2.2999999999999998</v>
      </c>
      <c r="BN59">
        <v>1</v>
      </c>
      <c r="BO59">
        <v>0</v>
      </c>
      <c r="BP59">
        <v>0</v>
      </c>
      <c r="BQ59">
        <v>2.8</v>
      </c>
      <c r="BR59">
        <v>5.0999999999999996</v>
      </c>
      <c r="BT59">
        <v>57</v>
      </c>
      <c r="BU59" s="8">
        <f t="shared" si="3"/>
        <v>-429.34399226174492</v>
      </c>
      <c r="BV59" s="8">
        <f t="shared" si="12"/>
        <v>-638.4860944177517</v>
      </c>
      <c r="BW59" s="8">
        <f t="shared" si="10"/>
        <v>-78.673653254783204</v>
      </c>
      <c r="BX59" s="8">
        <f t="shared" si="11"/>
        <v>-717.15974767253488</v>
      </c>
    </row>
    <row r="60" spans="1:76" ht="16.5" x14ac:dyDescent="0.25">
      <c r="A60">
        <v>58</v>
      </c>
      <c r="B60">
        <v>9.9999999999999995E-7</v>
      </c>
      <c r="C60">
        <v>4.9633333333333333E-4</v>
      </c>
      <c r="D60">
        <v>1.4579729729729729E-3</v>
      </c>
      <c r="E60">
        <v>9.9999999999999995E-7</v>
      </c>
      <c r="F60">
        <v>1.0000000000000001E-5</v>
      </c>
      <c r="G60">
        <v>0.53020596616451598</v>
      </c>
      <c r="H60">
        <v>0.43657444926628292</v>
      </c>
      <c r="I60">
        <f t="shared" si="4"/>
        <v>306</v>
      </c>
      <c r="J60">
        <v>2.5703957827688611E-7</v>
      </c>
      <c r="K60">
        <v>3.073E-2</v>
      </c>
      <c r="M60" s="22"/>
      <c r="Q60" s="2">
        <v>1</v>
      </c>
      <c r="R60">
        <v>2</v>
      </c>
      <c r="T60">
        <v>0</v>
      </c>
      <c r="U60">
        <v>5.75</v>
      </c>
      <c r="V60">
        <v>0</v>
      </c>
      <c r="W60">
        <v>0</v>
      </c>
      <c r="X60">
        <v>1</v>
      </c>
      <c r="Y60">
        <v>0</v>
      </c>
      <c r="Z60">
        <v>0</v>
      </c>
      <c r="AA60">
        <v>0.5</v>
      </c>
      <c r="AB60">
        <v>6.25</v>
      </c>
      <c r="AD60">
        <v>58</v>
      </c>
      <c r="AE60" s="8">
        <f t="shared" si="0"/>
        <v>-392.33660635570459</v>
      </c>
      <c r="AF60" s="8">
        <f t="shared" si="1"/>
        <v>-648.63820213512508</v>
      </c>
      <c r="AG60" s="8">
        <f t="shared" si="5"/>
        <v>-109.87588731988929</v>
      </c>
      <c r="AH60" s="8">
        <f t="shared" si="6"/>
        <v>-758.51408945501441</v>
      </c>
      <c r="AL60" s="2">
        <v>1</v>
      </c>
      <c r="AM60">
        <v>2</v>
      </c>
      <c r="AO60">
        <v>0</v>
      </c>
      <c r="AP60">
        <v>0</v>
      </c>
      <c r="AQ60">
        <v>3.28571428571429</v>
      </c>
      <c r="AR60">
        <v>0</v>
      </c>
      <c r="AS60">
        <v>1</v>
      </c>
      <c r="AT60">
        <v>0</v>
      </c>
      <c r="AU60">
        <v>0</v>
      </c>
      <c r="AV60">
        <v>2.1428571428571401</v>
      </c>
      <c r="AW60">
        <v>5.4285714285714297</v>
      </c>
      <c r="AY60">
        <v>58</v>
      </c>
      <c r="AZ60" s="8">
        <f t="shared" si="2"/>
        <v>-418.89879475455427</v>
      </c>
      <c r="BA60" s="8">
        <f t="shared" si="7"/>
        <v>-641.51503794582231</v>
      </c>
      <c r="BB60" s="8">
        <f t="shared" si="8"/>
        <v>-67.722475420519444</v>
      </c>
      <c r="BC60" s="8">
        <f t="shared" si="9"/>
        <v>-709.23751336634177</v>
      </c>
      <c r="BG60" s="2">
        <v>1</v>
      </c>
      <c r="BH60">
        <v>2</v>
      </c>
      <c r="BJ60">
        <v>0</v>
      </c>
      <c r="BK60">
        <v>0</v>
      </c>
      <c r="BL60">
        <v>0</v>
      </c>
      <c r="BM60">
        <v>2.2999999999999998</v>
      </c>
      <c r="BN60">
        <v>1</v>
      </c>
      <c r="BO60">
        <v>0</v>
      </c>
      <c r="BP60">
        <v>0</v>
      </c>
      <c r="BQ60">
        <v>2.8</v>
      </c>
      <c r="BR60">
        <v>5.0999999999999996</v>
      </c>
      <c r="BT60">
        <v>58</v>
      </c>
      <c r="BU60" s="8">
        <f t="shared" si="3"/>
        <v>-429.34399226174492</v>
      </c>
      <c r="BV60" s="8">
        <f t="shared" si="12"/>
        <v>-638.4860944177517</v>
      </c>
      <c r="BW60" s="8">
        <f t="shared" si="10"/>
        <v>-99.795492298983007</v>
      </c>
      <c r="BX60" s="8">
        <f t="shared" si="11"/>
        <v>-738.28158671673475</v>
      </c>
    </row>
    <row r="61" spans="1:76" ht="16.5" x14ac:dyDescent="0.25">
      <c r="A61">
        <v>59</v>
      </c>
      <c r="B61">
        <v>9.9999999999999995E-7</v>
      </c>
      <c r="C61">
        <v>6.3883333333333327E-4</v>
      </c>
      <c r="D61">
        <v>1.7779729729729729E-3</v>
      </c>
      <c r="E61">
        <v>9.9999999999999995E-7</v>
      </c>
      <c r="F61">
        <v>1.0000000000000001E-5</v>
      </c>
      <c r="G61">
        <v>0.55270872090126622</v>
      </c>
      <c r="H61">
        <v>0.41376355796893582</v>
      </c>
      <c r="I61">
        <f t="shared" si="4"/>
        <v>306</v>
      </c>
      <c r="J61">
        <v>2.511886431509578E-7</v>
      </c>
      <c r="K61">
        <v>3.1175000000000001E-2</v>
      </c>
      <c r="M61" s="22"/>
      <c r="Q61" s="2">
        <v>1</v>
      </c>
      <c r="R61">
        <v>2</v>
      </c>
      <c r="T61">
        <v>0</v>
      </c>
      <c r="U61">
        <v>5.75</v>
      </c>
      <c r="V61">
        <v>0</v>
      </c>
      <c r="W61">
        <v>0</v>
      </c>
      <c r="X61">
        <v>1</v>
      </c>
      <c r="Y61">
        <v>0</v>
      </c>
      <c r="Z61">
        <v>0</v>
      </c>
      <c r="AA61">
        <v>0.5</v>
      </c>
      <c r="AB61">
        <v>6.25</v>
      </c>
      <c r="AD61">
        <v>59</v>
      </c>
      <c r="AE61" s="8">
        <f t="shared" si="0"/>
        <v>-392.33660635570459</v>
      </c>
      <c r="AF61" s="8">
        <f t="shared" si="1"/>
        <v>-648.63820213512508</v>
      </c>
      <c r="AG61" s="8">
        <f t="shared" si="5"/>
        <v>-106.16520744788046</v>
      </c>
      <c r="AH61" s="8">
        <f t="shared" si="6"/>
        <v>-754.80340958300553</v>
      </c>
      <c r="AL61" s="2">
        <v>1</v>
      </c>
      <c r="AM61">
        <v>2</v>
      </c>
      <c r="AO61">
        <v>0</v>
      </c>
      <c r="AP61">
        <v>0</v>
      </c>
      <c r="AQ61">
        <v>3.28571428571429</v>
      </c>
      <c r="AR61">
        <v>0</v>
      </c>
      <c r="AS61">
        <v>1</v>
      </c>
      <c r="AT61">
        <v>0</v>
      </c>
      <c r="AU61">
        <v>0</v>
      </c>
      <c r="AV61">
        <v>2.1428571428571401</v>
      </c>
      <c r="AW61">
        <v>5.4285714285714297</v>
      </c>
      <c r="AY61">
        <v>59</v>
      </c>
      <c r="AZ61" s="8">
        <f t="shared" si="2"/>
        <v>-418.89879475455427</v>
      </c>
      <c r="BA61" s="8">
        <f t="shared" si="7"/>
        <v>-641.51503794582231</v>
      </c>
      <c r="BB61" s="8">
        <f t="shared" si="8"/>
        <v>-65.985316176070356</v>
      </c>
      <c r="BC61" s="8">
        <f t="shared" si="9"/>
        <v>-707.50035412189266</v>
      </c>
      <c r="BG61" s="2">
        <v>1</v>
      </c>
      <c r="BH61">
        <v>2</v>
      </c>
      <c r="BJ61">
        <v>0</v>
      </c>
      <c r="BK61">
        <v>0</v>
      </c>
      <c r="BL61">
        <v>0</v>
      </c>
      <c r="BM61">
        <v>2.2999999999999998</v>
      </c>
      <c r="BN61">
        <v>1</v>
      </c>
      <c r="BO61">
        <v>0</v>
      </c>
      <c r="BP61">
        <v>0</v>
      </c>
      <c r="BQ61">
        <v>2.8</v>
      </c>
      <c r="BR61">
        <v>5.0999999999999996</v>
      </c>
      <c r="BT61">
        <v>59</v>
      </c>
      <c r="BU61" s="8">
        <f t="shared" si="3"/>
        <v>-429.34399226174492</v>
      </c>
      <c r="BV61" s="8">
        <f t="shared" si="12"/>
        <v>-638.4860944177517</v>
      </c>
      <c r="BW61" s="8">
        <f t="shared" si="10"/>
        <v>-99.693071689743064</v>
      </c>
      <c r="BX61" s="8">
        <f t="shared" si="11"/>
        <v>-738.17916610749478</v>
      </c>
    </row>
    <row r="62" spans="1:76" ht="16.5" x14ac:dyDescent="0.25">
      <c r="A62">
        <v>60</v>
      </c>
      <c r="B62">
        <v>9.9999999999999995E-7</v>
      </c>
      <c r="C62">
        <v>6.4133333333333327E-4</v>
      </c>
      <c r="D62">
        <v>1.6175675675675677E-3</v>
      </c>
      <c r="E62">
        <v>9.9999999999999995E-7</v>
      </c>
      <c r="F62">
        <v>1.0000000000000001E-5</v>
      </c>
      <c r="G62">
        <v>0.55887962033938121</v>
      </c>
      <c r="H62">
        <v>0.4056154171207203</v>
      </c>
      <c r="I62">
        <f t="shared" si="4"/>
        <v>306</v>
      </c>
      <c r="J62">
        <v>2.3442288153199206E-7</v>
      </c>
      <c r="K62">
        <v>3.1144999999999999E-2</v>
      </c>
      <c r="M62" s="22"/>
      <c r="Q62" s="2">
        <v>1</v>
      </c>
      <c r="R62">
        <v>2</v>
      </c>
      <c r="T62">
        <v>0</v>
      </c>
      <c r="U62">
        <v>5.75</v>
      </c>
      <c r="V62">
        <v>0</v>
      </c>
      <c r="W62">
        <v>0</v>
      </c>
      <c r="X62">
        <v>1</v>
      </c>
      <c r="Y62">
        <v>0</v>
      </c>
      <c r="Z62">
        <v>0</v>
      </c>
      <c r="AA62">
        <v>0.5</v>
      </c>
      <c r="AB62">
        <v>6.25</v>
      </c>
      <c r="AD62">
        <v>60</v>
      </c>
      <c r="AE62" s="8">
        <f t="shared" si="0"/>
        <v>-392.33660635570459</v>
      </c>
      <c r="AF62" s="8">
        <f t="shared" si="1"/>
        <v>-648.63820213512508</v>
      </c>
      <c r="AG62" s="8">
        <f t="shared" si="5"/>
        <v>-106.10929362807808</v>
      </c>
      <c r="AH62" s="8">
        <f t="shared" si="6"/>
        <v>-754.74749576320312</v>
      </c>
      <c r="AL62" s="2">
        <v>1</v>
      </c>
      <c r="AM62">
        <v>2</v>
      </c>
      <c r="AO62">
        <v>0</v>
      </c>
      <c r="AP62">
        <v>0</v>
      </c>
      <c r="AQ62">
        <v>3.28571428571429</v>
      </c>
      <c r="AR62">
        <v>0</v>
      </c>
      <c r="AS62">
        <v>1</v>
      </c>
      <c r="AT62">
        <v>0</v>
      </c>
      <c r="AU62">
        <v>0</v>
      </c>
      <c r="AV62">
        <v>2.1428571428571401</v>
      </c>
      <c r="AW62">
        <v>5.4285714285714297</v>
      </c>
      <c r="AY62">
        <v>60</v>
      </c>
      <c r="AZ62" s="8">
        <f t="shared" si="2"/>
        <v>-418.89879475455427</v>
      </c>
      <c r="BA62" s="8">
        <f t="shared" si="7"/>
        <v>-641.51503794582231</v>
      </c>
      <c r="BB62" s="8">
        <f t="shared" si="8"/>
        <v>-66.780972207202794</v>
      </c>
      <c r="BC62" s="8">
        <f t="shared" si="9"/>
        <v>-708.29601015302512</v>
      </c>
      <c r="BG62" s="2">
        <v>1</v>
      </c>
      <c r="BH62">
        <v>2</v>
      </c>
      <c r="BJ62">
        <v>0</v>
      </c>
      <c r="BK62">
        <v>0</v>
      </c>
      <c r="BL62">
        <v>0</v>
      </c>
      <c r="BM62">
        <v>2.2999999999999998</v>
      </c>
      <c r="BN62">
        <v>1</v>
      </c>
      <c r="BO62">
        <v>0</v>
      </c>
      <c r="BP62">
        <v>0</v>
      </c>
      <c r="BQ62">
        <v>2.8</v>
      </c>
      <c r="BR62">
        <v>5.0999999999999996</v>
      </c>
      <c r="BT62">
        <v>60</v>
      </c>
      <c r="BU62" s="8">
        <f t="shared" si="3"/>
        <v>-429.34399226174492</v>
      </c>
      <c r="BV62" s="8">
        <f t="shared" si="12"/>
        <v>-638.4860944177517</v>
      </c>
      <c r="BW62" s="8">
        <f t="shared" si="10"/>
        <v>-99.699930352275416</v>
      </c>
      <c r="BX62" s="8">
        <f t="shared" si="11"/>
        <v>-738.18602477002707</v>
      </c>
    </row>
    <row r="63" spans="1:76" ht="16.5" x14ac:dyDescent="0.25">
      <c r="A63">
        <v>61</v>
      </c>
      <c r="B63">
        <v>9.9999999999999995E-7</v>
      </c>
      <c r="C63">
        <v>5.5783333333333325E-4</v>
      </c>
      <c r="D63">
        <v>1.3664864864864866E-3</v>
      </c>
      <c r="E63">
        <v>9.9999999999999995E-7</v>
      </c>
      <c r="F63">
        <v>1.0000000000000001E-5</v>
      </c>
      <c r="G63">
        <v>0.56291694248871293</v>
      </c>
      <c r="H63">
        <v>0.40255906910217931</v>
      </c>
      <c r="I63">
        <f t="shared" si="4"/>
        <v>306</v>
      </c>
      <c r="J63">
        <v>2.2387211385683346E-7</v>
      </c>
      <c r="K63">
        <v>3.0114999999999999E-2</v>
      </c>
      <c r="M63" s="22"/>
      <c r="Q63" s="2">
        <v>1</v>
      </c>
      <c r="R63">
        <v>2</v>
      </c>
      <c r="T63">
        <v>0</v>
      </c>
      <c r="U63">
        <v>5.75</v>
      </c>
      <c r="V63">
        <v>0</v>
      </c>
      <c r="W63">
        <v>0</v>
      </c>
      <c r="X63">
        <v>1</v>
      </c>
      <c r="Y63">
        <v>0</v>
      </c>
      <c r="Z63">
        <v>0</v>
      </c>
      <c r="AA63">
        <v>0.5</v>
      </c>
      <c r="AB63">
        <v>6.25</v>
      </c>
      <c r="AD63">
        <v>61</v>
      </c>
      <c r="AE63" s="8">
        <f t="shared" si="0"/>
        <v>-392.33660635570459</v>
      </c>
      <c r="AF63" s="8">
        <f t="shared" si="1"/>
        <v>-648.63820213512508</v>
      </c>
      <c r="AG63" s="8">
        <f t="shared" si="5"/>
        <v>-108.19271219411</v>
      </c>
      <c r="AH63" s="8">
        <f t="shared" si="6"/>
        <v>-756.83091432923504</v>
      </c>
      <c r="AL63" s="2">
        <v>1</v>
      </c>
      <c r="AM63">
        <v>2</v>
      </c>
      <c r="AO63">
        <v>0</v>
      </c>
      <c r="AP63">
        <v>0</v>
      </c>
      <c r="AQ63">
        <v>3.28571428571429</v>
      </c>
      <c r="AR63">
        <v>0</v>
      </c>
      <c r="AS63">
        <v>1</v>
      </c>
      <c r="AT63">
        <v>0</v>
      </c>
      <c r="AU63">
        <v>0</v>
      </c>
      <c r="AV63">
        <v>2.1428571428571401</v>
      </c>
      <c r="AW63">
        <v>5.4285714285714297</v>
      </c>
      <c r="AY63">
        <v>61</v>
      </c>
      <c r="AZ63" s="8">
        <f t="shared" si="2"/>
        <v>-418.89879475455427</v>
      </c>
      <c r="BA63" s="8">
        <f t="shared" si="7"/>
        <v>-641.51503794582231</v>
      </c>
      <c r="BB63" s="8">
        <f t="shared" si="8"/>
        <v>-68.374431719522789</v>
      </c>
      <c r="BC63" s="8">
        <f t="shared" si="9"/>
        <v>-709.88946966534513</v>
      </c>
      <c r="BG63" s="2">
        <v>1</v>
      </c>
      <c r="BH63">
        <v>2</v>
      </c>
      <c r="BJ63">
        <v>0</v>
      </c>
      <c r="BK63">
        <v>0</v>
      </c>
      <c r="BL63">
        <v>0</v>
      </c>
      <c r="BM63">
        <v>2.2999999999999998</v>
      </c>
      <c r="BN63">
        <v>1</v>
      </c>
      <c r="BO63">
        <v>0</v>
      </c>
      <c r="BP63">
        <v>0</v>
      </c>
      <c r="BQ63">
        <v>2.8</v>
      </c>
      <c r="BR63">
        <v>5.0999999999999996</v>
      </c>
      <c r="BT63">
        <v>61</v>
      </c>
      <c r="BU63" s="8">
        <f t="shared" si="3"/>
        <v>-429.34399226174492</v>
      </c>
      <c r="BV63" s="8">
        <f t="shared" si="12"/>
        <v>-638.4860944177517</v>
      </c>
      <c r="BW63" s="8">
        <f t="shared" si="10"/>
        <v>-99.939508251765162</v>
      </c>
      <c r="BX63" s="8">
        <f t="shared" si="11"/>
        <v>-738.42560266951682</v>
      </c>
    </row>
    <row r="64" spans="1:76" ht="16.5" x14ac:dyDescent="0.25">
      <c r="A64">
        <v>62</v>
      </c>
      <c r="B64">
        <v>9.9999999999999995E-7</v>
      </c>
      <c r="C64">
        <v>5.9500000000000004E-4</v>
      </c>
      <c r="D64">
        <v>1.3683783783783785E-3</v>
      </c>
      <c r="E64">
        <v>9.9999999999999995E-7</v>
      </c>
      <c r="F64">
        <v>1.0000000000000001E-5</v>
      </c>
      <c r="G64">
        <v>0.56056488807164229</v>
      </c>
      <c r="H64">
        <v>0.40397038507786931</v>
      </c>
      <c r="I64">
        <f t="shared" si="4"/>
        <v>306</v>
      </c>
      <c r="J64">
        <v>2.2387211385683346E-7</v>
      </c>
      <c r="K64">
        <v>2.9600000000000001E-2</v>
      </c>
      <c r="M64" s="22"/>
      <c r="Q64" s="2">
        <v>1</v>
      </c>
      <c r="R64">
        <v>2</v>
      </c>
      <c r="T64">
        <v>0</v>
      </c>
      <c r="U64">
        <v>5.75</v>
      </c>
      <c r="V64">
        <v>0</v>
      </c>
      <c r="W64">
        <v>0</v>
      </c>
      <c r="X64">
        <v>1</v>
      </c>
      <c r="Y64">
        <v>0</v>
      </c>
      <c r="Z64">
        <v>0</v>
      </c>
      <c r="AA64">
        <v>0.5</v>
      </c>
      <c r="AB64">
        <v>6.25</v>
      </c>
      <c r="AD64">
        <v>62</v>
      </c>
      <c r="AE64" s="8">
        <f t="shared" si="0"/>
        <v>-392.33660635570459</v>
      </c>
      <c r="AF64" s="8">
        <f t="shared" si="1"/>
        <v>-648.63820213512508</v>
      </c>
      <c r="AG64" s="8">
        <f t="shared" si="5"/>
        <v>-107.27104393228576</v>
      </c>
      <c r="AH64" s="8">
        <f t="shared" si="6"/>
        <v>-755.90924606741089</v>
      </c>
      <c r="AL64" s="2">
        <v>1</v>
      </c>
      <c r="AM64">
        <v>2</v>
      </c>
      <c r="AO64">
        <v>0</v>
      </c>
      <c r="AP64">
        <v>0</v>
      </c>
      <c r="AQ64">
        <v>3.28571428571429</v>
      </c>
      <c r="AR64">
        <v>0</v>
      </c>
      <c r="AS64">
        <v>1</v>
      </c>
      <c r="AT64">
        <v>0</v>
      </c>
      <c r="AU64">
        <v>0</v>
      </c>
      <c r="AV64">
        <v>2.1428571428571401</v>
      </c>
      <c r="AW64">
        <v>5.4285714285714297</v>
      </c>
      <c r="AY64">
        <v>62</v>
      </c>
      <c r="AZ64" s="8">
        <f t="shared" si="2"/>
        <v>-418.89879475455427</v>
      </c>
      <c r="BA64" s="8">
        <f t="shared" si="7"/>
        <v>-641.51503794582231</v>
      </c>
      <c r="BB64" s="8">
        <f t="shared" si="8"/>
        <v>-68.456906449828367</v>
      </c>
      <c r="BC64" s="8">
        <f t="shared" si="9"/>
        <v>-709.97194439565067</v>
      </c>
      <c r="BG64" s="2">
        <v>1</v>
      </c>
      <c r="BH64">
        <v>2</v>
      </c>
      <c r="BJ64">
        <v>0</v>
      </c>
      <c r="BK64">
        <v>0</v>
      </c>
      <c r="BL64">
        <v>0</v>
      </c>
      <c r="BM64">
        <v>2.2999999999999998</v>
      </c>
      <c r="BN64">
        <v>1</v>
      </c>
      <c r="BO64">
        <v>0</v>
      </c>
      <c r="BP64">
        <v>0</v>
      </c>
      <c r="BQ64">
        <v>2.8</v>
      </c>
      <c r="BR64">
        <v>5.0999999999999996</v>
      </c>
      <c r="BT64">
        <v>62</v>
      </c>
      <c r="BU64" s="8">
        <f t="shared" si="3"/>
        <v>-429.34399226174492</v>
      </c>
      <c r="BV64" s="8">
        <f t="shared" si="12"/>
        <v>-638.4860944177517</v>
      </c>
      <c r="BW64" s="8">
        <f t="shared" si="10"/>
        <v>-100.06238795427836</v>
      </c>
      <c r="BX64" s="8">
        <f t="shared" si="11"/>
        <v>-738.54848237203009</v>
      </c>
    </row>
    <row r="65" spans="1:76" ht="16.5" x14ac:dyDescent="0.25">
      <c r="A65">
        <v>63</v>
      </c>
      <c r="B65">
        <v>9.9999999999999995E-7</v>
      </c>
      <c r="C65">
        <v>5.9150000000000001E-4</v>
      </c>
      <c r="D65">
        <v>1.3936486486486486E-3</v>
      </c>
      <c r="E65">
        <v>9.9999999999999995E-7</v>
      </c>
      <c r="F65">
        <v>1.0000000000000001E-5</v>
      </c>
      <c r="G65">
        <v>0.56467272505126742</v>
      </c>
      <c r="H65">
        <v>0.40120055619573641</v>
      </c>
      <c r="I65">
        <f t="shared" si="4"/>
        <v>306</v>
      </c>
      <c r="J65">
        <v>2.2908676527677716E-7</v>
      </c>
      <c r="K65">
        <v>3.0345E-2</v>
      </c>
      <c r="M65" s="22"/>
      <c r="Q65" s="2">
        <v>1</v>
      </c>
      <c r="R65">
        <v>2</v>
      </c>
      <c r="T65">
        <v>0</v>
      </c>
      <c r="U65">
        <v>5.75</v>
      </c>
      <c r="V65">
        <v>0</v>
      </c>
      <c r="W65">
        <v>0</v>
      </c>
      <c r="X65">
        <v>1</v>
      </c>
      <c r="Y65">
        <v>0</v>
      </c>
      <c r="Z65">
        <v>0</v>
      </c>
      <c r="AA65">
        <v>0.5</v>
      </c>
      <c r="AB65">
        <v>6.25</v>
      </c>
      <c r="AD65">
        <v>63</v>
      </c>
      <c r="AE65" s="8">
        <f t="shared" si="0"/>
        <v>-392.33660635570459</v>
      </c>
      <c r="AF65" s="8">
        <f t="shared" si="1"/>
        <v>-648.63820213512508</v>
      </c>
      <c r="AG65" s="8">
        <f t="shared" si="5"/>
        <v>-107.3257315516046</v>
      </c>
      <c r="AH65" s="8">
        <f t="shared" si="6"/>
        <v>-755.96393368672966</v>
      </c>
      <c r="AL65" s="2">
        <v>1</v>
      </c>
      <c r="AM65">
        <v>2</v>
      </c>
      <c r="AO65">
        <v>0</v>
      </c>
      <c r="AP65">
        <v>0</v>
      </c>
      <c r="AQ65">
        <v>3.28571428571429</v>
      </c>
      <c r="AR65">
        <v>0</v>
      </c>
      <c r="AS65">
        <v>1</v>
      </c>
      <c r="AT65">
        <v>0</v>
      </c>
      <c r="AU65">
        <v>0</v>
      </c>
      <c r="AV65">
        <v>2.1428571428571401</v>
      </c>
      <c r="AW65">
        <v>5.4285714285714297</v>
      </c>
      <c r="AY65">
        <v>63</v>
      </c>
      <c r="AZ65" s="8">
        <f t="shared" si="2"/>
        <v>-418.89879475455427</v>
      </c>
      <c r="BA65" s="8">
        <f t="shared" si="7"/>
        <v>-641.51503794582231</v>
      </c>
      <c r="BB65" s="8">
        <f t="shared" si="8"/>
        <v>-68.168413675249781</v>
      </c>
      <c r="BC65" s="8">
        <f t="shared" si="9"/>
        <v>-709.68345162107209</v>
      </c>
      <c r="BG65" s="2">
        <v>1</v>
      </c>
      <c r="BH65">
        <v>2</v>
      </c>
      <c r="BJ65">
        <v>0</v>
      </c>
      <c r="BK65">
        <v>0</v>
      </c>
      <c r="BL65">
        <v>0</v>
      </c>
      <c r="BM65">
        <v>2.2999999999999998</v>
      </c>
      <c r="BN65">
        <v>1</v>
      </c>
      <c r="BO65">
        <v>0</v>
      </c>
      <c r="BP65">
        <v>0</v>
      </c>
      <c r="BQ65">
        <v>2.8</v>
      </c>
      <c r="BR65">
        <v>5.0999999999999996</v>
      </c>
      <c r="BT65">
        <v>63</v>
      </c>
      <c r="BU65" s="8">
        <f t="shared" si="3"/>
        <v>-429.34399226174492</v>
      </c>
      <c r="BV65" s="8">
        <f t="shared" si="12"/>
        <v>-638.4860944177517</v>
      </c>
      <c r="BW65" s="8">
        <f t="shared" si="10"/>
        <v>-99.885307241776061</v>
      </c>
      <c r="BX65" s="8">
        <f t="shared" si="11"/>
        <v>-738.37140165952781</v>
      </c>
    </row>
    <row r="66" spans="1:76" ht="16.5" x14ac:dyDescent="0.25">
      <c r="A66">
        <v>64</v>
      </c>
      <c r="B66">
        <v>9.9999999999999995E-7</v>
      </c>
      <c r="C66">
        <v>7.0966666666666671E-4</v>
      </c>
      <c r="D66">
        <v>1.5808108108108108E-3</v>
      </c>
      <c r="E66">
        <v>9.9999999999999995E-7</v>
      </c>
      <c r="F66">
        <v>1.0000000000000001E-5</v>
      </c>
      <c r="G66">
        <v>0.55703102740980792</v>
      </c>
      <c r="H66">
        <v>0.40745532626925285</v>
      </c>
      <c r="I66">
        <f t="shared" si="4"/>
        <v>306</v>
      </c>
      <c r="J66">
        <v>2.2908676527677716E-7</v>
      </c>
      <c r="K66">
        <v>3.0159999999999999E-2</v>
      </c>
      <c r="M66" s="22"/>
      <c r="Q66" s="2">
        <v>1</v>
      </c>
      <c r="R66">
        <v>2</v>
      </c>
      <c r="T66">
        <v>0</v>
      </c>
      <c r="U66">
        <v>5.75</v>
      </c>
      <c r="V66">
        <v>0</v>
      </c>
      <c r="W66">
        <v>0</v>
      </c>
      <c r="X66">
        <v>1</v>
      </c>
      <c r="Y66">
        <v>0</v>
      </c>
      <c r="Z66">
        <v>0</v>
      </c>
      <c r="AA66">
        <v>0.5</v>
      </c>
      <c r="AB66">
        <v>6.25</v>
      </c>
      <c r="AD66">
        <v>64</v>
      </c>
      <c r="AE66" s="8">
        <f t="shared" si="0"/>
        <v>-392.33660635570459</v>
      </c>
      <c r="AF66" s="8">
        <f t="shared" si="1"/>
        <v>-648.63820213512508</v>
      </c>
      <c r="AG66" s="8">
        <f t="shared" si="5"/>
        <v>-104.66901097012843</v>
      </c>
      <c r="AH66" s="8">
        <f t="shared" si="6"/>
        <v>-753.30721310525348</v>
      </c>
      <c r="AL66" s="2">
        <v>1</v>
      </c>
      <c r="AM66">
        <v>2</v>
      </c>
      <c r="AO66">
        <v>0</v>
      </c>
      <c r="AP66">
        <v>0</v>
      </c>
      <c r="AQ66">
        <v>3.28571428571429</v>
      </c>
      <c r="AR66">
        <v>0</v>
      </c>
      <c r="AS66">
        <v>1</v>
      </c>
      <c r="AT66">
        <v>0</v>
      </c>
      <c r="AU66">
        <v>0</v>
      </c>
      <c r="AV66">
        <v>2.1428571428571401</v>
      </c>
      <c r="AW66">
        <v>5.4285714285714297</v>
      </c>
      <c r="AY66">
        <v>64</v>
      </c>
      <c r="AZ66" s="8">
        <f t="shared" si="2"/>
        <v>-418.89879475455427</v>
      </c>
      <c r="BA66" s="8">
        <f t="shared" si="7"/>
        <v>-641.51503794582231</v>
      </c>
      <c r="BB66" s="8">
        <f t="shared" si="8"/>
        <v>-67.148333563440517</v>
      </c>
      <c r="BC66" s="8">
        <f t="shared" si="9"/>
        <v>-708.66337150926279</v>
      </c>
      <c r="BG66" s="2">
        <v>1</v>
      </c>
      <c r="BH66">
        <v>2</v>
      </c>
      <c r="BJ66">
        <v>0</v>
      </c>
      <c r="BK66">
        <v>0</v>
      </c>
      <c r="BL66">
        <v>0</v>
      </c>
      <c r="BM66">
        <v>2.2999999999999998</v>
      </c>
      <c r="BN66">
        <v>1</v>
      </c>
      <c r="BO66">
        <v>0</v>
      </c>
      <c r="BP66">
        <v>0</v>
      </c>
      <c r="BQ66">
        <v>2.8</v>
      </c>
      <c r="BR66">
        <v>5.0999999999999996</v>
      </c>
      <c r="BT66">
        <v>64</v>
      </c>
      <c r="BU66" s="8">
        <f t="shared" si="3"/>
        <v>-429.34399226174492</v>
      </c>
      <c r="BV66" s="8">
        <f t="shared" si="12"/>
        <v>-638.4860944177517</v>
      </c>
      <c r="BW66" s="8">
        <f t="shared" si="10"/>
        <v>-99.92887120749937</v>
      </c>
      <c r="BX66" s="8">
        <f t="shared" si="11"/>
        <v>-738.41496562525106</v>
      </c>
    </row>
    <row r="67" spans="1:76" ht="16.5" x14ac:dyDescent="0.25">
      <c r="A67">
        <v>65</v>
      </c>
      <c r="B67">
        <v>9.9999999999999995E-7</v>
      </c>
      <c r="C67">
        <v>6.9983333333333345E-4</v>
      </c>
      <c r="D67">
        <v>1.4389189189189188E-3</v>
      </c>
      <c r="E67">
        <v>9.9999999999999995E-7</v>
      </c>
      <c r="F67">
        <v>1.0000000000000001E-5</v>
      </c>
      <c r="G67">
        <v>0.5501693150308784</v>
      </c>
      <c r="H67">
        <v>0.41605394207137036</v>
      </c>
      <c r="I67">
        <f t="shared" si="4"/>
        <v>306</v>
      </c>
      <c r="J67">
        <v>2.2908676527677716E-7</v>
      </c>
      <c r="K67">
        <v>3.0020000000000002E-2</v>
      </c>
      <c r="M67" s="22"/>
      <c r="Q67" s="2">
        <v>1</v>
      </c>
      <c r="R67">
        <v>2</v>
      </c>
      <c r="T67">
        <v>0</v>
      </c>
      <c r="U67">
        <v>5.75</v>
      </c>
      <c r="V67">
        <v>0</v>
      </c>
      <c r="W67">
        <v>0</v>
      </c>
      <c r="X67">
        <v>1</v>
      </c>
      <c r="Y67">
        <v>0</v>
      </c>
      <c r="Z67">
        <v>0</v>
      </c>
      <c r="AA67">
        <v>0.5</v>
      </c>
      <c r="AB67">
        <v>6.25</v>
      </c>
      <c r="AD67">
        <v>65</v>
      </c>
      <c r="AE67" s="8">
        <f t="shared" ref="AE67:AE112" si="13">T67*$O$8+U67*$O$9+V67*$O$10+W67*$O$11+X67*$O$4+Y67*$O$12+Z67*$O$14+AA67*$O$3+AB67*$O$6-Q67*$O$13-R67*$O$7</f>
        <v>-392.33660635570459</v>
      </c>
      <c r="AF67" s="8">
        <f t="shared" ref="AF67:AF112" si="14">T67*$O$8+U67*$O$9+V67*$O$10+W67*$O$11+X67*$O$4+Y67*$O$12+Z67*$O$14+AA67*$O$3+AB67*$O$5-Q67*$O$13-R67*$O$7</f>
        <v>-648.63820213512508</v>
      </c>
      <c r="AG67" s="8">
        <f t="shared" si="5"/>
        <v>-104.87905568633562</v>
      </c>
      <c r="AH67" s="8">
        <f t="shared" si="6"/>
        <v>-753.5172578214607</v>
      </c>
      <c r="AL67" s="2">
        <v>1</v>
      </c>
      <c r="AM67">
        <v>2</v>
      </c>
      <c r="AO67">
        <v>0</v>
      </c>
      <c r="AP67">
        <v>0</v>
      </c>
      <c r="AQ67">
        <v>3.28571428571429</v>
      </c>
      <c r="AR67">
        <v>0</v>
      </c>
      <c r="AS67">
        <v>1</v>
      </c>
      <c r="AT67">
        <v>0</v>
      </c>
      <c r="AU67">
        <v>0</v>
      </c>
      <c r="AV67">
        <v>2.1428571428571401</v>
      </c>
      <c r="AW67">
        <v>5.4285714285714297</v>
      </c>
      <c r="AY67">
        <v>65</v>
      </c>
      <c r="AZ67" s="8">
        <f t="shared" ref="AZ67:AZ112" si="15">AO67*$O$8+AP67*$O$9+AQ67*$O$10+AR67*$O$11+AS67*$O$4+AT67*$O$12+AU67*$O$14+AV67*$O$3+AW67*$O$6-AL67*$O$13-AM67*$O$7</f>
        <v>-418.89879475455427</v>
      </c>
      <c r="BA67" s="8">
        <f t="shared" si="7"/>
        <v>-641.51503794582231</v>
      </c>
      <c r="BB67" s="8">
        <f t="shared" si="8"/>
        <v>-67.959888571837013</v>
      </c>
      <c r="BC67" s="8">
        <f t="shared" si="9"/>
        <v>-709.47492651765936</v>
      </c>
      <c r="BG67" s="2">
        <v>1</v>
      </c>
      <c r="BH67">
        <v>2</v>
      </c>
      <c r="BJ67">
        <v>0</v>
      </c>
      <c r="BK67">
        <v>0</v>
      </c>
      <c r="BL67">
        <v>0</v>
      </c>
      <c r="BM67">
        <v>2.2999999999999998</v>
      </c>
      <c r="BN67">
        <v>1</v>
      </c>
      <c r="BO67">
        <v>0</v>
      </c>
      <c r="BP67">
        <v>0</v>
      </c>
      <c r="BQ67">
        <v>2.8</v>
      </c>
      <c r="BR67">
        <v>5.0999999999999996</v>
      </c>
      <c r="BT67">
        <v>65</v>
      </c>
      <c r="BU67" s="8">
        <f t="shared" ref="BU67:BU112" si="16">BJ67*$O$8+BK67*$O$9+BL67*$O$10+BM67*$O$11+BN67*$O$4+BO67*$O$12+BP67*$O$14+BQ67*$O$3+BR67*$O$6-BG67*$O$13-BH67*$O$7</f>
        <v>-429.34399226174492</v>
      </c>
      <c r="BV67" s="8">
        <f t="shared" si="12"/>
        <v>-638.4860944177517</v>
      </c>
      <c r="BW67" s="8">
        <f t="shared" si="10"/>
        <v>-99.962016528309732</v>
      </c>
      <c r="BX67" s="8">
        <f t="shared" si="11"/>
        <v>-738.44811094606143</v>
      </c>
    </row>
    <row r="68" spans="1:76" ht="16.5" x14ac:dyDescent="0.25">
      <c r="A68">
        <v>66</v>
      </c>
      <c r="B68">
        <v>9.9999999999999995E-7</v>
      </c>
      <c r="C68">
        <v>9.078333333333333E-4</v>
      </c>
      <c r="D68">
        <v>1.7149999999999999E-3</v>
      </c>
      <c r="E68">
        <v>9.9999999999999995E-7</v>
      </c>
      <c r="F68">
        <v>1.0000000000000001E-5</v>
      </c>
      <c r="G68">
        <v>0.54831276743115742</v>
      </c>
      <c r="H68">
        <v>0.41980877466841493</v>
      </c>
      <c r="I68">
        <f t="shared" ref="I68:I112" si="17">33+273</f>
        <v>306</v>
      </c>
      <c r="J68">
        <v>2.2908676527677716E-7</v>
      </c>
      <c r="K68">
        <v>2.9975000000000002E-2</v>
      </c>
      <c r="M68" s="22"/>
      <c r="Q68" s="2">
        <v>1</v>
      </c>
      <c r="R68">
        <v>2</v>
      </c>
      <c r="T68">
        <v>0</v>
      </c>
      <c r="U68">
        <v>5.75</v>
      </c>
      <c r="V68">
        <v>0</v>
      </c>
      <c r="W68">
        <v>0</v>
      </c>
      <c r="X68">
        <v>1</v>
      </c>
      <c r="Y68">
        <v>0</v>
      </c>
      <c r="Z68">
        <v>0</v>
      </c>
      <c r="AA68">
        <v>0.5</v>
      </c>
      <c r="AB68">
        <v>6.25</v>
      </c>
      <c r="AD68">
        <v>66</v>
      </c>
      <c r="AE68" s="8">
        <f t="shared" si="13"/>
        <v>-392.33660635570459</v>
      </c>
      <c r="AF68" s="8">
        <f t="shared" si="14"/>
        <v>-648.63820213512508</v>
      </c>
      <c r="AG68" s="8">
        <f t="shared" ref="AG68:AG112" si="18">0.0083145*$I68*LN($C68^U67*$D68^V67*$E68^W67*$F68^X67*$G68^Y67*$H68^Z67*$K68^AA67/$B68^Q67)</f>
        <v>-101.07413177805887</v>
      </c>
      <c r="AH68" s="8">
        <f t="shared" ref="AH68:AH112" si="19">AF68+AG68</f>
        <v>-749.71233391318401</v>
      </c>
      <c r="AL68" s="2">
        <v>1</v>
      </c>
      <c r="AM68">
        <v>2</v>
      </c>
      <c r="AO68">
        <v>0</v>
      </c>
      <c r="AP68">
        <v>0</v>
      </c>
      <c r="AQ68">
        <v>3.28571428571429</v>
      </c>
      <c r="AR68">
        <v>0</v>
      </c>
      <c r="AS68">
        <v>1</v>
      </c>
      <c r="AT68">
        <v>0</v>
      </c>
      <c r="AU68">
        <v>0</v>
      </c>
      <c r="AV68">
        <v>2.1428571428571401</v>
      </c>
      <c r="AW68">
        <v>5.4285714285714297</v>
      </c>
      <c r="AY68">
        <v>66</v>
      </c>
      <c r="AZ68" s="8">
        <f t="shared" si="15"/>
        <v>-418.89879475455427</v>
      </c>
      <c r="BA68" s="8">
        <f t="shared" ref="BA68:BA112" si="20">AO68*$O$8+AP68*$O$9+AQ68*$O$10+AR68*$O$11+AS68*$O$4+AT68*$O$12+AU68*$O$14+AV68*$O$3+AW68*$O$5-AL68*$O$13-AM68*$O$7</f>
        <v>-641.51503794582231</v>
      </c>
      <c r="BB68" s="8">
        <f t="shared" ref="BB68:BB112" si="21">0.0083145*$I68*LN($C68^AP67*$D68^AQ67*$E68^AR67*$F68^AS67*$G68^AT67*$H68^AU67*$K68^AV67/$B68^AL67)</f>
        <v>-66.500775516494386</v>
      </c>
      <c r="BC68" s="8">
        <f t="shared" ref="BC68:BC112" si="22">BA68+BB68</f>
        <v>-708.01581346231671</v>
      </c>
      <c r="BG68" s="2">
        <v>1</v>
      </c>
      <c r="BH68">
        <v>2</v>
      </c>
      <c r="BJ68">
        <v>0</v>
      </c>
      <c r="BK68">
        <v>0</v>
      </c>
      <c r="BL68">
        <v>0</v>
      </c>
      <c r="BM68">
        <v>2.2999999999999998</v>
      </c>
      <c r="BN68">
        <v>1</v>
      </c>
      <c r="BO68">
        <v>0</v>
      </c>
      <c r="BP68">
        <v>0</v>
      </c>
      <c r="BQ68">
        <v>2.8</v>
      </c>
      <c r="BR68">
        <v>5.0999999999999996</v>
      </c>
      <c r="BT68">
        <v>66</v>
      </c>
      <c r="BU68" s="8">
        <f t="shared" si="16"/>
        <v>-429.34399226174492</v>
      </c>
      <c r="BV68" s="8">
        <f t="shared" ref="BV68:BV112" si="23">BJ68*$O$8+BK68*$O$9+BL68*$O$10+BM68*$O$11+BN68*$O$4+BO68*$O$12+BP68*$O$14+BQ68*$O$3+BR68*$O$5-BG68*$O$13-BH68*$O$7</f>
        <v>-638.4860944177517</v>
      </c>
      <c r="BW68" s="8">
        <f t="shared" ref="BW68:BW112" si="24">0.0083145*$I68*LN($C68^BK67*$D68^BL67*$E68^BM67*$F68^BN67*$G68^BO67*$H68^BP67*$K68^BQ67/$B68^BG67)</f>
        <v>-99.972703216270986</v>
      </c>
      <c r="BX68" s="8">
        <f t="shared" ref="BX68:BX112" si="25">BV68+BW68</f>
        <v>-738.45879763402263</v>
      </c>
    </row>
    <row r="69" spans="1:76" ht="16.5" x14ac:dyDescent="0.25">
      <c r="A69">
        <v>67</v>
      </c>
      <c r="B69">
        <v>9.9999999999999995E-7</v>
      </c>
      <c r="C69">
        <v>8.6183333333333337E-4</v>
      </c>
      <c r="D69">
        <v>1.5337837837837837E-3</v>
      </c>
      <c r="E69">
        <v>3.0568181818181817E-5</v>
      </c>
      <c r="F69">
        <v>1.0000000000000001E-5</v>
      </c>
      <c r="G69">
        <v>0.55282656237487482</v>
      </c>
      <c r="H69">
        <v>0.41630511216100652</v>
      </c>
      <c r="I69">
        <f t="shared" si="17"/>
        <v>306</v>
      </c>
      <c r="J69">
        <v>2.1877616239495479E-7</v>
      </c>
      <c r="K69">
        <v>3.0724999999999999E-2</v>
      </c>
      <c r="M69" s="22"/>
      <c r="Q69" s="2">
        <v>1</v>
      </c>
      <c r="R69">
        <v>2</v>
      </c>
      <c r="T69">
        <v>0</v>
      </c>
      <c r="U69">
        <v>5.75</v>
      </c>
      <c r="V69">
        <v>0</v>
      </c>
      <c r="W69">
        <v>0</v>
      </c>
      <c r="X69">
        <v>1</v>
      </c>
      <c r="Y69">
        <v>0</v>
      </c>
      <c r="Z69">
        <v>0</v>
      </c>
      <c r="AA69">
        <v>0.5</v>
      </c>
      <c r="AB69">
        <v>6.25</v>
      </c>
      <c r="AD69">
        <v>67</v>
      </c>
      <c r="AE69" s="8">
        <f t="shared" si="13"/>
        <v>-392.33660635570459</v>
      </c>
      <c r="AF69" s="8">
        <f t="shared" si="14"/>
        <v>-648.63820213512508</v>
      </c>
      <c r="AG69" s="8">
        <f t="shared" si="18"/>
        <v>-101.80340481506499</v>
      </c>
      <c r="AH69" s="8">
        <f t="shared" si="19"/>
        <v>-750.44160695019013</v>
      </c>
      <c r="AL69" s="2">
        <v>1</v>
      </c>
      <c r="AM69">
        <v>2</v>
      </c>
      <c r="AO69">
        <v>0</v>
      </c>
      <c r="AP69">
        <v>0</v>
      </c>
      <c r="AQ69">
        <v>3.28571428571429</v>
      </c>
      <c r="AR69">
        <v>0</v>
      </c>
      <c r="AS69">
        <v>1</v>
      </c>
      <c r="AT69">
        <v>0</v>
      </c>
      <c r="AU69">
        <v>0</v>
      </c>
      <c r="AV69">
        <v>2.1428571428571401</v>
      </c>
      <c r="AW69">
        <v>5.4285714285714297</v>
      </c>
      <c r="AY69">
        <v>67</v>
      </c>
      <c r="AZ69" s="8">
        <f t="shared" si="15"/>
        <v>-418.89879475455427</v>
      </c>
      <c r="BA69" s="8">
        <f t="shared" si="20"/>
        <v>-641.51503794582231</v>
      </c>
      <c r="BB69" s="8">
        <f t="shared" si="21"/>
        <v>-67.299607210101101</v>
      </c>
      <c r="BC69" s="8">
        <f t="shared" si="22"/>
        <v>-708.81464515592347</v>
      </c>
      <c r="BG69" s="2">
        <v>1</v>
      </c>
      <c r="BH69">
        <v>2</v>
      </c>
      <c r="BJ69">
        <v>0</v>
      </c>
      <c r="BK69">
        <v>0</v>
      </c>
      <c r="BL69">
        <v>0</v>
      </c>
      <c r="BM69">
        <v>2.2999999999999998</v>
      </c>
      <c r="BN69">
        <v>1</v>
      </c>
      <c r="BO69">
        <v>0</v>
      </c>
      <c r="BP69">
        <v>0</v>
      </c>
      <c r="BQ69">
        <v>2.8</v>
      </c>
      <c r="BR69">
        <v>5.0999999999999996</v>
      </c>
      <c r="BT69">
        <v>67</v>
      </c>
      <c r="BU69" s="8">
        <f t="shared" si="16"/>
        <v>-429.34399226174492</v>
      </c>
      <c r="BV69" s="8">
        <f t="shared" si="23"/>
        <v>-638.4860944177517</v>
      </c>
      <c r="BW69" s="8">
        <f t="shared" si="24"/>
        <v>-79.783919327397754</v>
      </c>
      <c r="BX69" s="8">
        <f t="shared" si="25"/>
        <v>-718.27001374514941</v>
      </c>
    </row>
    <row r="70" spans="1:76" ht="16.5" x14ac:dyDescent="0.25">
      <c r="A70">
        <v>68</v>
      </c>
      <c r="B70">
        <v>9.9999999999999995E-7</v>
      </c>
      <c r="C70">
        <v>8.008333333333333E-4</v>
      </c>
      <c r="D70">
        <v>1.3644594594594594E-3</v>
      </c>
      <c r="E70">
        <v>9.9999999999999995E-7</v>
      </c>
      <c r="F70">
        <v>1.0000000000000001E-5</v>
      </c>
      <c r="G70">
        <v>0.55941292184140301</v>
      </c>
      <c r="H70">
        <v>0.40812279666197504</v>
      </c>
      <c r="I70">
        <f t="shared" si="17"/>
        <v>306</v>
      </c>
      <c r="J70">
        <v>2.1877616239495479E-7</v>
      </c>
      <c r="K70">
        <v>3.015E-2</v>
      </c>
      <c r="M70" s="22"/>
      <c r="Q70" s="2">
        <v>1</v>
      </c>
      <c r="R70">
        <v>2</v>
      </c>
      <c r="T70">
        <v>0</v>
      </c>
      <c r="U70">
        <v>5.75</v>
      </c>
      <c r="V70">
        <v>0</v>
      </c>
      <c r="W70">
        <v>0</v>
      </c>
      <c r="X70">
        <v>1</v>
      </c>
      <c r="Y70">
        <v>0</v>
      </c>
      <c r="Z70">
        <v>0</v>
      </c>
      <c r="AA70">
        <v>0.5</v>
      </c>
      <c r="AB70">
        <v>6.25</v>
      </c>
      <c r="AD70">
        <v>68</v>
      </c>
      <c r="AE70" s="8">
        <f t="shared" si="13"/>
        <v>-392.33660635570459</v>
      </c>
      <c r="AF70" s="8">
        <f t="shared" si="14"/>
        <v>-648.63820213512508</v>
      </c>
      <c r="AG70" s="8">
        <f t="shared" si="18"/>
        <v>-102.90136497328676</v>
      </c>
      <c r="AH70" s="8">
        <f t="shared" si="19"/>
        <v>-751.5395671084118</v>
      </c>
      <c r="AL70" s="2">
        <v>1</v>
      </c>
      <c r="AM70">
        <v>2</v>
      </c>
      <c r="AO70">
        <v>0</v>
      </c>
      <c r="AP70">
        <v>0</v>
      </c>
      <c r="AQ70">
        <v>3.28571428571429</v>
      </c>
      <c r="AR70">
        <v>0</v>
      </c>
      <c r="AS70">
        <v>1</v>
      </c>
      <c r="AT70">
        <v>0</v>
      </c>
      <c r="AU70">
        <v>0</v>
      </c>
      <c r="AV70">
        <v>2.1428571428571401</v>
      </c>
      <c r="AW70">
        <v>5.4285714285714297</v>
      </c>
      <c r="AY70">
        <v>68</v>
      </c>
      <c r="AZ70" s="8">
        <f t="shared" si="15"/>
        <v>-418.89879475455427</v>
      </c>
      <c r="BA70" s="8">
        <f t="shared" si="20"/>
        <v>-641.51503794582231</v>
      </c>
      <c r="BB70" s="8">
        <f t="shared" si="21"/>
        <v>-68.380508869348247</v>
      </c>
      <c r="BC70" s="8">
        <f t="shared" si="22"/>
        <v>-709.89554681517052</v>
      </c>
      <c r="BG70" s="2">
        <v>1</v>
      </c>
      <c r="BH70">
        <v>2</v>
      </c>
      <c r="BJ70">
        <v>0</v>
      </c>
      <c r="BK70">
        <v>0</v>
      </c>
      <c r="BL70">
        <v>0</v>
      </c>
      <c r="BM70">
        <v>2.2999999999999998</v>
      </c>
      <c r="BN70">
        <v>1</v>
      </c>
      <c r="BO70">
        <v>0</v>
      </c>
      <c r="BP70">
        <v>0</v>
      </c>
      <c r="BQ70">
        <v>2.8</v>
      </c>
      <c r="BR70">
        <v>5.0999999999999996</v>
      </c>
      <c r="BT70">
        <v>68</v>
      </c>
      <c r="BU70" s="8">
        <f t="shared" si="16"/>
        <v>-429.34399226174492</v>
      </c>
      <c r="BV70" s="8">
        <f t="shared" si="23"/>
        <v>-638.4860944177517</v>
      </c>
      <c r="BW70" s="8">
        <f t="shared" si="24"/>
        <v>-99.931233622908181</v>
      </c>
      <c r="BX70" s="8">
        <f t="shared" si="25"/>
        <v>-738.41732804065987</v>
      </c>
    </row>
    <row r="71" spans="1:76" ht="16.5" x14ac:dyDescent="0.25">
      <c r="A71">
        <v>69</v>
      </c>
      <c r="B71">
        <v>9.9999999999999995E-7</v>
      </c>
      <c r="C71">
        <v>8.1283333333333338E-4</v>
      </c>
      <c r="D71">
        <v>1.3101351351351351E-3</v>
      </c>
      <c r="E71">
        <v>9.9999999999999995E-7</v>
      </c>
      <c r="F71">
        <v>1.0000000000000001E-5</v>
      </c>
      <c r="G71">
        <v>0.56510786135285895</v>
      </c>
      <c r="H71">
        <v>0.39649712526079894</v>
      </c>
      <c r="I71">
        <f t="shared" si="17"/>
        <v>306</v>
      </c>
      <c r="J71">
        <v>2.089296130854039E-7</v>
      </c>
      <c r="K71">
        <v>3.031E-2</v>
      </c>
      <c r="M71" s="22"/>
      <c r="Q71" s="2">
        <v>1</v>
      </c>
      <c r="R71">
        <v>2</v>
      </c>
      <c r="T71">
        <v>0</v>
      </c>
      <c r="U71">
        <v>5.75</v>
      </c>
      <c r="V71">
        <v>0</v>
      </c>
      <c r="W71">
        <v>0</v>
      </c>
      <c r="X71">
        <v>1</v>
      </c>
      <c r="Y71">
        <v>0</v>
      </c>
      <c r="Z71">
        <v>0</v>
      </c>
      <c r="AA71">
        <v>0.5</v>
      </c>
      <c r="AB71">
        <v>6.25</v>
      </c>
      <c r="AD71">
        <v>69</v>
      </c>
      <c r="AE71" s="8">
        <f t="shared" si="13"/>
        <v>-392.33660635570459</v>
      </c>
      <c r="AF71" s="8">
        <f t="shared" si="14"/>
        <v>-648.63820213512508</v>
      </c>
      <c r="AG71" s="8">
        <f t="shared" si="18"/>
        <v>-102.67704600540613</v>
      </c>
      <c r="AH71" s="8">
        <f t="shared" si="19"/>
        <v>-751.31524814053125</v>
      </c>
      <c r="AL71" s="2">
        <v>1</v>
      </c>
      <c r="AM71">
        <v>2</v>
      </c>
      <c r="AO71">
        <v>0</v>
      </c>
      <c r="AP71">
        <v>0</v>
      </c>
      <c r="AQ71">
        <v>3.28571428571429</v>
      </c>
      <c r="AR71">
        <v>0</v>
      </c>
      <c r="AS71">
        <v>1</v>
      </c>
      <c r="AT71">
        <v>0</v>
      </c>
      <c r="AU71">
        <v>0</v>
      </c>
      <c r="AV71">
        <v>2.1428571428571401</v>
      </c>
      <c r="AW71">
        <v>5.4285714285714297</v>
      </c>
      <c r="AY71">
        <v>69</v>
      </c>
      <c r="AZ71" s="8">
        <f t="shared" si="15"/>
        <v>-418.89879475455427</v>
      </c>
      <c r="BA71" s="8">
        <f t="shared" si="20"/>
        <v>-641.51503794582231</v>
      </c>
      <c r="BB71" s="8">
        <f t="shared" si="21"/>
        <v>-68.691288833525405</v>
      </c>
      <c r="BC71" s="8">
        <f t="shared" si="22"/>
        <v>-710.20632677934771</v>
      </c>
      <c r="BG71" s="2">
        <v>1</v>
      </c>
      <c r="BH71">
        <v>2</v>
      </c>
      <c r="BJ71">
        <v>0</v>
      </c>
      <c r="BK71">
        <v>0</v>
      </c>
      <c r="BL71">
        <v>0</v>
      </c>
      <c r="BM71">
        <v>2.2999999999999998</v>
      </c>
      <c r="BN71">
        <v>1</v>
      </c>
      <c r="BO71">
        <v>0</v>
      </c>
      <c r="BP71">
        <v>0</v>
      </c>
      <c r="BQ71">
        <v>2.8</v>
      </c>
      <c r="BR71">
        <v>5.0999999999999996</v>
      </c>
      <c r="BT71">
        <v>69</v>
      </c>
      <c r="BU71" s="8">
        <f t="shared" si="16"/>
        <v>-429.34399226174492</v>
      </c>
      <c r="BV71" s="8">
        <f t="shared" si="23"/>
        <v>-638.4860944177517</v>
      </c>
      <c r="BW71" s="8">
        <f t="shared" si="24"/>
        <v>-99.893528666346938</v>
      </c>
      <c r="BX71" s="8">
        <f t="shared" si="25"/>
        <v>-738.37962308409863</v>
      </c>
    </row>
    <row r="72" spans="1:76" ht="16.5" x14ac:dyDescent="0.25">
      <c r="A72">
        <v>70</v>
      </c>
      <c r="B72">
        <v>9.9999999999999995E-7</v>
      </c>
      <c r="C72">
        <v>8.3266666666666667E-4</v>
      </c>
      <c r="D72">
        <v>1.3550000000000001E-3</v>
      </c>
      <c r="E72">
        <v>9.9999999999999995E-7</v>
      </c>
      <c r="F72">
        <v>1.0000000000000001E-5</v>
      </c>
      <c r="G72">
        <v>0.56128893927335777</v>
      </c>
      <c r="H72">
        <v>0.40440549895879924</v>
      </c>
      <c r="I72">
        <f t="shared" si="17"/>
        <v>306</v>
      </c>
      <c r="J72">
        <v>2.089296130854039E-7</v>
      </c>
      <c r="K72">
        <v>3.1119999999999998E-2</v>
      </c>
      <c r="M72" s="22"/>
      <c r="Q72" s="2">
        <v>1</v>
      </c>
      <c r="R72">
        <v>2</v>
      </c>
      <c r="T72">
        <v>0</v>
      </c>
      <c r="U72">
        <v>5.75</v>
      </c>
      <c r="V72">
        <v>0</v>
      </c>
      <c r="W72">
        <v>0</v>
      </c>
      <c r="X72">
        <v>1</v>
      </c>
      <c r="Y72">
        <v>0</v>
      </c>
      <c r="Z72">
        <v>0</v>
      </c>
      <c r="AA72">
        <v>0.5</v>
      </c>
      <c r="AB72">
        <v>6.25</v>
      </c>
      <c r="AD72">
        <v>70</v>
      </c>
      <c r="AE72" s="8">
        <f t="shared" si="13"/>
        <v>-392.33660635570459</v>
      </c>
      <c r="AF72" s="8">
        <f t="shared" si="14"/>
        <v>-648.63820213512508</v>
      </c>
      <c r="AG72" s="8">
        <f t="shared" si="18"/>
        <v>-102.29082174982649</v>
      </c>
      <c r="AH72" s="8">
        <f t="shared" si="19"/>
        <v>-750.92902388495156</v>
      </c>
      <c r="AL72" s="2">
        <v>1</v>
      </c>
      <c r="AM72">
        <v>2</v>
      </c>
      <c r="AO72">
        <v>0</v>
      </c>
      <c r="AP72">
        <v>0</v>
      </c>
      <c r="AQ72">
        <v>3.28571428571429</v>
      </c>
      <c r="AR72">
        <v>0</v>
      </c>
      <c r="AS72">
        <v>1</v>
      </c>
      <c r="AT72">
        <v>0</v>
      </c>
      <c r="AU72">
        <v>0</v>
      </c>
      <c r="AV72">
        <v>2.1428571428571401</v>
      </c>
      <c r="AW72">
        <v>5.4285714285714297</v>
      </c>
      <c r="AY72">
        <v>70</v>
      </c>
      <c r="AZ72" s="8">
        <f t="shared" si="15"/>
        <v>-418.89879475455427</v>
      </c>
      <c r="BA72" s="8">
        <f t="shared" si="20"/>
        <v>-641.51503794582231</v>
      </c>
      <c r="BB72" s="8">
        <f t="shared" si="21"/>
        <v>-68.266026183800278</v>
      </c>
      <c r="BC72" s="8">
        <f t="shared" si="22"/>
        <v>-709.78106412962256</v>
      </c>
      <c r="BG72" s="2">
        <v>1</v>
      </c>
      <c r="BH72">
        <v>2</v>
      </c>
      <c r="BJ72">
        <v>0</v>
      </c>
      <c r="BK72">
        <v>0</v>
      </c>
      <c r="BL72">
        <v>0</v>
      </c>
      <c r="BM72">
        <v>2.2999999999999998</v>
      </c>
      <c r="BN72">
        <v>1</v>
      </c>
      <c r="BO72">
        <v>0</v>
      </c>
      <c r="BP72">
        <v>0</v>
      </c>
      <c r="BQ72">
        <v>2.8</v>
      </c>
      <c r="BR72">
        <v>5.0999999999999996</v>
      </c>
      <c r="BT72">
        <v>70</v>
      </c>
      <c r="BU72" s="8">
        <f t="shared" si="16"/>
        <v>-429.34399226174492</v>
      </c>
      <c r="BV72" s="8">
        <f t="shared" si="23"/>
        <v>-638.4860944177517</v>
      </c>
      <c r="BW72" s="8">
        <f t="shared" si="24"/>
        <v>-99.705650952920095</v>
      </c>
      <c r="BX72" s="8">
        <f t="shared" si="25"/>
        <v>-738.19174537067181</v>
      </c>
    </row>
    <row r="73" spans="1:76" ht="16.5" x14ac:dyDescent="0.25">
      <c r="A73">
        <v>71</v>
      </c>
      <c r="B73">
        <v>9.9999999999999995E-7</v>
      </c>
      <c r="C73">
        <v>8.746666666666666E-4</v>
      </c>
      <c r="D73">
        <v>1.3785135135135137E-3</v>
      </c>
      <c r="E73">
        <v>9.9999999999999995E-7</v>
      </c>
      <c r="F73">
        <v>1.0000000000000001E-5</v>
      </c>
      <c r="G73">
        <v>0.55870985722988664</v>
      </c>
      <c r="H73">
        <v>0.40776026817488242</v>
      </c>
      <c r="I73">
        <f t="shared" si="17"/>
        <v>306</v>
      </c>
      <c r="J73">
        <v>1.9952623149688761E-7</v>
      </c>
      <c r="K73">
        <v>3.1304999999999999E-2</v>
      </c>
      <c r="M73" s="22"/>
      <c r="Q73" s="2">
        <v>1</v>
      </c>
      <c r="R73">
        <v>2</v>
      </c>
      <c r="T73">
        <v>0</v>
      </c>
      <c r="U73">
        <v>5.75</v>
      </c>
      <c r="V73">
        <v>0</v>
      </c>
      <c r="W73">
        <v>0</v>
      </c>
      <c r="X73">
        <v>1</v>
      </c>
      <c r="Y73">
        <v>0</v>
      </c>
      <c r="Z73">
        <v>0</v>
      </c>
      <c r="AA73">
        <v>0.5</v>
      </c>
      <c r="AB73">
        <v>6.25</v>
      </c>
      <c r="AD73">
        <v>71</v>
      </c>
      <c r="AE73" s="8">
        <f t="shared" si="13"/>
        <v>-392.33660635570459</v>
      </c>
      <c r="AF73" s="8">
        <f t="shared" si="14"/>
        <v>-648.63820213512508</v>
      </c>
      <c r="AG73" s="8">
        <f t="shared" si="18"/>
        <v>-101.56337870626638</v>
      </c>
      <c r="AH73" s="8">
        <f t="shared" si="19"/>
        <v>-750.20158084139143</v>
      </c>
      <c r="AL73" s="2">
        <v>1</v>
      </c>
      <c r="AM73">
        <v>2</v>
      </c>
      <c r="AO73">
        <v>0</v>
      </c>
      <c r="AP73">
        <v>0</v>
      </c>
      <c r="AQ73">
        <v>3.28571428571429</v>
      </c>
      <c r="AR73">
        <v>0</v>
      </c>
      <c r="AS73">
        <v>1</v>
      </c>
      <c r="AT73">
        <v>0</v>
      </c>
      <c r="AU73">
        <v>0</v>
      </c>
      <c r="AV73">
        <v>2.1428571428571401</v>
      </c>
      <c r="AW73">
        <v>5.4285714285714297</v>
      </c>
      <c r="AY73">
        <v>71</v>
      </c>
      <c r="AZ73" s="8">
        <f t="shared" si="15"/>
        <v>-418.89879475455427</v>
      </c>
      <c r="BA73" s="8">
        <f t="shared" si="20"/>
        <v>-641.51503794582231</v>
      </c>
      <c r="BB73" s="8">
        <f t="shared" si="21"/>
        <v>-68.089890163949207</v>
      </c>
      <c r="BC73" s="8">
        <f t="shared" si="22"/>
        <v>-709.60492810977155</v>
      </c>
      <c r="BG73" s="2">
        <v>1</v>
      </c>
      <c r="BH73">
        <v>2</v>
      </c>
      <c r="BJ73">
        <v>0</v>
      </c>
      <c r="BK73">
        <v>0</v>
      </c>
      <c r="BL73">
        <v>0</v>
      </c>
      <c r="BM73">
        <v>2.2999999999999998</v>
      </c>
      <c r="BN73">
        <v>1</v>
      </c>
      <c r="BO73">
        <v>0</v>
      </c>
      <c r="BP73">
        <v>0</v>
      </c>
      <c r="BQ73">
        <v>2.8</v>
      </c>
      <c r="BR73">
        <v>5.0999999999999996</v>
      </c>
      <c r="BT73">
        <v>71</v>
      </c>
      <c r="BU73" s="8">
        <f t="shared" si="16"/>
        <v>-429.34399226174492</v>
      </c>
      <c r="BV73" s="8">
        <f t="shared" si="23"/>
        <v>-638.4860944177517</v>
      </c>
      <c r="BW73" s="8">
        <f t="shared" si="24"/>
        <v>-99.663426888065018</v>
      </c>
      <c r="BX73" s="8">
        <f t="shared" si="25"/>
        <v>-738.14952130581673</v>
      </c>
    </row>
    <row r="74" spans="1:76" ht="16.5" x14ac:dyDescent="0.25">
      <c r="A74">
        <v>72</v>
      </c>
      <c r="B74">
        <v>9.9999999999999995E-7</v>
      </c>
      <c r="C74">
        <v>4.6033333333333337E-4</v>
      </c>
      <c r="D74">
        <v>1.0385135135135134E-3</v>
      </c>
      <c r="E74">
        <v>9.9999999999999995E-7</v>
      </c>
      <c r="F74">
        <v>1.0000000000000001E-5</v>
      </c>
      <c r="G74">
        <v>0.57416201144268475</v>
      </c>
      <c r="H74">
        <v>0.39620837164496714</v>
      </c>
      <c r="I74">
        <f t="shared" si="17"/>
        <v>306</v>
      </c>
      <c r="J74">
        <v>1.9054607179632443E-7</v>
      </c>
      <c r="K74">
        <v>3.1359999999999999E-2</v>
      </c>
      <c r="M74" s="22"/>
      <c r="Q74" s="2">
        <v>1</v>
      </c>
      <c r="R74">
        <v>2</v>
      </c>
      <c r="T74">
        <v>0</v>
      </c>
      <c r="U74">
        <v>5.75</v>
      </c>
      <c r="V74">
        <v>0</v>
      </c>
      <c r="W74">
        <v>0</v>
      </c>
      <c r="X74">
        <v>1</v>
      </c>
      <c r="Y74">
        <v>0</v>
      </c>
      <c r="Z74">
        <v>0</v>
      </c>
      <c r="AA74">
        <v>0.5</v>
      </c>
      <c r="AB74">
        <v>6.25</v>
      </c>
      <c r="AD74">
        <v>72</v>
      </c>
      <c r="AE74" s="8">
        <f t="shared" si="13"/>
        <v>-392.33660635570459</v>
      </c>
      <c r="AF74" s="8">
        <f t="shared" si="14"/>
        <v>-648.63820213512508</v>
      </c>
      <c r="AG74" s="8">
        <f t="shared" si="18"/>
        <v>-110.95161653772423</v>
      </c>
      <c r="AH74" s="8">
        <f t="shared" si="19"/>
        <v>-759.58981867284933</v>
      </c>
      <c r="AL74" s="2">
        <v>1</v>
      </c>
      <c r="AM74">
        <v>2</v>
      </c>
      <c r="AO74">
        <v>0</v>
      </c>
      <c r="AP74">
        <v>0</v>
      </c>
      <c r="AQ74">
        <v>3.28571428571429</v>
      </c>
      <c r="AR74">
        <v>0</v>
      </c>
      <c r="AS74">
        <v>1</v>
      </c>
      <c r="AT74">
        <v>0</v>
      </c>
      <c r="AU74">
        <v>0</v>
      </c>
      <c r="AV74">
        <v>2.1428571428571401</v>
      </c>
      <c r="AW74">
        <v>5.4285714285714297</v>
      </c>
      <c r="AY74">
        <v>72</v>
      </c>
      <c r="AZ74" s="8">
        <f t="shared" si="15"/>
        <v>-418.89879475455427</v>
      </c>
      <c r="BA74" s="8">
        <f t="shared" si="20"/>
        <v>-641.51503794582231</v>
      </c>
      <c r="BB74" s="8">
        <f t="shared" si="21"/>
        <v>-70.447897445352183</v>
      </c>
      <c r="BC74" s="8">
        <f t="shared" si="22"/>
        <v>-711.96293539117448</v>
      </c>
      <c r="BG74" s="2">
        <v>1</v>
      </c>
      <c r="BH74">
        <v>2</v>
      </c>
      <c r="BJ74">
        <v>0</v>
      </c>
      <c r="BK74">
        <v>0</v>
      </c>
      <c r="BL74">
        <v>0</v>
      </c>
      <c r="BM74">
        <v>2.2999999999999998</v>
      </c>
      <c r="BN74">
        <v>1</v>
      </c>
      <c r="BO74">
        <v>0</v>
      </c>
      <c r="BP74">
        <v>0</v>
      </c>
      <c r="BQ74">
        <v>2.8</v>
      </c>
      <c r="BR74">
        <v>5.0999999999999996</v>
      </c>
      <c r="BT74">
        <v>72</v>
      </c>
      <c r="BU74" s="8">
        <f t="shared" si="16"/>
        <v>-429.34399226174492</v>
      </c>
      <c r="BV74" s="8">
        <f t="shared" si="23"/>
        <v>-638.4860944177517</v>
      </c>
      <c r="BW74" s="8">
        <f t="shared" si="24"/>
        <v>-99.650921898083126</v>
      </c>
      <c r="BX74" s="8">
        <f t="shared" si="25"/>
        <v>-738.13701631583479</v>
      </c>
    </row>
    <row r="75" spans="1:76" ht="16.5" x14ac:dyDescent="0.25">
      <c r="A75">
        <v>73</v>
      </c>
      <c r="B75">
        <v>9.9999999999999995E-7</v>
      </c>
      <c r="C75">
        <v>3.5716666666666671E-4</v>
      </c>
      <c r="D75">
        <v>6.7094594594594597E-4</v>
      </c>
      <c r="E75">
        <v>9.9999999999999995E-7</v>
      </c>
      <c r="F75">
        <v>1.0000000000000001E-5</v>
      </c>
      <c r="G75">
        <v>0.57313041145719301</v>
      </c>
      <c r="H75">
        <v>0.39579637694578085</v>
      </c>
      <c r="I75">
        <f t="shared" si="17"/>
        <v>306</v>
      </c>
      <c r="J75">
        <v>1.8197008586099811E-7</v>
      </c>
      <c r="K75">
        <v>3.1539999999999999E-2</v>
      </c>
      <c r="M75" s="22"/>
      <c r="Q75" s="2">
        <v>1</v>
      </c>
      <c r="R75">
        <v>2</v>
      </c>
      <c r="T75">
        <v>0</v>
      </c>
      <c r="U75">
        <v>5.75</v>
      </c>
      <c r="V75">
        <v>0</v>
      </c>
      <c r="W75">
        <v>0</v>
      </c>
      <c r="X75">
        <v>1</v>
      </c>
      <c r="Y75">
        <v>0</v>
      </c>
      <c r="Z75">
        <v>0</v>
      </c>
      <c r="AA75">
        <v>0.5</v>
      </c>
      <c r="AB75">
        <v>6.25</v>
      </c>
      <c r="AD75">
        <v>73</v>
      </c>
      <c r="AE75" s="8">
        <f t="shared" si="13"/>
        <v>-392.33660635570459</v>
      </c>
      <c r="AF75" s="8">
        <f t="shared" si="14"/>
        <v>-648.63820213512508</v>
      </c>
      <c r="AG75" s="8">
        <f t="shared" si="18"/>
        <v>-114.65651220350679</v>
      </c>
      <c r="AH75" s="8">
        <f t="shared" si="19"/>
        <v>-763.29471433863182</v>
      </c>
      <c r="AL75" s="2">
        <v>1</v>
      </c>
      <c r="AM75">
        <v>2</v>
      </c>
      <c r="AO75">
        <v>0</v>
      </c>
      <c r="AP75">
        <v>0</v>
      </c>
      <c r="AQ75">
        <v>3.28571428571429</v>
      </c>
      <c r="AR75">
        <v>0</v>
      </c>
      <c r="AS75">
        <v>1</v>
      </c>
      <c r="AT75">
        <v>0</v>
      </c>
      <c r="AU75">
        <v>0</v>
      </c>
      <c r="AV75">
        <v>2.1428571428571401</v>
      </c>
      <c r="AW75">
        <v>5.4285714285714297</v>
      </c>
      <c r="AY75">
        <v>73</v>
      </c>
      <c r="AZ75" s="8">
        <f t="shared" si="15"/>
        <v>-418.89879475455427</v>
      </c>
      <c r="BA75" s="8">
        <f t="shared" si="20"/>
        <v>-641.51503794582231</v>
      </c>
      <c r="BB75" s="8">
        <f t="shared" si="21"/>
        <v>-74.068660014616697</v>
      </c>
      <c r="BC75" s="8">
        <f t="shared" si="22"/>
        <v>-715.58369796043905</v>
      </c>
      <c r="BG75" s="2">
        <v>1</v>
      </c>
      <c r="BH75">
        <v>2</v>
      </c>
      <c r="BJ75">
        <v>0</v>
      </c>
      <c r="BK75">
        <v>0</v>
      </c>
      <c r="BL75">
        <v>0</v>
      </c>
      <c r="BM75">
        <v>2.2999999999999998</v>
      </c>
      <c r="BN75">
        <v>1</v>
      </c>
      <c r="BO75">
        <v>0</v>
      </c>
      <c r="BP75">
        <v>0</v>
      </c>
      <c r="BQ75">
        <v>2.8</v>
      </c>
      <c r="BR75">
        <v>5.0999999999999996</v>
      </c>
      <c r="BT75">
        <v>73</v>
      </c>
      <c r="BU75" s="8">
        <f t="shared" si="16"/>
        <v>-429.34399226174492</v>
      </c>
      <c r="BV75" s="8">
        <f t="shared" si="23"/>
        <v>-638.4860944177517</v>
      </c>
      <c r="BW75" s="8">
        <f t="shared" si="24"/>
        <v>-99.610149276513653</v>
      </c>
      <c r="BX75" s="8">
        <f t="shared" si="25"/>
        <v>-738.09624369426535</v>
      </c>
    </row>
    <row r="76" spans="1:76" ht="16.5" x14ac:dyDescent="0.25">
      <c r="A76">
        <v>74</v>
      </c>
      <c r="B76">
        <v>9.9999999999999995E-7</v>
      </c>
      <c r="C76">
        <v>4.7983333333333336E-4</v>
      </c>
      <c r="D76">
        <v>6.5459459459459458E-4</v>
      </c>
      <c r="E76">
        <v>9.9999999999999995E-7</v>
      </c>
      <c r="F76">
        <v>1.0000000000000001E-5</v>
      </c>
      <c r="G76">
        <v>0.56370429816789813</v>
      </c>
      <c r="H76">
        <v>0.40313961927279585</v>
      </c>
      <c r="I76">
        <f t="shared" si="17"/>
        <v>306</v>
      </c>
      <c r="J76">
        <v>1.8620871366628614E-7</v>
      </c>
      <c r="K76">
        <v>3.1620000000000002E-2</v>
      </c>
      <c r="M76" s="22"/>
      <c r="Q76" s="2">
        <v>1</v>
      </c>
      <c r="R76">
        <v>2</v>
      </c>
      <c r="T76">
        <v>0</v>
      </c>
      <c r="U76">
        <v>5.75</v>
      </c>
      <c r="V76">
        <v>0</v>
      </c>
      <c r="W76">
        <v>0</v>
      </c>
      <c r="X76">
        <v>1</v>
      </c>
      <c r="Y76">
        <v>0</v>
      </c>
      <c r="Z76">
        <v>0</v>
      </c>
      <c r="AA76">
        <v>0.5</v>
      </c>
      <c r="AB76">
        <v>6.25</v>
      </c>
      <c r="AD76">
        <v>74</v>
      </c>
      <c r="AE76" s="8">
        <f t="shared" si="13"/>
        <v>-392.33660635570459</v>
      </c>
      <c r="AF76" s="8">
        <f t="shared" si="14"/>
        <v>-648.63820213512508</v>
      </c>
      <c r="AG76" s="8">
        <f t="shared" si="18"/>
        <v>-110.33417075045453</v>
      </c>
      <c r="AH76" s="8">
        <f t="shared" si="19"/>
        <v>-758.9723728855796</v>
      </c>
      <c r="AL76" s="2">
        <v>1</v>
      </c>
      <c r="AM76">
        <v>2</v>
      </c>
      <c r="AO76">
        <v>0</v>
      </c>
      <c r="AP76">
        <v>0</v>
      </c>
      <c r="AQ76">
        <v>3.28571428571429</v>
      </c>
      <c r="AR76">
        <v>0</v>
      </c>
      <c r="AS76">
        <v>1</v>
      </c>
      <c r="AT76">
        <v>0</v>
      </c>
      <c r="AU76">
        <v>0</v>
      </c>
      <c r="AV76">
        <v>2.1428571428571401</v>
      </c>
      <c r="AW76">
        <v>5.4285714285714297</v>
      </c>
      <c r="AY76">
        <v>74</v>
      </c>
      <c r="AZ76" s="8">
        <f t="shared" si="15"/>
        <v>-418.89879475455427</v>
      </c>
      <c r="BA76" s="8">
        <f t="shared" si="20"/>
        <v>-641.51503794582231</v>
      </c>
      <c r="BB76" s="8">
        <f t="shared" si="21"/>
        <v>-74.261101775311687</v>
      </c>
      <c r="BC76" s="8">
        <f t="shared" si="22"/>
        <v>-715.77613972113397</v>
      </c>
      <c r="BG76" s="2">
        <v>1</v>
      </c>
      <c r="BH76">
        <v>2</v>
      </c>
      <c r="BJ76">
        <v>0</v>
      </c>
      <c r="BK76">
        <v>0</v>
      </c>
      <c r="BL76">
        <v>0</v>
      </c>
      <c r="BM76">
        <v>2.2999999999999998</v>
      </c>
      <c r="BN76">
        <v>1</v>
      </c>
      <c r="BO76">
        <v>0</v>
      </c>
      <c r="BP76">
        <v>0</v>
      </c>
      <c r="BQ76">
        <v>2.8</v>
      </c>
      <c r="BR76">
        <v>5.0999999999999996</v>
      </c>
      <c r="BT76">
        <v>74</v>
      </c>
      <c r="BU76" s="8">
        <f t="shared" si="16"/>
        <v>-429.34399226174492</v>
      </c>
      <c r="BV76" s="8">
        <f t="shared" si="23"/>
        <v>-638.4860944177517</v>
      </c>
      <c r="BW76" s="8">
        <f t="shared" si="24"/>
        <v>-99.592102747293396</v>
      </c>
      <c r="BX76" s="8">
        <f t="shared" si="25"/>
        <v>-738.07819716504514</v>
      </c>
    </row>
    <row r="77" spans="1:76" ht="16.5" x14ac:dyDescent="0.25">
      <c r="A77">
        <v>75</v>
      </c>
      <c r="B77">
        <v>9.9999999999999995E-7</v>
      </c>
      <c r="C77">
        <v>4.3483333333333335E-4</v>
      </c>
      <c r="D77">
        <v>8.1364864864864861E-4</v>
      </c>
      <c r="E77">
        <v>9.9999999999999995E-7</v>
      </c>
      <c r="F77">
        <v>1.0000000000000001E-5</v>
      </c>
      <c r="G77">
        <v>0.56736481182893794</v>
      </c>
      <c r="H77">
        <v>0.3983138826051203</v>
      </c>
      <c r="I77">
        <f t="shared" si="17"/>
        <v>306</v>
      </c>
      <c r="J77">
        <v>1.9054607179632443E-7</v>
      </c>
      <c r="K77">
        <v>3.09E-2</v>
      </c>
      <c r="M77" s="22"/>
      <c r="Q77" s="2">
        <v>1</v>
      </c>
      <c r="R77">
        <v>2</v>
      </c>
      <c r="T77">
        <v>0</v>
      </c>
      <c r="U77">
        <v>5.75</v>
      </c>
      <c r="V77">
        <v>0</v>
      </c>
      <c r="W77">
        <v>0</v>
      </c>
      <c r="X77">
        <v>1</v>
      </c>
      <c r="Y77">
        <v>0</v>
      </c>
      <c r="Z77">
        <v>0</v>
      </c>
      <c r="AA77">
        <v>0.5</v>
      </c>
      <c r="AB77">
        <v>6.25</v>
      </c>
      <c r="AD77">
        <v>75</v>
      </c>
      <c r="AE77" s="8">
        <f t="shared" si="13"/>
        <v>-392.33660635570459</v>
      </c>
      <c r="AF77" s="8">
        <f t="shared" si="14"/>
        <v>-648.63820213512508</v>
      </c>
      <c r="AG77" s="8">
        <f t="shared" si="18"/>
        <v>-111.80411348631345</v>
      </c>
      <c r="AH77" s="8">
        <f t="shared" si="19"/>
        <v>-760.44231562143852</v>
      </c>
      <c r="AL77" s="2">
        <v>1</v>
      </c>
      <c r="AM77">
        <v>2</v>
      </c>
      <c r="AO77">
        <v>0</v>
      </c>
      <c r="AP77">
        <v>0</v>
      </c>
      <c r="AQ77">
        <v>3.28571428571429</v>
      </c>
      <c r="AR77">
        <v>0</v>
      </c>
      <c r="AS77">
        <v>1</v>
      </c>
      <c r="AT77">
        <v>0</v>
      </c>
      <c r="AU77">
        <v>0</v>
      </c>
      <c r="AV77">
        <v>2.1428571428571401</v>
      </c>
      <c r="AW77">
        <v>5.4285714285714297</v>
      </c>
      <c r="AY77">
        <v>75</v>
      </c>
      <c r="AZ77" s="8">
        <f t="shared" si="15"/>
        <v>-418.89879475455427</v>
      </c>
      <c r="BA77" s="8">
        <f t="shared" si="20"/>
        <v>-641.51503794582231</v>
      </c>
      <c r="BB77" s="8">
        <f t="shared" si="21"/>
        <v>-72.568354190757105</v>
      </c>
      <c r="BC77" s="8">
        <f t="shared" si="22"/>
        <v>-714.08339213657939</v>
      </c>
      <c r="BG77" s="2">
        <v>1</v>
      </c>
      <c r="BH77">
        <v>2</v>
      </c>
      <c r="BJ77">
        <v>0</v>
      </c>
      <c r="BK77">
        <v>0</v>
      </c>
      <c r="BL77">
        <v>0</v>
      </c>
      <c r="BM77">
        <v>2.2999999999999998</v>
      </c>
      <c r="BN77">
        <v>1</v>
      </c>
      <c r="BO77">
        <v>0</v>
      </c>
      <c r="BP77">
        <v>0</v>
      </c>
      <c r="BQ77">
        <v>2.8</v>
      </c>
      <c r="BR77">
        <v>5.0999999999999996</v>
      </c>
      <c r="BT77">
        <v>75</v>
      </c>
      <c r="BU77" s="8">
        <f t="shared" si="16"/>
        <v>-429.34399226174492</v>
      </c>
      <c r="BV77" s="8">
        <f t="shared" si="23"/>
        <v>-638.4860944177517</v>
      </c>
      <c r="BW77" s="8">
        <f t="shared" si="24"/>
        <v>-99.756191312984043</v>
      </c>
      <c r="BX77" s="8">
        <f t="shared" si="25"/>
        <v>-738.24228573073572</v>
      </c>
    </row>
    <row r="78" spans="1:76" ht="16.5" x14ac:dyDescent="0.25">
      <c r="A78">
        <v>76</v>
      </c>
      <c r="B78">
        <v>9.9999999999999995E-7</v>
      </c>
      <c r="C78">
        <v>4.9566666666666661E-4</v>
      </c>
      <c r="D78">
        <v>7.6148648648648653E-4</v>
      </c>
      <c r="E78">
        <v>9.9999999999999995E-7</v>
      </c>
      <c r="F78">
        <v>1.0000000000000001E-5</v>
      </c>
      <c r="G78">
        <v>0.56467611130286388</v>
      </c>
      <c r="H78">
        <v>0.40367342830626834</v>
      </c>
      <c r="I78">
        <f t="shared" si="17"/>
        <v>306</v>
      </c>
      <c r="J78">
        <v>1.9498445997580421E-7</v>
      </c>
      <c r="K78">
        <v>3.0859999999999999E-2</v>
      </c>
      <c r="M78" s="22"/>
      <c r="Q78" s="2">
        <v>1</v>
      </c>
      <c r="R78">
        <v>2</v>
      </c>
      <c r="T78">
        <v>0</v>
      </c>
      <c r="U78">
        <v>5.75</v>
      </c>
      <c r="V78">
        <v>0</v>
      </c>
      <c r="W78">
        <v>0</v>
      </c>
      <c r="X78">
        <v>1</v>
      </c>
      <c r="Y78">
        <v>0</v>
      </c>
      <c r="Z78">
        <v>0</v>
      </c>
      <c r="AA78">
        <v>0.5</v>
      </c>
      <c r="AB78">
        <v>6.25</v>
      </c>
      <c r="AD78">
        <v>76</v>
      </c>
      <c r="AE78" s="8">
        <f t="shared" si="13"/>
        <v>-392.33660635570459</v>
      </c>
      <c r="AF78" s="8">
        <f t="shared" si="14"/>
        <v>-648.63820213512508</v>
      </c>
      <c r="AG78" s="8">
        <f t="shared" si="18"/>
        <v>-109.89018023373283</v>
      </c>
      <c r="AH78" s="8">
        <f t="shared" si="19"/>
        <v>-758.52838236885793</v>
      </c>
      <c r="AL78" s="2">
        <v>1</v>
      </c>
      <c r="AM78">
        <v>2</v>
      </c>
      <c r="AO78">
        <v>0</v>
      </c>
      <c r="AP78">
        <v>0</v>
      </c>
      <c r="AQ78">
        <v>3.28571428571429</v>
      </c>
      <c r="AR78">
        <v>0</v>
      </c>
      <c r="AS78">
        <v>1</v>
      </c>
      <c r="AT78">
        <v>0</v>
      </c>
      <c r="AU78">
        <v>0</v>
      </c>
      <c r="AV78">
        <v>2.1428571428571401</v>
      </c>
      <c r="AW78">
        <v>5.4285714285714297</v>
      </c>
      <c r="AY78">
        <v>76</v>
      </c>
      <c r="AZ78" s="8">
        <f t="shared" si="15"/>
        <v>-418.89879475455427</v>
      </c>
      <c r="BA78" s="8">
        <f t="shared" si="20"/>
        <v>-641.51503794582231</v>
      </c>
      <c r="BB78" s="8">
        <f t="shared" si="21"/>
        <v>-73.129294082719156</v>
      </c>
      <c r="BC78" s="8">
        <f t="shared" si="22"/>
        <v>-714.6443320285415</v>
      </c>
      <c r="BG78" s="2">
        <v>1</v>
      </c>
      <c r="BH78">
        <v>2</v>
      </c>
      <c r="BJ78">
        <v>0</v>
      </c>
      <c r="BK78">
        <v>0</v>
      </c>
      <c r="BL78">
        <v>0</v>
      </c>
      <c r="BM78">
        <v>2.2999999999999998</v>
      </c>
      <c r="BN78">
        <v>1</v>
      </c>
      <c r="BO78">
        <v>0</v>
      </c>
      <c r="BP78">
        <v>0</v>
      </c>
      <c r="BQ78">
        <v>2.8</v>
      </c>
      <c r="BR78">
        <v>5.0999999999999996</v>
      </c>
      <c r="BT78">
        <v>76</v>
      </c>
      <c r="BU78" s="8">
        <f t="shared" si="16"/>
        <v>-429.34399226174492</v>
      </c>
      <c r="BV78" s="8">
        <f t="shared" si="23"/>
        <v>-638.4860944177517</v>
      </c>
      <c r="BW78" s="8">
        <f t="shared" si="24"/>
        <v>-99.765419116864976</v>
      </c>
      <c r="BX78" s="8">
        <f t="shared" si="25"/>
        <v>-738.25151353461672</v>
      </c>
    </row>
    <row r="79" spans="1:76" ht="16.5" x14ac:dyDescent="0.25">
      <c r="A79">
        <v>77</v>
      </c>
      <c r="B79">
        <v>9.9999999999999995E-7</v>
      </c>
      <c r="C79">
        <v>5.7649999999999997E-4</v>
      </c>
      <c r="D79">
        <v>8.9445945945945953E-4</v>
      </c>
      <c r="E79">
        <v>9.9999999999999995E-7</v>
      </c>
      <c r="F79">
        <v>1.0000000000000001E-5</v>
      </c>
      <c r="G79">
        <v>0.55964054766159754</v>
      </c>
      <c r="H79">
        <v>0.4092742702596176</v>
      </c>
      <c r="I79">
        <f t="shared" si="17"/>
        <v>306</v>
      </c>
      <c r="J79">
        <v>1.9952623149688761E-7</v>
      </c>
      <c r="K79">
        <v>3.0964999999999999E-2</v>
      </c>
      <c r="M79" s="22"/>
      <c r="Q79" s="2">
        <v>1</v>
      </c>
      <c r="R79">
        <v>2</v>
      </c>
      <c r="T79">
        <v>0</v>
      </c>
      <c r="U79">
        <v>5.75</v>
      </c>
      <c r="V79">
        <v>0</v>
      </c>
      <c r="W79">
        <v>0</v>
      </c>
      <c r="X79">
        <v>1</v>
      </c>
      <c r="Y79">
        <v>0</v>
      </c>
      <c r="Z79">
        <v>0</v>
      </c>
      <c r="AA79">
        <v>0.5</v>
      </c>
      <c r="AB79">
        <v>6.25</v>
      </c>
      <c r="AD79">
        <v>77</v>
      </c>
      <c r="AE79" s="8">
        <f t="shared" si="13"/>
        <v>-392.33660635570459</v>
      </c>
      <c r="AF79" s="8">
        <f t="shared" si="14"/>
        <v>-648.63820213512508</v>
      </c>
      <c r="AG79" s="8">
        <f t="shared" si="18"/>
        <v>-107.67577680876519</v>
      </c>
      <c r="AH79" s="8">
        <f t="shared" si="19"/>
        <v>-756.31397894389033</v>
      </c>
      <c r="AL79" s="2">
        <v>1</v>
      </c>
      <c r="AM79">
        <v>2</v>
      </c>
      <c r="AO79">
        <v>0</v>
      </c>
      <c r="AP79">
        <v>0</v>
      </c>
      <c r="AQ79">
        <v>3.28571428571429</v>
      </c>
      <c r="AR79">
        <v>0</v>
      </c>
      <c r="AS79">
        <v>1</v>
      </c>
      <c r="AT79">
        <v>0</v>
      </c>
      <c r="AU79">
        <v>0</v>
      </c>
      <c r="AV79">
        <v>2.1428571428571401</v>
      </c>
      <c r="AW79">
        <v>5.4285714285714297</v>
      </c>
      <c r="AY79">
        <v>77</v>
      </c>
      <c r="AZ79" s="8">
        <f t="shared" si="15"/>
        <v>-418.89879475455427</v>
      </c>
      <c r="BA79" s="8">
        <f t="shared" si="20"/>
        <v>-641.51503794582231</v>
      </c>
      <c r="BB79" s="8">
        <f t="shared" si="21"/>
        <v>-71.765315961930511</v>
      </c>
      <c r="BC79" s="8">
        <f t="shared" si="22"/>
        <v>-713.28035390775278</v>
      </c>
      <c r="BG79" s="2">
        <v>1</v>
      </c>
      <c r="BH79">
        <v>2</v>
      </c>
      <c r="BJ79">
        <v>0</v>
      </c>
      <c r="BK79">
        <v>0</v>
      </c>
      <c r="BL79">
        <v>0</v>
      </c>
      <c r="BM79">
        <v>2.2999999999999998</v>
      </c>
      <c r="BN79">
        <v>1</v>
      </c>
      <c r="BO79">
        <v>0</v>
      </c>
      <c r="BP79">
        <v>0</v>
      </c>
      <c r="BQ79">
        <v>2.8</v>
      </c>
      <c r="BR79">
        <v>5.0999999999999996</v>
      </c>
      <c r="BT79">
        <v>77</v>
      </c>
      <c r="BU79" s="8">
        <f t="shared" si="16"/>
        <v>-429.34399226174492</v>
      </c>
      <c r="BV79" s="8">
        <f t="shared" si="23"/>
        <v>-638.4860944177517</v>
      </c>
      <c r="BW79" s="8">
        <f t="shared" si="24"/>
        <v>-99.741221578743662</v>
      </c>
      <c r="BX79" s="8">
        <f t="shared" si="25"/>
        <v>-738.22731599649535</v>
      </c>
    </row>
    <row r="80" spans="1:76" ht="16.5" x14ac:dyDescent="0.25">
      <c r="A80">
        <v>78</v>
      </c>
      <c r="B80">
        <v>9.9999999999999995E-7</v>
      </c>
      <c r="C80">
        <v>5.7499999999999999E-4</v>
      </c>
      <c r="D80">
        <v>8.2662162162162162E-4</v>
      </c>
      <c r="E80">
        <v>9.9999999999999995E-7</v>
      </c>
      <c r="F80">
        <v>1.0000000000000001E-5</v>
      </c>
      <c r="G80">
        <v>0.56750053686143442</v>
      </c>
      <c r="H80">
        <v>0.40050437537910555</v>
      </c>
      <c r="I80">
        <f t="shared" si="17"/>
        <v>306</v>
      </c>
      <c r="J80">
        <v>1.9498445997580421E-7</v>
      </c>
      <c r="K80">
        <v>3.0419999999999999E-2</v>
      </c>
      <c r="M80" s="22"/>
      <c r="Q80" s="2">
        <v>1</v>
      </c>
      <c r="R80">
        <v>2</v>
      </c>
      <c r="T80">
        <v>0</v>
      </c>
      <c r="U80">
        <v>5.75</v>
      </c>
      <c r="V80">
        <v>0</v>
      </c>
      <c r="W80">
        <v>0</v>
      </c>
      <c r="X80">
        <v>1</v>
      </c>
      <c r="Y80">
        <v>0</v>
      </c>
      <c r="Z80">
        <v>0</v>
      </c>
      <c r="AA80">
        <v>0.5</v>
      </c>
      <c r="AB80">
        <v>6.25</v>
      </c>
      <c r="AD80">
        <v>78</v>
      </c>
      <c r="AE80" s="8">
        <f t="shared" si="13"/>
        <v>-392.33660635570459</v>
      </c>
      <c r="AF80" s="8">
        <f t="shared" si="14"/>
        <v>-648.63820213512508</v>
      </c>
      <c r="AG80" s="8">
        <f t="shared" si="18"/>
        <v>-107.73647999474629</v>
      </c>
      <c r="AH80" s="8">
        <f t="shared" si="19"/>
        <v>-756.37468212987142</v>
      </c>
      <c r="AL80" s="2">
        <v>1</v>
      </c>
      <c r="AM80">
        <v>2</v>
      </c>
      <c r="AO80">
        <v>0</v>
      </c>
      <c r="AP80">
        <v>0</v>
      </c>
      <c r="AQ80">
        <v>3.28571428571429</v>
      </c>
      <c r="AR80">
        <v>0</v>
      </c>
      <c r="AS80">
        <v>1</v>
      </c>
      <c r="AT80">
        <v>0</v>
      </c>
      <c r="AU80">
        <v>0</v>
      </c>
      <c r="AV80">
        <v>2.1428571428571401</v>
      </c>
      <c r="AW80">
        <v>5.4285714285714297</v>
      </c>
      <c r="AY80">
        <v>78</v>
      </c>
      <c r="AZ80" s="8">
        <f t="shared" si="15"/>
        <v>-418.89879475455427</v>
      </c>
      <c r="BA80" s="8">
        <f t="shared" si="20"/>
        <v>-641.51503794582231</v>
      </c>
      <c r="BB80" s="8">
        <f t="shared" si="21"/>
        <v>-72.521472900429174</v>
      </c>
      <c r="BC80" s="8">
        <f t="shared" si="22"/>
        <v>-714.03651084625153</v>
      </c>
      <c r="BG80" s="2">
        <v>1</v>
      </c>
      <c r="BH80">
        <v>2</v>
      </c>
      <c r="BJ80">
        <v>0</v>
      </c>
      <c r="BK80">
        <v>0</v>
      </c>
      <c r="BL80">
        <v>0</v>
      </c>
      <c r="BM80">
        <v>2.2999999999999998</v>
      </c>
      <c r="BN80">
        <v>1</v>
      </c>
      <c r="BO80">
        <v>0</v>
      </c>
      <c r="BP80">
        <v>0</v>
      </c>
      <c r="BQ80">
        <v>2.8</v>
      </c>
      <c r="BR80">
        <v>5.0999999999999996</v>
      </c>
      <c r="BT80">
        <v>78</v>
      </c>
      <c r="BU80" s="8">
        <f t="shared" si="16"/>
        <v>-429.34399226174492</v>
      </c>
      <c r="BV80" s="8">
        <f t="shared" si="23"/>
        <v>-638.4860944177517</v>
      </c>
      <c r="BW80" s="8">
        <f t="shared" si="24"/>
        <v>-99.867721788264532</v>
      </c>
      <c r="BX80" s="8">
        <f t="shared" si="25"/>
        <v>-738.35381620601629</v>
      </c>
    </row>
    <row r="81" spans="1:76" ht="16.5" x14ac:dyDescent="0.25">
      <c r="A81">
        <v>79</v>
      </c>
      <c r="B81">
        <v>9.9999999999999995E-7</v>
      </c>
      <c r="C81">
        <v>5.5483333333333329E-4</v>
      </c>
      <c r="D81">
        <v>7.5837837837837831E-4</v>
      </c>
      <c r="E81">
        <v>9.9999999999999995E-7</v>
      </c>
      <c r="F81">
        <v>1.0000000000000001E-5</v>
      </c>
      <c r="G81">
        <v>0.56657368731930691</v>
      </c>
      <c r="H81">
        <v>0.40150676277508024</v>
      </c>
      <c r="I81">
        <f t="shared" si="17"/>
        <v>306</v>
      </c>
      <c r="J81">
        <v>1.8620871366628614E-7</v>
      </c>
      <c r="K81">
        <v>3.1144999999999999E-2</v>
      </c>
      <c r="M81" s="22"/>
      <c r="Q81" s="2">
        <v>1</v>
      </c>
      <c r="R81">
        <v>2</v>
      </c>
      <c r="T81">
        <v>0</v>
      </c>
      <c r="U81">
        <v>5.75</v>
      </c>
      <c r="V81">
        <v>0</v>
      </c>
      <c r="W81">
        <v>0</v>
      </c>
      <c r="X81">
        <v>1</v>
      </c>
      <c r="Y81">
        <v>0</v>
      </c>
      <c r="Z81">
        <v>0</v>
      </c>
      <c r="AA81">
        <v>0.5</v>
      </c>
      <c r="AB81">
        <v>6.25</v>
      </c>
      <c r="AD81">
        <v>79</v>
      </c>
      <c r="AE81" s="8">
        <f t="shared" si="13"/>
        <v>-392.33660635570459</v>
      </c>
      <c r="AF81" s="8">
        <f t="shared" si="14"/>
        <v>-648.63820213512508</v>
      </c>
      <c r="AG81" s="8">
        <f t="shared" si="18"/>
        <v>-108.22881873299562</v>
      </c>
      <c r="AH81" s="8">
        <f t="shared" si="19"/>
        <v>-756.86702086812068</v>
      </c>
      <c r="AL81" s="2">
        <v>1</v>
      </c>
      <c r="AM81">
        <v>2</v>
      </c>
      <c r="AO81">
        <v>0</v>
      </c>
      <c r="AP81">
        <v>0</v>
      </c>
      <c r="AQ81">
        <v>3.28571428571429</v>
      </c>
      <c r="AR81">
        <v>0</v>
      </c>
      <c r="AS81">
        <v>1</v>
      </c>
      <c r="AT81">
        <v>0</v>
      </c>
      <c r="AU81">
        <v>0</v>
      </c>
      <c r="AV81">
        <v>2.1428571428571401</v>
      </c>
      <c r="AW81">
        <v>5.4285714285714297</v>
      </c>
      <c r="AY81">
        <v>79</v>
      </c>
      <c r="AZ81" s="8">
        <f t="shared" si="15"/>
        <v>-418.89879475455427</v>
      </c>
      <c r="BA81" s="8">
        <f t="shared" si="20"/>
        <v>-641.51503794582231</v>
      </c>
      <c r="BB81" s="8">
        <f t="shared" si="21"/>
        <v>-73.113365917590983</v>
      </c>
      <c r="BC81" s="8">
        <f t="shared" si="22"/>
        <v>-714.62840386341327</v>
      </c>
      <c r="BG81" s="2">
        <v>1</v>
      </c>
      <c r="BH81">
        <v>2</v>
      </c>
      <c r="BJ81">
        <v>0</v>
      </c>
      <c r="BK81">
        <v>0</v>
      </c>
      <c r="BL81">
        <v>0</v>
      </c>
      <c r="BM81">
        <v>2.2999999999999998</v>
      </c>
      <c r="BN81">
        <v>1</v>
      </c>
      <c r="BO81">
        <v>0</v>
      </c>
      <c r="BP81">
        <v>0</v>
      </c>
      <c r="BQ81">
        <v>2.8</v>
      </c>
      <c r="BR81">
        <v>5.0999999999999996</v>
      </c>
      <c r="BT81">
        <v>79</v>
      </c>
      <c r="BU81" s="8">
        <f t="shared" si="16"/>
        <v>-429.34399226174492</v>
      </c>
      <c r="BV81" s="8">
        <f t="shared" si="23"/>
        <v>-638.4860944177517</v>
      </c>
      <c r="BW81" s="8">
        <f t="shared" si="24"/>
        <v>-99.699930352275416</v>
      </c>
      <c r="BX81" s="8">
        <f t="shared" si="25"/>
        <v>-738.18602477002707</v>
      </c>
    </row>
    <row r="82" spans="1:76" ht="16.5" x14ac:dyDescent="0.25">
      <c r="A82">
        <v>80</v>
      </c>
      <c r="B82">
        <v>9.9999999999999995E-7</v>
      </c>
      <c r="C82">
        <v>5.3766666666666665E-4</v>
      </c>
      <c r="D82">
        <v>6.733783783783783E-4</v>
      </c>
      <c r="E82">
        <v>9.9999999999999995E-7</v>
      </c>
      <c r="F82">
        <v>1.0000000000000001E-5</v>
      </c>
      <c r="G82">
        <v>0.56626818337770868</v>
      </c>
      <c r="H82">
        <v>0.40227241966806354</v>
      </c>
      <c r="I82">
        <f t="shared" si="17"/>
        <v>306</v>
      </c>
      <c r="J82">
        <v>1.8197008586099811E-7</v>
      </c>
      <c r="K82">
        <v>3.065E-2</v>
      </c>
      <c r="M82" s="22"/>
      <c r="Q82" s="2">
        <v>1</v>
      </c>
      <c r="R82">
        <v>2</v>
      </c>
      <c r="T82">
        <v>0</v>
      </c>
      <c r="U82">
        <v>5.75</v>
      </c>
      <c r="V82">
        <v>0</v>
      </c>
      <c r="W82">
        <v>0</v>
      </c>
      <c r="X82">
        <v>1</v>
      </c>
      <c r="Y82">
        <v>0</v>
      </c>
      <c r="Z82">
        <v>0</v>
      </c>
      <c r="AA82">
        <v>0.5</v>
      </c>
      <c r="AB82">
        <v>6.25</v>
      </c>
      <c r="AD82">
        <v>80</v>
      </c>
      <c r="AE82" s="8">
        <f t="shared" si="13"/>
        <v>-392.33660635570459</v>
      </c>
      <c r="AF82" s="8">
        <f t="shared" si="14"/>
        <v>-648.63820213512508</v>
      </c>
      <c r="AG82" s="8">
        <f t="shared" si="18"/>
        <v>-108.70898534817677</v>
      </c>
      <c r="AH82" s="8">
        <f t="shared" si="19"/>
        <v>-757.34718748330181</v>
      </c>
      <c r="AL82" s="2">
        <v>1</v>
      </c>
      <c r="AM82">
        <v>2</v>
      </c>
      <c r="AO82">
        <v>0</v>
      </c>
      <c r="AP82">
        <v>0</v>
      </c>
      <c r="AQ82">
        <v>3.28571428571429</v>
      </c>
      <c r="AR82">
        <v>0</v>
      </c>
      <c r="AS82">
        <v>1</v>
      </c>
      <c r="AT82">
        <v>0</v>
      </c>
      <c r="AU82">
        <v>0</v>
      </c>
      <c r="AV82">
        <v>2.1428571428571401</v>
      </c>
      <c r="AW82">
        <v>5.4285714285714297</v>
      </c>
      <c r="AY82">
        <v>80</v>
      </c>
      <c r="AZ82" s="8">
        <f t="shared" si="15"/>
        <v>-418.89879475455427</v>
      </c>
      <c r="BA82" s="8">
        <f t="shared" si="20"/>
        <v>-641.51503794582231</v>
      </c>
      <c r="BB82" s="8">
        <f t="shared" si="21"/>
        <v>-74.19446376967592</v>
      </c>
      <c r="BC82" s="8">
        <f t="shared" si="22"/>
        <v>-715.70950171549828</v>
      </c>
      <c r="BG82" s="2">
        <v>1</v>
      </c>
      <c r="BH82">
        <v>2</v>
      </c>
      <c r="BJ82">
        <v>0</v>
      </c>
      <c r="BK82">
        <v>0</v>
      </c>
      <c r="BL82">
        <v>0</v>
      </c>
      <c r="BM82">
        <v>2.2999999999999998</v>
      </c>
      <c r="BN82">
        <v>1</v>
      </c>
      <c r="BO82">
        <v>0</v>
      </c>
      <c r="BP82">
        <v>0</v>
      </c>
      <c r="BQ82">
        <v>2.8</v>
      </c>
      <c r="BR82">
        <v>5.0999999999999996</v>
      </c>
      <c r="BT82">
        <v>80</v>
      </c>
      <c r="BU82" s="8">
        <f t="shared" si="16"/>
        <v>-429.34399226174492</v>
      </c>
      <c r="BV82" s="8">
        <f t="shared" si="23"/>
        <v>-638.4860944177517</v>
      </c>
      <c r="BW82" s="8">
        <f t="shared" si="24"/>
        <v>-99.814062172254708</v>
      </c>
      <c r="BX82" s="8">
        <f t="shared" si="25"/>
        <v>-738.3001565900064</v>
      </c>
    </row>
    <row r="83" spans="1:76" ht="16.5" x14ac:dyDescent="0.25">
      <c r="A83">
        <v>81</v>
      </c>
      <c r="B83">
        <v>9.9999999999999995E-7</v>
      </c>
      <c r="C83">
        <v>4.8116666666666669E-4</v>
      </c>
      <c r="D83">
        <v>6.7027027027027029E-4</v>
      </c>
      <c r="E83">
        <v>9.9999999999999995E-7</v>
      </c>
      <c r="F83">
        <v>1.0000000000000001E-5</v>
      </c>
      <c r="G83">
        <v>0.56540807147824013</v>
      </c>
      <c r="H83">
        <v>0.40073706510446949</v>
      </c>
      <c r="I83">
        <f t="shared" si="17"/>
        <v>306</v>
      </c>
      <c r="J83">
        <v>1.8620871366628614E-7</v>
      </c>
      <c r="K83">
        <v>3.1370000000000002E-2</v>
      </c>
      <c r="M83" s="22"/>
      <c r="Q83" s="2">
        <v>1</v>
      </c>
      <c r="R83">
        <v>2</v>
      </c>
      <c r="T83">
        <v>0</v>
      </c>
      <c r="U83">
        <v>5.75</v>
      </c>
      <c r="V83">
        <v>0</v>
      </c>
      <c r="W83">
        <v>0</v>
      </c>
      <c r="X83">
        <v>1</v>
      </c>
      <c r="Y83">
        <v>0</v>
      </c>
      <c r="Z83">
        <v>0</v>
      </c>
      <c r="AA83">
        <v>0.5</v>
      </c>
      <c r="AB83">
        <v>6.25</v>
      </c>
      <c r="AD83">
        <v>81</v>
      </c>
      <c r="AE83" s="8">
        <f t="shared" si="13"/>
        <v>-392.33660635570459</v>
      </c>
      <c r="AF83" s="8">
        <f t="shared" si="14"/>
        <v>-648.63820213512508</v>
      </c>
      <c r="AG83" s="8">
        <f t="shared" si="18"/>
        <v>-110.30367372635459</v>
      </c>
      <c r="AH83" s="8">
        <f t="shared" si="19"/>
        <v>-758.94187586147973</v>
      </c>
      <c r="AL83" s="2">
        <v>1</v>
      </c>
      <c r="AM83">
        <v>2</v>
      </c>
      <c r="AO83">
        <v>0</v>
      </c>
      <c r="AP83">
        <v>0</v>
      </c>
      <c r="AQ83">
        <v>3.28571428571429</v>
      </c>
      <c r="AR83">
        <v>0</v>
      </c>
      <c r="AS83">
        <v>1</v>
      </c>
      <c r="AT83">
        <v>0</v>
      </c>
      <c r="AU83">
        <v>0</v>
      </c>
      <c r="AV83">
        <v>2.1428571428571401</v>
      </c>
      <c r="AW83">
        <v>5.4285714285714297</v>
      </c>
      <c r="AY83">
        <v>81</v>
      </c>
      <c r="AZ83" s="8">
        <f t="shared" si="15"/>
        <v>-418.89879475455427</v>
      </c>
      <c r="BA83" s="8">
        <f t="shared" si="20"/>
        <v>-641.51503794582231</v>
      </c>
      <c r="BB83" s="8">
        <f t="shared" si="21"/>
        <v>-74.106548136142379</v>
      </c>
      <c r="BC83" s="8">
        <f t="shared" si="22"/>
        <v>-715.62158608196467</v>
      </c>
      <c r="BG83" s="2">
        <v>1</v>
      </c>
      <c r="BH83">
        <v>2</v>
      </c>
      <c r="BJ83">
        <v>0</v>
      </c>
      <c r="BK83">
        <v>0</v>
      </c>
      <c r="BL83">
        <v>0</v>
      </c>
      <c r="BM83">
        <v>2.2999999999999998</v>
      </c>
      <c r="BN83">
        <v>1</v>
      </c>
      <c r="BO83">
        <v>0</v>
      </c>
      <c r="BP83">
        <v>0</v>
      </c>
      <c r="BQ83">
        <v>2.8</v>
      </c>
      <c r="BR83">
        <v>5.0999999999999996</v>
      </c>
      <c r="BT83">
        <v>81</v>
      </c>
      <c r="BU83" s="8">
        <f t="shared" si="16"/>
        <v>-429.34399226174492</v>
      </c>
      <c r="BV83" s="8">
        <f t="shared" si="23"/>
        <v>-638.4860944177517</v>
      </c>
      <c r="BW83" s="8">
        <f t="shared" si="24"/>
        <v>-99.648650620015104</v>
      </c>
      <c r="BX83" s="8">
        <f t="shared" si="25"/>
        <v>-738.13474503776683</v>
      </c>
    </row>
    <row r="84" spans="1:76" ht="16.5" x14ac:dyDescent="0.25">
      <c r="A84">
        <v>82</v>
      </c>
      <c r="B84">
        <v>9.9999999999999995E-7</v>
      </c>
      <c r="C84">
        <v>6.2016666666666665E-4</v>
      </c>
      <c r="D84">
        <v>8.4094594594594587E-4</v>
      </c>
      <c r="E84">
        <v>9.9999999999999995E-7</v>
      </c>
      <c r="F84">
        <v>1.0000000000000001E-5</v>
      </c>
      <c r="G84">
        <v>0.56134788994134621</v>
      </c>
      <c r="H84">
        <v>0.40661590678000242</v>
      </c>
      <c r="I84">
        <f t="shared" si="17"/>
        <v>306</v>
      </c>
      <c r="J84">
        <v>1.9054607179632443E-7</v>
      </c>
      <c r="K84">
        <v>3.1050000000000001E-2</v>
      </c>
      <c r="M84" s="22"/>
      <c r="Q84" s="2">
        <v>1</v>
      </c>
      <c r="R84">
        <v>2</v>
      </c>
      <c r="T84">
        <v>0</v>
      </c>
      <c r="U84">
        <v>5.75</v>
      </c>
      <c r="V84">
        <v>0</v>
      </c>
      <c r="W84">
        <v>0</v>
      </c>
      <c r="X84">
        <v>1</v>
      </c>
      <c r="Y84">
        <v>0</v>
      </c>
      <c r="Z84">
        <v>0</v>
      </c>
      <c r="AA84">
        <v>0.5</v>
      </c>
      <c r="AB84">
        <v>6.25</v>
      </c>
      <c r="AD84">
        <v>82</v>
      </c>
      <c r="AE84" s="8">
        <f t="shared" si="13"/>
        <v>-392.33660635570459</v>
      </c>
      <c r="AF84" s="8">
        <f t="shared" si="14"/>
        <v>-648.63820213512508</v>
      </c>
      <c r="AG84" s="8">
        <f t="shared" si="18"/>
        <v>-106.60415709993219</v>
      </c>
      <c r="AH84" s="8">
        <f t="shared" si="19"/>
        <v>-755.24235923505728</v>
      </c>
      <c r="AL84" s="2">
        <v>1</v>
      </c>
      <c r="AM84">
        <v>2</v>
      </c>
      <c r="AO84">
        <v>0</v>
      </c>
      <c r="AP84">
        <v>0</v>
      </c>
      <c r="AQ84">
        <v>3.28571428571429</v>
      </c>
      <c r="AR84">
        <v>0</v>
      </c>
      <c r="AS84">
        <v>1</v>
      </c>
      <c r="AT84">
        <v>0</v>
      </c>
      <c r="AU84">
        <v>0</v>
      </c>
      <c r="AV84">
        <v>2.1428571428571401</v>
      </c>
      <c r="AW84">
        <v>5.4285714285714297</v>
      </c>
      <c r="AY84">
        <v>82</v>
      </c>
      <c r="AZ84" s="8">
        <f t="shared" si="15"/>
        <v>-418.89879475455427</v>
      </c>
      <c r="BA84" s="8">
        <f t="shared" si="20"/>
        <v>-641.51503794582231</v>
      </c>
      <c r="BB84" s="8">
        <f t="shared" si="21"/>
        <v>-72.266095000429843</v>
      </c>
      <c r="BC84" s="8">
        <f t="shared" si="22"/>
        <v>-713.78113294625211</v>
      </c>
      <c r="BG84" s="2">
        <v>1</v>
      </c>
      <c r="BH84">
        <v>2</v>
      </c>
      <c r="BJ84">
        <v>0</v>
      </c>
      <c r="BK84">
        <v>0</v>
      </c>
      <c r="BL84">
        <v>0</v>
      </c>
      <c r="BM84">
        <v>2.2999999999999998</v>
      </c>
      <c r="BN84">
        <v>1</v>
      </c>
      <c r="BO84">
        <v>0</v>
      </c>
      <c r="BP84">
        <v>0</v>
      </c>
      <c r="BQ84">
        <v>2.8</v>
      </c>
      <c r="BR84">
        <v>5.0999999999999996</v>
      </c>
      <c r="BT84">
        <v>82</v>
      </c>
      <c r="BU84" s="8">
        <f t="shared" si="16"/>
        <v>-429.34399226174492</v>
      </c>
      <c r="BV84" s="8">
        <f t="shared" si="23"/>
        <v>-638.4860944177517</v>
      </c>
      <c r="BW84" s="8">
        <f t="shared" si="24"/>
        <v>-99.72169311675249</v>
      </c>
      <c r="BX84" s="8">
        <f t="shared" si="25"/>
        <v>-738.20778753450418</v>
      </c>
    </row>
    <row r="85" spans="1:76" ht="16.5" x14ac:dyDescent="0.25">
      <c r="A85">
        <v>83</v>
      </c>
      <c r="B85">
        <v>9.9999999999999995E-7</v>
      </c>
      <c r="C85">
        <v>7.0350000000000002E-4</v>
      </c>
      <c r="D85">
        <v>8.6405405405405404E-4</v>
      </c>
      <c r="E85">
        <v>9.9999999999999995E-7</v>
      </c>
      <c r="F85">
        <v>1.0000000000000001E-5</v>
      </c>
      <c r="G85">
        <v>0.55804604694133164</v>
      </c>
      <c r="H85">
        <v>0.4049673220683731</v>
      </c>
      <c r="I85">
        <f t="shared" si="17"/>
        <v>306</v>
      </c>
      <c r="J85">
        <v>1.8620871366628614E-7</v>
      </c>
      <c r="K85">
        <v>3.0915000000000002E-2</v>
      </c>
      <c r="M85" s="22"/>
      <c r="Q85" s="2">
        <v>1</v>
      </c>
      <c r="R85">
        <v>2</v>
      </c>
      <c r="T85">
        <v>0</v>
      </c>
      <c r="U85">
        <v>5.75</v>
      </c>
      <c r="V85">
        <v>0</v>
      </c>
      <c r="W85">
        <v>0</v>
      </c>
      <c r="X85">
        <v>1</v>
      </c>
      <c r="Y85">
        <v>0</v>
      </c>
      <c r="Z85">
        <v>0</v>
      </c>
      <c r="AA85">
        <v>0.5</v>
      </c>
      <c r="AB85">
        <v>6.25</v>
      </c>
      <c r="AD85">
        <v>83</v>
      </c>
      <c r="AE85" s="8">
        <f t="shared" si="13"/>
        <v>-392.33660635570459</v>
      </c>
      <c r="AF85" s="8">
        <f t="shared" si="14"/>
        <v>-648.63820213512508</v>
      </c>
      <c r="AG85" s="8">
        <f t="shared" si="18"/>
        <v>-104.76523564985155</v>
      </c>
      <c r="AH85" s="8">
        <f t="shared" si="19"/>
        <v>-753.40343778497663</v>
      </c>
      <c r="AL85" s="2">
        <v>1</v>
      </c>
      <c r="AM85">
        <v>2</v>
      </c>
      <c r="AO85">
        <v>0</v>
      </c>
      <c r="AP85">
        <v>0</v>
      </c>
      <c r="AQ85">
        <v>3.28571428571429</v>
      </c>
      <c r="AR85">
        <v>0</v>
      </c>
      <c r="AS85">
        <v>1</v>
      </c>
      <c r="AT85">
        <v>0</v>
      </c>
      <c r="AU85">
        <v>0</v>
      </c>
      <c r="AV85">
        <v>2.1428571428571401</v>
      </c>
      <c r="AW85">
        <v>5.4285714285714297</v>
      </c>
      <c r="AY85">
        <v>83</v>
      </c>
      <c r="AZ85" s="8">
        <f t="shared" si="15"/>
        <v>-418.89879475455427</v>
      </c>
      <c r="BA85" s="8">
        <f t="shared" si="20"/>
        <v>-641.51503794582231</v>
      </c>
      <c r="BB85" s="8">
        <f t="shared" si="21"/>
        <v>-72.063238202843067</v>
      </c>
      <c r="BC85" s="8">
        <f t="shared" si="22"/>
        <v>-713.5782761486654</v>
      </c>
      <c r="BG85" s="2">
        <v>1</v>
      </c>
      <c r="BH85">
        <v>2</v>
      </c>
      <c r="BJ85">
        <v>0</v>
      </c>
      <c r="BK85">
        <v>0</v>
      </c>
      <c r="BL85">
        <v>0</v>
      </c>
      <c r="BM85">
        <v>2.2999999999999998</v>
      </c>
      <c r="BN85">
        <v>1</v>
      </c>
      <c r="BO85">
        <v>0</v>
      </c>
      <c r="BP85">
        <v>0</v>
      </c>
      <c r="BQ85">
        <v>2.8</v>
      </c>
      <c r="BR85">
        <v>5.0999999999999996</v>
      </c>
      <c r="BT85">
        <v>83</v>
      </c>
      <c r="BU85" s="8">
        <f t="shared" si="16"/>
        <v>-429.34399226174492</v>
      </c>
      <c r="BV85" s="8">
        <f t="shared" si="23"/>
        <v>-638.4860944177517</v>
      </c>
      <c r="BW85" s="8">
        <f t="shared" si="24"/>
        <v>-99.752733965864493</v>
      </c>
      <c r="BX85" s="8">
        <f t="shared" si="25"/>
        <v>-738.23882838361624</v>
      </c>
    </row>
    <row r="86" spans="1:76" ht="16.5" x14ac:dyDescent="0.25">
      <c r="A86">
        <v>84</v>
      </c>
      <c r="B86">
        <v>9.9999999999999995E-7</v>
      </c>
      <c r="C86">
        <v>8.8066666666666675E-4</v>
      </c>
      <c r="D86">
        <v>1.0872972972972971E-3</v>
      </c>
      <c r="E86">
        <v>9.9999999999999995E-7</v>
      </c>
      <c r="F86">
        <v>1.0000000000000001E-5</v>
      </c>
      <c r="G86">
        <v>0.56230708427176712</v>
      </c>
      <c r="H86">
        <v>0.4050264648235391</v>
      </c>
      <c r="I86">
        <f t="shared" si="17"/>
        <v>306</v>
      </c>
      <c r="J86">
        <v>1.9498445997580421E-7</v>
      </c>
      <c r="K86">
        <v>3.0405000000000001E-2</v>
      </c>
      <c r="M86" s="22"/>
      <c r="Q86" s="2">
        <v>1</v>
      </c>
      <c r="R86">
        <v>2</v>
      </c>
      <c r="T86">
        <v>0</v>
      </c>
      <c r="U86">
        <v>5.75</v>
      </c>
      <c r="V86">
        <v>0</v>
      </c>
      <c r="W86">
        <v>0</v>
      </c>
      <c r="X86">
        <v>1</v>
      </c>
      <c r="Y86">
        <v>0</v>
      </c>
      <c r="Z86">
        <v>0</v>
      </c>
      <c r="AA86">
        <v>0.5</v>
      </c>
      <c r="AB86">
        <v>6.25</v>
      </c>
      <c r="AD86">
        <v>84</v>
      </c>
      <c r="AE86" s="8">
        <f t="shared" si="13"/>
        <v>-392.33660635570459</v>
      </c>
      <c r="AF86" s="8">
        <f t="shared" si="14"/>
        <v>-648.63820213512508</v>
      </c>
      <c r="AG86" s="8">
        <f t="shared" si="18"/>
        <v>-101.50047614565366</v>
      </c>
      <c r="AH86" s="8">
        <f t="shared" si="19"/>
        <v>-750.13867828077878</v>
      </c>
      <c r="AL86" s="2">
        <v>1</v>
      </c>
      <c r="AM86">
        <v>2</v>
      </c>
      <c r="AO86">
        <v>0</v>
      </c>
      <c r="AP86">
        <v>0</v>
      </c>
      <c r="AQ86">
        <v>3.28571428571429</v>
      </c>
      <c r="AR86">
        <v>0</v>
      </c>
      <c r="AS86">
        <v>1</v>
      </c>
      <c r="AT86">
        <v>0</v>
      </c>
      <c r="AU86">
        <v>0</v>
      </c>
      <c r="AV86">
        <v>2.1428571428571401</v>
      </c>
      <c r="AW86">
        <v>5.4285714285714297</v>
      </c>
      <c r="AY86">
        <v>84</v>
      </c>
      <c r="AZ86" s="8">
        <f t="shared" si="15"/>
        <v>-418.89879475455427</v>
      </c>
      <c r="BA86" s="8">
        <f t="shared" si="20"/>
        <v>-641.51503794582231</v>
      </c>
      <c r="BB86" s="8">
        <f t="shared" si="21"/>
        <v>-70.232758176065886</v>
      </c>
      <c r="BC86" s="8">
        <f t="shared" si="22"/>
        <v>-711.7477961218882</v>
      </c>
      <c r="BG86" s="2">
        <v>1</v>
      </c>
      <c r="BH86">
        <v>2</v>
      </c>
      <c r="BJ86">
        <v>0</v>
      </c>
      <c r="BK86">
        <v>0</v>
      </c>
      <c r="BL86">
        <v>0</v>
      </c>
      <c r="BM86">
        <v>2.2999999999999998</v>
      </c>
      <c r="BN86">
        <v>1</v>
      </c>
      <c r="BO86">
        <v>0</v>
      </c>
      <c r="BP86">
        <v>0</v>
      </c>
      <c r="BQ86">
        <v>2.8</v>
      </c>
      <c r="BR86">
        <v>5.0999999999999996</v>
      </c>
      <c r="BT86">
        <v>84</v>
      </c>
      <c r="BU86" s="8">
        <f t="shared" si="16"/>
        <v>-429.34399226174492</v>
      </c>
      <c r="BV86" s="8">
        <f t="shared" si="23"/>
        <v>-638.4860944177517</v>
      </c>
      <c r="BW86" s="8">
        <f t="shared" si="24"/>
        <v>-99.871235407867218</v>
      </c>
      <c r="BX86" s="8">
        <f t="shared" si="25"/>
        <v>-738.35732982561888</v>
      </c>
    </row>
    <row r="87" spans="1:76" ht="16.5" x14ac:dyDescent="0.25">
      <c r="A87">
        <v>85</v>
      </c>
      <c r="B87">
        <v>9.9999999999999995E-7</v>
      </c>
      <c r="C87">
        <v>5.4116666666666668E-4</v>
      </c>
      <c r="D87">
        <v>6.2027027027027027E-4</v>
      </c>
      <c r="E87">
        <v>9.9999999999999995E-7</v>
      </c>
      <c r="F87">
        <v>1.0000000000000001E-5</v>
      </c>
      <c r="G87">
        <v>0.5615259873478804</v>
      </c>
      <c r="H87">
        <v>0.40779342175038885</v>
      </c>
      <c r="I87">
        <f t="shared" si="17"/>
        <v>306</v>
      </c>
      <c r="J87">
        <v>1.7782794100389206E-7</v>
      </c>
      <c r="K87">
        <v>3.1309999999999998E-2</v>
      </c>
      <c r="M87" s="22"/>
      <c r="Q87" s="2">
        <v>1</v>
      </c>
      <c r="R87">
        <v>2</v>
      </c>
      <c r="T87">
        <v>0</v>
      </c>
      <c r="U87">
        <v>5.75</v>
      </c>
      <c r="V87">
        <v>0</v>
      </c>
      <c r="W87">
        <v>0</v>
      </c>
      <c r="X87">
        <v>1</v>
      </c>
      <c r="Y87">
        <v>0</v>
      </c>
      <c r="Z87">
        <v>0</v>
      </c>
      <c r="AA87">
        <v>0.5</v>
      </c>
      <c r="AB87">
        <v>6.25</v>
      </c>
      <c r="AD87">
        <v>85</v>
      </c>
      <c r="AE87" s="8">
        <f t="shared" si="13"/>
        <v>-392.33660635570459</v>
      </c>
      <c r="AF87" s="8">
        <f t="shared" si="14"/>
        <v>-648.63820213512508</v>
      </c>
      <c r="AG87" s="8">
        <f t="shared" si="18"/>
        <v>-108.58696020865351</v>
      </c>
      <c r="AH87" s="8">
        <f t="shared" si="19"/>
        <v>-757.22516234377861</v>
      </c>
      <c r="AL87" s="2">
        <v>1</v>
      </c>
      <c r="AM87">
        <v>2</v>
      </c>
      <c r="AO87">
        <v>0</v>
      </c>
      <c r="AP87">
        <v>0</v>
      </c>
      <c r="AQ87">
        <v>3.28571428571429</v>
      </c>
      <c r="AR87">
        <v>0</v>
      </c>
      <c r="AS87">
        <v>1</v>
      </c>
      <c r="AT87">
        <v>0</v>
      </c>
      <c r="AU87">
        <v>0</v>
      </c>
      <c r="AV87">
        <v>2.1428571428571401</v>
      </c>
      <c r="AW87">
        <v>5.4285714285714297</v>
      </c>
      <c r="AY87">
        <v>85</v>
      </c>
      <c r="AZ87" s="8">
        <f t="shared" si="15"/>
        <v>-418.89879475455427</v>
      </c>
      <c r="BA87" s="8">
        <f t="shared" si="20"/>
        <v>-641.51503794582231</v>
      </c>
      <c r="BB87" s="8">
        <f t="shared" si="21"/>
        <v>-74.765072557698005</v>
      </c>
      <c r="BC87" s="8">
        <f t="shared" si="22"/>
        <v>-716.28011050352029</v>
      </c>
      <c r="BG87" s="2">
        <v>1</v>
      </c>
      <c r="BH87">
        <v>2</v>
      </c>
      <c r="BJ87">
        <v>0</v>
      </c>
      <c r="BK87">
        <v>0</v>
      </c>
      <c r="BL87">
        <v>0</v>
      </c>
      <c r="BM87">
        <v>2.2999999999999998</v>
      </c>
      <c r="BN87">
        <v>1</v>
      </c>
      <c r="BO87">
        <v>0</v>
      </c>
      <c r="BP87">
        <v>0</v>
      </c>
      <c r="BQ87">
        <v>2.8</v>
      </c>
      <c r="BR87">
        <v>5.0999999999999996</v>
      </c>
      <c r="BT87">
        <v>85</v>
      </c>
      <c r="BU87" s="8">
        <f t="shared" si="16"/>
        <v>-429.34399226174492</v>
      </c>
      <c r="BV87" s="8">
        <f t="shared" si="23"/>
        <v>-638.4860944177517</v>
      </c>
      <c r="BW87" s="8">
        <f t="shared" si="24"/>
        <v>-99.662289163300173</v>
      </c>
      <c r="BX87" s="8">
        <f t="shared" si="25"/>
        <v>-738.14838358105192</v>
      </c>
    </row>
    <row r="88" spans="1:76" ht="16.5" x14ac:dyDescent="0.25">
      <c r="A88">
        <v>86</v>
      </c>
      <c r="B88">
        <v>9.9999999999999995E-7</v>
      </c>
      <c r="C88">
        <v>7.9549999999999998E-4</v>
      </c>
      <c r="D88">
        <v>8.6567567567567567E-4</v>
      </c>
      <c r="E88">
        <v>9.9999999999999995E-7</v>
      </c>
      <c r="F88">
        <v>1.0000000000000001E-5</v>
      </c>
      <c r="G88">
        <v>0.55342535573590879</v>
      </c>
      <c r="H88">
        <v>0.40841174637938965</v>
      </c>
      <c r="I88">
        <f t="shared" si="17"/>
        <v>306</v>
      </c>
      <c r="J88">
        <v>1.7378008287493735E-7</v>
      </c>
      <c r="K88">
        <v>3.1519999999999999E-2</v>
      </c>
      <c r="M88" s="22"/>
      <c r="Q88" s="2">
        <v>1</v>
      </c>
      <c r="R88">
        <v>2</v>
      </c>
      <c r="T88">
        <v>0</v>
      </c>
      <c r="U88">
        <v>5.75</v>
      </c>
      <c r="V88">
        <v>0</v>
      </c>
      <c r="W88">
        <v>0</v>
      </c>
      <c r="X88">
        <v>1</v>
      </c>
      <c r="Y88">
        <v>0</v>
      </c>
      <c r="Z88">
        <v>0</v>
      </c>
      <c r="AA88">
        <v>0.5</v>
      </c>
      <c r="AB88">
        <v>6.25</v>
      </c>
      <c r="AD88">
        <v>86</v>
      </c>
      <c r="AE88" s="8">
        <f t="shared" si="13"/>
        <v>-392.33660635570459</v>
      </c>
      <c r="AF88" s="8">
        <f t="shared" si="14"/>
        <v>-648.63820213512508</v>
      </c>
      <c r="AG88" s="8">
        <f t="shared" si="18"/>
        <v>-102.94258887491388</v>
      </c>
      <c r="AH88" s="8">
        <f t="shared" si="19"/>
        <v>-751.58079101003898</v>
      </c>
      <c r="AL88" s="2">
        <v>1</v>
      </c>
      <c r="AM88">
        <v>2</v>
      </c>
      <c r="AO88">
        <v>0</v>
      </c>
      <c r="AP88">
        <v>0</v>
      </c>
      <c r="AQ88">
        <v>3.28571428571429</v>
      </c>
      <c r="AR88">
        <v>0</v>
      </c>
      <c r="AS88">
        <v>1</v>
      </c>
      <c r="AT88">
        <v>0</v>
      </c>
      <c r="AU88">
        <v>0</v>
      </c>
      <c r="AV88">
        <v>2.1428571428571401</v>
      </c>
      <c r="AW88">
        <v>5.4285714285714297</v>
      </c>
      <c r="AY88">
        <v>86</v>
      </c>
      <c r="AZ88" s="8">
        <f t="shared" si="15"/>
        <v>-418.89879475455427</v>
      </c>
      <c r="BA88" s="8">
        <f t="shared" si="20"/>
        <v>-641.51503794582231</v>
      </c>
      <c r="BB88" s="8">
        <f t="shared" si="21"/>
        <v>-71.941901198771262</v>
      </c>
      <c r="BC88" s="8">
        <f t="shared" si="22"/>
        <v>-713.45693914459355</v>
      </c>
      <c r="BG88" s="2">
        <v>1</v>
      </c>
      <c r="BH88">
        <v>2</v>
      </c>
      <c r="BJ88">
        <v>0</v>
      </c>
      <c r="BK88">
        <v>0</v>
      </c>
      <c r="BL88">
        <v>0</v>
      </c>
      <c r="BM88">
        <v>2.2999999999999998</v>
      </c>
      <c r="BN88">
        <v>1</v>
      </c>
      <c r="BO88">
        <v>0</v>
      </c>
      <c r="BP88">
        <v>0</v>
      </c>
      <c r="BQ88">
        <v>2.8</v>
      </c>
      <c r="BR88">
        <v>5.0999999999999996</v>
      </c>
      <c r="BT88">
        <v>86</v>
      </c>
      <c r="BU88" s="8">
        <f t="shared" si="16"/>
        <v>-429.34399226174492</v>
      </c>
      <c r="BV88" s="8">
        <f t="shared" si="23"/>
        <v>-638.4860944177517</v>
      </c>
      <c r="BW88" s="8">
        <f t="shared" si="24"/>
        <v>-99.614668061060982</v>
      </c>
      <c r="BX88" s="8">
        <f t="shared" si="25"/>
        <v>-738.10076247881273</v>
      </c>
    </row>
    <row r="89" spans="1:76" ht="16.5" x14ac:dyDescent="0.25">
      <c r="A89">
        <v>87</v>
      </c>
      <c r="B89">
        <v>9.9999999999999995E-7</v>
      </c>
      <c r="C89">
        <v>1.0278333333333333E-3</v>
      </c>
      <c r="D89">
        <v>1.1233783783783783E-3</v>
      </c>
      <c r="E89">
        <v>9.9999999999999995E-7</v>
      </c>
      <c r="F89">
        <v>1.0000000000000001E-5</v>
      </c>
      <c r="G89">
        <v>0.55463835109858084</v>
      </c>
      <c r="H89">
        <v>0.41435530501029311</v>
      </c>
      <c r="I89">
        <f t="shared" si="17"/>
        <v>306</v>
      </c>
      <c r="J89">
        <v>1.7782794100389206E-7</v>
      </c>
      <c r="K89">
        <v>3.1440000000000003E-2</v>
      </c>
      <c r="M89" s="22"/>
      <c r="Q89" s="2">
        <v>1</v>
      </c>
      <c r="R89">
        <v>2</v>
      </c>
      <c r="T89">
        <v>0</v>
      </c>
      <c r="U89">
        <v>5.75</v>
      </c>
      <c r="V89">
        <v>0</v>
      </c>
      <c r="W89">
        <v>0</v>
      </c>
      <c r="X89">
        <v>1</v>
      </c>
      <c r="Y89">
        <v>0</v>
      </c>
      <c r="Z89">
        <v>0</v>
      </c>
      <c r="AA89">
        <v>0.5</v>
      </c>
      <c r="AB89">
        <v>6.25</v>
      </c>
      <c r="AD89">
        <v>87</v>
      </c>
      <c r="AE89" s="8">
        <f t="shared" si="13"/>
        <v>-392.33660635570459</v>
      </c>
      <c r="AF89" s="8">
        <f t="shared" si="14"/>
        <v>-648.63820213512508</v>
      </c>
      <c r="AG89" s="8">
        <f t="shared" si="18"/>
        <v>-99.197230983377722</v>
      </c>
      <c r="AH89" s="8">
        <f t="shared" si="19"/>
        <v>-747.83543311850281</v>
      </c>
      <c r="AL89" s="2">
        <v>1</v>
      </c>
      <c r="AM89">
        <v>2</v>
      </c>
      <c r="AO89">
        <v>0</v>
      </c>
      <c r="AP89">
        <v>0</v>
      </c>
      <c r="AQ89">
        <v>3.28571428571429</v>
      </c>
      <c r="AR89">
        <v>0</v>
      </c>
      <c r="AS89">
        <v>1</v>
      </c>
      <c r="AT89">
        <v>0</v>
      </c>
      <c r="AU89">
        <v>0</v>
      </c>
      <c r="AV89">
        <v>2.1428571428571401</v>
      </c>
      <c r="AW89">
        <v>5.4285714285714297</v>
      </c>
      <c r="AY89">
        <v>87</v>
      </c>
      <c r="AZ89" s="8">
        <f t="shared" si="15"/>
        <v>-418.89879475455427</v>
      </c>
      <c r="BA89" s="8">
        <f t="shared" si="20"/>
        <v>-641.51503794582231</v>
      </c>
      <c r="BB89" s="8">
        <f t="shared" si="21"/>
        <v>-69.777356273042002</v>
      </c>
      <c r="BC89" s="8">
        <f t="shared" si="22"/>
        <v>-711.29239421886427</v>
      </c>
      <c r="BG89" s="2">
        <v>1</v>
      </c>
      <c r="BH89">
        <v>2</v>
      </c>
      <c r="BJ89">
        <v>0</v>
      </c>
      <c r="BK89">
        <v>0</v>
      </c>
      <c r="BL89">
        <v>0</v>
      </c>
      <c r="BM89">
        <v>2.2999999999999998</v>
      </c>
      <c r="BN89">
        <v>1</v>
      </c>
      <c r="BO89">
        <v>0</v>
      </c>
      <c r="BP89">
        <v>0</v>
      </c>
      <c r="BQ89">
        <v>2.8</v>
      </c>
      <c r="BR89">
        <v>5.0999999999999996</v>
      </c>
      <c r="BT89">
        <v>87</v>
      </c>
      <c r="BU89" s="8">
        <f t="shared" si="16"/>
        <v>-429.34399226174492</v>
      </c>
      <c r="BV89" s="8">
        <f t="shared" si="23"/>
        <v>-638.4860944177517</v>
      </c>
      <c r="BW89" s="8">
        <f t="shared" si="24"/>
        <v>-99.632771917309867</v>
      </c>
      <c r="BX89" s="8">
        <f t="shared" si="25"/>
        <v>-738.11886633506151</v>
      </c>
    </row>
    <row r="90" spans="1:76" ht="16.5" x14ac:dyDescent="0.25">
      <c r="A90">
        <v>88</v>
      </c>
      <c r="B90">
        <v>9.9999999999999995E-7</v>
      </c>
      <c r="C90">
        <v>9.9350000000000003E-4</v>
      </c>
      <c r="D90">
        <v>1.0324324324324325E-3</v>
      </c>
      <c r="E90">
        <v>9.9999999999999995E-7</v>
      </c>
      <c r="F90">
        <v>1.0000000000000001E-5</v>
      </c>
      <c r="G90">
        <v>0.56026042125357411</v>
      </c>
      <c r="H90">
        <v>0.40883842547661237</v>
      </c>
      <c r="I90">
        <f t="shared" si="17"/>
        <v>306</v>
      </c>
      <c r="J90">
        <v>1.7378008287493735E-7</v>
      </c>
      <c r="K90">
        <v>3.1614999999999997E-2</v>
      </c>
      <c r="M90" s="22"/>
      <c r="Q90" s="2">
        <v>1</v>
      </c>
      <c r="R90">
        <v>2</v>
      </c>
      <c r="T90">
        <v>0</v>
      </c>
      <c r="U90">
        <v>5.75</v>
      </c>
      <c r="V90">
        <v>0</v>
      </c>
      <c r="W90">
        <v>0</v>
      </c>
      <c r="X90">
        <v>1</v>
      </c>
      <c r="Y90">
        <v>0</v>
      </c>
      <c r="Z90">
        <v>0</v>
      </c>
      <c r="AA90">
        <v>0.5</v>
      </c>
      <c r="AB90">
        <v>6.25</v>
      </c>
      <c r="AD90">
        <v>88</v>
      </c>
      <c r="AE90" s="8">
        <f t="shared" si="13"/>
        <v>-392.33660635570459</v>
      </c>
      <c r="AF90" s="8">
        <f t="shared" si="14"/>
        <v>-648.63820213512508</v>
      </c>
      <c r="AG90" s="8">
        <f t="shared" si="18"/>
        <v>-99.687191341044255</v>
      </c>
      <c r="AH90" s="8">
        <f t="shared" si="19"/>
        <v>-748.32539347616932</v>
      </c>
      <c r="AL90" s="2">
        <v>1</v>
      </c>
      <c r="AM90">
        <v>2</v>
      </c>
      <c r="AO90">
        <v>0</v>
      </c>
      <c r="AP90">
        <v>0</v>
      </c>
      <c r="AQ90">
        <v>3.28571428571429</v>
      </c>
      <c r="AR90">
        <v>0</v>
      </c>
      <c r="AS90">
        <v>1</v>
      </c>
      <c r="AT90">
        <v>0</v>
      </c>
      <c r="AU90">
        <v>0</v>
      </c>
      <c r="AV90">
        <v>2.1428571428571401</v>
      </c>
      <c r="AW90">
        <v>5.4285714285714297</v>
      </c>
      <c r="AY90">
        <v>88</v>
      </c>
      <c r="AZ90" s="8">
        <f t="shared" si="15"/>
        <v>-418.89879475455427</v>
      </c>
      <c r="BA90" s="8">
        <f t="shared" si="20"/>
        <v>-641.51503794582231</v>
      </c>
      <c r="BB90" s="8">
        <f t="shared" si="21"/>
        <v>-70.452839210379238</v>
      </c>
      <c r="BC90" s="8">
        <f t="shared" si="22"/>
        <v>-711.96787715620155</v>
      </c>
      <c r="BG90" s="2">
        <v>1</v>
      </c>
      <c r="BH90">
        <v>2</v>
      </c>
      <c r="BJ90">
        <v>0</v>
      </c>
      <c r="BK90">
        <v>0</v>
      </c>
      <c r="BL90">
        <v>0</v>
      </c>
      <c r="BM90">
        <v>2.2999999999999998</v>
      </c>
      <c r="BN90">
        <v>1</v>
      </c>
      <c r="BO90">
        <v>0</v>
      </c>
      <c r="BP90">
        <v>0</v>
      </c>
      <c r="BQ90">
        <v>2.8</v>
      </c>
      <c r="BR90">
        <v>5.0999999999999996</v>
      </c>
      <c r="BT90">
        <v>88</v>
      </c>
      <c r="BU90" s="8">
        <f t="shared" si="16"/>
        <v>-429.34399226174492</v>
      </c>
      <c r="BV90" s="8">
        <f t="shared" si="23"/>
        <v>-638.4860944177517</v>
      </c>
      <c r="BW90" s="8">
        <f t="shared" si="24"/>
        <v>-99.59322931701189</v>
      </c>
      <c r="BX90" s="8">
        <f t="shared" si="25"/>
        <v>-738.07932373476365</v>
      </c>
    </row>
    <row r="91" spans="1:76" ht="16.5" x14ac:dyDescent="0.25">
      <c r="A91">
        <v>89</v>
      </c>
      <c r="B91">
        <v>9.9999999999999995E-7</v>
      </c>
      <c r="C91">
        <v>1.1838333333333334E-3</v>
      </c>
      <c r="D91">
        <v>1.1625675675675676E-3</v>
      </c>
      <c r="E91">
        <v>3.2727272727272725E-5</v>
      </c>
      <c r="F91">
        <v>1.0000000000000001E-5</v>
      </c>
      <c r="G91">
        <v>0.55772136201062206</v>
      </c>
      <c r="H91">
        <v>0.40986648442243201</v>
      </c>
      <c r="I91">
        <f t="shared" si="17"/>
        <v>306</v>
      </c>
      <c r="J91">
        <v>1.7378008287493735E-7</v>
      </c>
      <c r="K91">
        <v>3.1385000000000003E-2</v>
      </c>
      <c r="M91" s="22"/>
      <c r="Q91" s="2">
        <v>1</v>
      </c>
      <c r="R91">
        <v>2</v>
      </c>
      <c r="T91">
        <v>0</v>
      </c>
      <c r="U91">
        <v>5.75</v>
      </c>
      <c r="V91">
        <v>0</v>
      </c>
      <c r="W91">
        <v>0</v>
      </c>
      <c r="X91">
        <v>1</v>
      </c>
      <c r="Y91">
        <v>0</v>
      </c>
      <c r="Z91">
        <v>0</v>
      </c>
      <c r="AA91">
        <v>0.5</v>
      </c>
      <c r="AB91">
        <v>6.25</v>
      </c>
      <c r="AD91">
        <v>89</v>
      </c>
      <c r="AE91" s="8">
        <f t="shared" si="13"/>
        <v>-392.33660635570459</v>
      </c>
      <c r="AF91" s="8">
        <f t="shared" si="14"/>
        <v>-648.63820213512508</v>
      </c>
      <c r="AG91" s="8">
        <f t="shared" si="18"/>
        <v>-97.13226011823501</v>
      </c>
      <c r="AH91" s="8">
        <f t="shared" si="19"/>
        <v>-745.77046225336005</v>
      </c>
      <c r="AL91" s="2">
        <v>1</v>
      </c>
      <c r="AM91">
        <v>2</v>
      </c>
      <c r="AO91">
        <v>0</v>
      </c>
      <c r="AP91">
        <v>0</v>
      </c>
      <c r="AQ91">
        <v>3.28571428571429</v>
      </c>
      <c r="AR91">
        <v>0</v>
      </c>
      <c r="AS91">
        <v>1</v>
      </c>
      <c r="AT91">
        <v>0</v>
      </c>
      <c r="AU91">
        <v>0</v>
      </c>
      <c r="AV91">
        <v>2.1428571428571401</v>
      </c>
      <c r="AW91">
        <v>5.4285714285714297</v>
      </c>
      <c r="AY91">
        <v>89</v>
      </c>
      <c r="AZ91" s="8">
        <f t="shared" si="15"/>
        <v>-418.89879475455427</v>
      </c>
      <c r="BA91" s="8">
        <f t="shared" si="20"/>
        <v>-641.51503794582231</v>
      </c>
      <c r="BB91" s="8">
        <f t="shared" si="21"/>
        <v>-69.500246578449165</v>
      </c>
      <c r="BC91" s="8">
        <f t="shared" si="22"/>
        <v>-711.01528452427146</v>
      </c>
      <c r="BG91" s="2">
        <v>1</v>
      </c>
      <c r="BH91">
        <v>2</v>
      </c>
      <c r="BJ91">
        <v>0</v>
      </c>
      <c r="BK91">
        <v>0</v>
      </c>
      <c r="BL91">
        <v>0</v>
      </c>
      <c r="BM91">
        <v>2.2999999999999998</v>
      </c>
      <c r="BN91">
        <v>1</v>
      </c>
      <c r="BO91">
        <v>0</v>
      </c>
      <c r="BP91">
        <v>0</v>
      </c>
      <c r="BQ91">
        <v>2.8</v>
      </c>
      <c r="BR91">
        <v>5.0999999999999996</v>
      </c>
      <c r="BT91">
        <v>89</v>
      </c>
      <c r="BU91" s="8">
        <f t="shared" si="16"/>
        <v>-429.34399226174492</v>
      </c>
      <c r="BV91" s="8">
        <f t="shared" si="23"/>
        <v>-638.4860944177517</v>
      </c>
      <c r="BW91" s="8">
        <f t="shared" si="24"/>
        <v>-79.233136548888751</v>
      </c>
      <c r="BX91" s="8">
        <f t="shared" si="25"/>
        <v>-717.71923096664045</v>
      </c>
    </row>
    <row r="92" spans="1:76" ht="16.5" x14ac:dyDescent="0.25">
      <c r="A92">
        <v>90</v>
      </c>
      <c r="B92">
        <v>9.9999999999999995E-7</v>
      </c>
      <c r="C92">
        <v>6.4266666666666671E-4</v>
      </c>
      <c r="D92">
        <v>6.3310810810810814E-4</v>
      </c>
      <c r="E92">
        <v>9.9999999999999995E-7</v>
      </c>
      <c r="F92">
        <v>1.0000000000000001E-5</v>
      </c>
      <c r="G92">
        <v>0.55903125737390802</v>
      </c>
      <c r="H92">
        <v>0.40905744214357265</v>
      </c>
      <c r="I92">
        <f t="shared" si="17"/>
        <v>306</v>
      </c>
      <c r="J92">
        <v>1.7378008287493735E-7</v>
      </c>
      <c r="K92">
        <v>3.1519999999999999E-2</v>
      </c>
      <c r="M92" s="22"/>
      <c r="Q92" s="2">
        <v>1</v>
      </c>
      <c r="R92">
        <v>2</v>
      </c>
      <c r="T92">
        <v>0</v>
      </c>
      <c r="U92">
        <v>5.75</v>
      </c>
      <c r="V92">
        <v>0</v>
      </c>
      <c r="W92">
        <v>0</v>
      </c>
      <c r="X92">
        <v>1</v>
      </c>
      <c r="Y92">
        <v>0</v>
      </c>
      <c r="Z92">
        <v>0</v>
      </c>
      <c r="AA92">
        <v>0.5</v>
      </c>
      <c r="AB92">
        <v>6.25</v>
      </c>
      <c r="AD92">
        <v>90</v>
      </c>
      <c r="AE92" s="8">
        <f t="shared" si="13"/>
        <v>-392.33660635570459</v>
      </c>
      <c r="AF92" s="8">
        <f t="shared" si="14"/>
        <v>-648.63820213512508</v>
      </c>
      <c r="AG92" s="8">
        <f t="shared" si="18"/>
        <v>-106.06368531548846</v>
      </c>
      <c r="AH92" s="8">
        <f t="shared" si="19"/>
        <v>-754.70188745061353</v>
      </c>
      <c r="AL92" s="2">
        <v>1</v>
      </c>
      <c r="AM92">
        <v>2</v>
      </c>
      <c r="AO92">
        <v>0</v>
      </c>
      <c r="AP92">
        <v>0</v>
      </c>
      <c r="AQ92">
        <v>3.28571428571429</v>
      </c>
      <c r="AR92">
        <v>0</v>
      </c>
      <c r="AS92">
        <v>1</v>
      </c>
      <c r="AT92">
        <v>0</v>
      </c>
      <c r="AU92">
        <v>0</v>
      </c>
      <c r="AV92">
        <v>2.1428571428571401</v>
      </c>
      <c r="AW92">
        <v>5.4285714285714297</v>
      </c>
      <c r="AY92">
        <v>90</v>
      </c>
      <c r="AZ92" s="8">
        <f t="shared" si="15"/>
        <v>-418.89879475455427</v>
      </c>
      <c r="BA92" s="8">
        <f t="shared" si="20"/>
        <v>-641.51503794582231</v>
      </c>
      <c r="BB92" s="8">
        <f t="shared" si="21"/>
        <v>-74.557373242461765</v>
      </c>
      <c r="BC92" s="8">
        <f t="shared" si="22"/>
        <v>-716.07241118828404</v>
      </c>
      <c r="BG92" s="2">
        <v>1</v>
      </c>
      <c r="BH92">
        <v>2</v>
      </c>
      <c r="BJ92">
        <v>0</v>
      </c>
      <c r="BK92">
        <v>0</v>
      </c>
      <c r="BL92">
        <v>0</v>
      </c>
      <c r="BM92">
        <v>2.2999999999999998</v>
      </c>
      <c r="BN92">
        <v>1</v>
      </c>
      <c r="BO92">
        <v>0</v>
      </c>
      <c r="BP92">
        <v>0</v>
      </c>
      <c r="BQ92">
        <v>2.8</v>
      </c>
      <c r="BR92">
        <v>5.0999999999999996</v>
      </c>
      <c r="BT92">
        <v>90</v>
      </c>
      <c r="BU92" s="8">
        <f t="shared" si="16"/>
        <v>-429.34399226174492</v>
      </c>
      <c r="BV92" s="8">
        <f t="shared" si="23"/>
        <v>-638.4860944177517</v>
      </c>
      <c r="BW92" s="8">
        <f t="shared" si="24"/>
        <v>-99.614668061060982</v>
      </c>
      <c r="BX92" s="8">
        <f t="shared" si="25"/>
        <v>-738.10076247881273</v>
      </c>
    </row>
    <row r="93" spans="1:76" ht="16.5" x14ac:dyDescent="0.25">
      <c r="A93">
        <v>91</v>
      </c>
      <c r="B93">
        <v>9.9999999999999995E-7</v>
      </c>
      <c r="C93">
        <v>1.2256666666666668E-3</v>
      </c>
      <c r="D93">
        <v>1.201081081081081E-3</v>
      </c>
      <c r="E93">
        <v>3.4772727272727276E-5</v>
      </c>
      <c r="F93">
        <v>1.0000000000000001E-5</v>
      </c>
      <c r="G93">
        <v>0.55840264032695097</v>
      </c>
      <c r="H93">
        <v>0.41036709632806234</v>
      </c>
      <c r="I93">
        <f t="shared" si="17"/>
        <v>306</v>
      </c>
      <c r="J93">
        <v>1.7378008287493735E-7</v>
      </c>
      <c r="K93">
        <v>3.1419999999999997E-2</v>
      </c>
      <c r="M93" s="22"/>
      <c r="Q93" s="2">
        <v>1</v>
      </c>
      <c r="R93">
        <v>2</v>
      </c>
      <c r="T93">
        <v>0</v>
      </c>
      <c r="U93">
        <v>5.75</v>
      </c>
      <c r="V93">
        <v>0</v>
      </c>
      <c r="W93">
        <v>0</v>
      </c>
      <c r="X93">
        <v>1</v>
      </c>
      <c r="Y93">
        <v>0</v>
      </c>
      <c r="Z93">
        <v>0</v>
      </c>
      <c r="AA93">
        <v>0.5</v>
      </c>
      <c r="AB93">
        <v>6.25</v>
      </c>
      <c r="AD93">
        <v>91</v>
      </c>
      <c r="AE93" s="8">
        <f t="shared" si="13"/>
        <v>-392.33660635570459</v>
      </c>
      <c r="AF93" s="8">
        <f t="shared" si="14"/>
        <v>-648.63820213512508</v>
      </c>
      <c r="AG93" s="8">
        <f t="shared" si="18"/>
        <v>-96.62280614798027</v>
      </c>
      <c r="AH93" s="8">
        <f t="shared" si="19"/>
        <v>-745.26100828310541</v>
      </c>
      <c r="AL93" s="2">
        <v>1</v>
      </c>
      <c r="AM93">
        <v>2</v>
      </c>
      <c r="AO93">
        <v>0</v>
      </c>
      <c r="AP93">
        <v>0</v>
      </c>
      <c r="AQ93">
        <v>3.28571428571429</v>
      </c>
      <c r="AR93">
        <v>0</v>
      </c>
      <c r="AS93">
        <v>1</v>
      </c>
      <c r="AT93">
        <v>0</v>
      </c>
      <c r="AU93">
        <v>0</v>
      </c>
      <c r="AV93">
        <v>2.1428571428571401</v>
      </c>
      <c r="AW93">
        <v>5.4285714285714297</v>
      </c>
      <c r="AY93">
        <v>91</v>
      </c>
      <c r="AZ93" s="8">
        <f t="shared" si="15"/>
        <v>-418.89879475455427</v>
      </c>
      <c r="BA93" s="8">
        <f t="shared" si="20"/>
        <v>-641.51503794582231</v>
      </c>
      <c r="BB93" s="8">
        <f t="shared" si="21"/>
        <v>-69.221720562465364</v>
      </c>
      <c r="BC93" s="8">
        <f t="shared" si="22"/>
        <v>-710.73675850828772</v>
      </c>
      <c r="BG93" s="2">
        <v>1</v>
      </c>
      <c r="BH93">
        <v>2</v>
      </c>
      <c r="BJ93">
        <v>0</v>
      </c>
      <c r="BK93">
        <v>0</v>
      </c>
      <c r="BL93">
        <v>0</v>
      </c>
      <c r="BM93">
        <v>2.2999999999999998</v>
      </c>
      <c r="BN93">
        <v>1</v>
      </c>
      <c r="BO93">
        <v>0</v>
      </c>
      <c r="BP93">
        <v>0</v>
      </c>
      <c r="BQ93">
        <v>2.8</v>
      </c>
      <c r="BR93">
        <v>5.0999999999999996</v>
      </c>
      <c r="BT93">
        <v>91</v>
      </c>
      <c r="BU93" s="8">
        <f t="shared" si="16"/>
        <v>-429.34399226174492</v>
      </c>
      <c r="BV93" s="8">
        <f t="shared" si="23"/>
        <v>-638.4860944177517</v>
      </c>
      <c r="BW93" s="8">
        <f t="shared" si="24"/>
        <v>-78.870436734284155</v>
      </c>
      <c r="BX93" s="8">
        <f t="shared" si="25"/>
        <v>-717.35653115203581</v>
      </c>
    </row>
    <row r="94" spans="1:76" ht="16.5" x14ac:dyDescent="0.25">
      <c r="A94">
        <v>92</v>
      </c>
      <c r="B94">
        <v>9.9999999999999995E-7</v>
      </c>
      <c r="C94">
        <v>9.6983333333333329E-4</v>
      </c>
      <c r="D94">
        <v>8.57027027027027E-4</v>
      </c>
      <c r="E94">
        <v>3.3181818181818181E-5</v>
      </c>
      <c r="F94">
        <v>1.0000000000000001E-5</v>
      </c>
      <c r="G94">
        <v>0.56040328053046762</v>
      </c>
      <c r="H94">
        <v>0.40754273327937507</v>
      </c>
      <c r="I94">
        <f t="shared" si="17"/>
        <v>306</v>
      </c>
      <c r="J94">
        <v>1.6982436524617427E-7</v>
      </c>
      <c r="K94">
        <v>3.1530000000000002E-2</v>
      </c>
      <c r="M94" s="22"/>
      <c r="Q94" s="2">
        <v>1</v>
      </c>
      <c r="R94">
        <v>2</v>
      </c>
      <c r="T94">
        <v>0</v>
      </c>
      <c r="U94">
        <v>5.75</v>
      </c>
      <c r="V94">
        <v>0</v>
      </c>
      <c r="W94">
        <v>0</v>
      </c>
      <c r="X94">
        <v>1</v>
      </c>
      <c r="Y94">
        <v>0</v>
      </c>
      <c r="Z94">
        <v>0</v>
      </c>
      <c r="AA94">
        <v>0.5</v>
      </c>
      <c r="AB94">
        <v>6.25</v>
      </c>
      <c r="AD94">
        <v>92</v>
      </c>
      <c r="AE94" s="8">
        <f t="shared" si="13"/>
        <v>-392.33660635570459</v>
      </c>
      <c r="AF94" s="8">
        <f t="shared" si="14"/>
        <v>-648.63820213512508</v>
      </c>
      <c r="AG94" s="8">
        <f t="shared" si="18"/>
        <v>-100.04332755994254</v>
      </c>
      <c r="AH94" s="8">
        <f t="shared" si="19"/>
        <v>-748.68152969506764</v>
      </c>
      <c r="AL94" s="2">
        <v>1</v>
      </c>
      <c r="AM94">
        <v>2</v>
      </c>
      <c r="AO94">
        <v>0</v>
      </c>
      <c r="AP94">
        <v>0</v>
      </c>
      <c r="AQ94">
        <v>3.28571428571429</v>
      </c>
      <c r="AR94">
        <v>0</v>
      </c>
      <c r="AS94">
        <v>1</v>
      </c>
      <c r="AT94">
        <v>0</v>
      </c>
      <c r="AU94">
        <v>0</v>
      </c>
      <c r="AV94">
        <v>2.1428571428571401</v>
      </c>
      <c r="AW94">
        <v>5.4285714285714297</v>
      </c>
      <c r="AY94">
        <v>92</v>
      </c>
      <c r="AZ94" s="8">
        <f t="shared" si="15"/>
        <v>-418.89879475455427</v>
      </c>
      <c r="BA94" s="8">
        <f t="shared" si="20"/>
        <v>-641.51503794582231</v>
      </c>
      <c r="BB94" s="8">
        <f t="shared" si="21"/>
        <v>-72.024109857106836</v>
      </c>
      <c r="BC94" s="8">
        <f t="shared" si="22"/>
        <v>-713.53914780292916</v>
      </c>
      <c r="BG94" s="2">
        <v>1</v>
      </c>
      <c r="BH94">
        <v>2</v>
      </c>
      <c r="BJ94">
        <v>0</v>
      </c>
      <c r="BK94">
        <v>0</v>
      </c>
      <c r="BL94">
        <v>0</v>
      </c>
      <c r="BM94">
        <v>2.2999999999999998</v>
      </c>
      <c r="BN94">
        <v>1</v>
      </c>
      <c r="BO94">
        <v>0</v>
      </c>
      <c r="BP94">
        <v>0</v>
      </c>
      <c r="BQ94">
        <v>2.8</v>
      </c>
      <c r="BR94">
        <v>5.0999999999999996</v>
      </c>
      <c r="BT94">
        <v>92</v>
      </c>
      <c r="BU94" s="8">
        <f t="shared" si="16"/>
        <v>-429.34399226174492</v>
      </c>
      <c r="BV94" s="8">
        <f t="shared" si="23"/>
        <v>-638.4860944177517</v>
      </c>
      <c r="BW94" s="8">
        <f t="shared" si="24"/>
        <v>-79.119584794076573</v>
      </c>
      <c r="BX94" s="8">
        <f t="shared" si="25"/>
        <v>-717.60567921182826</v>
      </c>
    </row>
    <row r="95" spans="1:76" ht="16.5" x14ac:dyDescent="0.25">
      <c r="A95">
        <v>93</v>
      </c>
      <c r="B95">
        <v>9.9999999999999995E-7</v>
      </c>
      <c r="C95">
        <v>1.2158333333333333E-3</v>
      </c>
      <c r="D95">
        <v>1.3081081081081081E-3</v>
      </c>
      <c r="E95">
        <v>3.0568181818181817E-5</v>
      </c>
      <c r="F95">
        <v>1.0000000000000001E-5</v>
      </c>
      <c r="G95">
        <v>0.55240540484610767</v>
      </c>
      <c r="H95">
        <v>0.40991374444552237</v>
      </c>
      <c r="I95">
        <f t="shared" si="17"/>
        <v>306</v>
      </c>
      <c r="J95">
        <v>1.7378008287493735E-7</v>
      </c>
      <c r="K95">
        <v>3.1484999999999999E-2</v>
      </c>
      <c r="M95" s="22"/>
      <c r="Q95" s="2">
        <v>1</v>
      </c>
      <c r="R95">
        <v>2</v>
      </c>
      <c r="T95">
        <v>0</v>
      </c>
      <c r="U95">
        <v>5.75</v>
      </c>
      <c r="V95">
        <v>0</v>
      </c>
      <c r="W95">
        <v>0</v>
      </c>
      <c r="X95">
        <v>1</v>
      </c>
      <c r="Y95">
        <v>0</v>
      </c>
      <c r="Z95">
        <v>0</v>
      </c>
      <c r="AA95">
        <v>0.5</v>
      </c>
      <c r="AB95">
        <v>6.25</v>
      </c>
      <c r="AD95">
        <v>93</v>
      </c>
      <c r="AE95" s="8">
        <f t="shared" si="13"/>
        <v>-392.33660635570459</v>
      </c>
      <c r="AF95" s="8">
        <f t="shared" si="14"/>
        <v>-648.63820213512508</v>
      </c>
      <c r="AG95" s="8">
        <f t="shared" si="18"/>
        <v>-96.738019632348653</v>
      </c>
      <c r="AH95" s="8">
        <f t="shared" si="19"/>
        <v>-745.37622176747368</v>
      </c>
      <c r="AL95" s="2">
        <v>1</v>
      </c>
      <c r="AM95">
        <v>2</v>
      </c>
      <c r="AO95">
        <v>0</v>
      </c>
      <c r="AP95">
        <v>0</v>
      </c>
      <c r="AQ95">
        <v>3.28571428571429</v>
      </c>
      <c r="AR95">
        <v>0</v>
      </c>
      <c r="AS95">
        <v>1</v>
      </c>
      <c r="AT95">
        <v>0</v>
      </c>
      <c r="AU95">
        <v>0</v>
      </c>
      <c r="AV95">
        <v>2.1428571428571401</v>
      </c>
      <c r="AW95">
        <v>5.4285714285714297</v>
      </c>
      <c r="AY95">
        <v>93</v>
      </c>
      <c r="AZ95" s="8">
        <f t="shared" si="15"/>
        <v>-418.89879475455427</v>
      </c>
      <c r="BA95" s="8">
        <f t="shared" si="20"/>
        <v>-641.51503794582231</v>
      </c>
      <c r="BB95" s="8">
        <f t="shared" si="21"/>
        <v>-68.496876286904921</v>
      </c>
      <c r="BC95" s="8">
        <f t="shared" si="22"/>
        <v>-710.01191423272724</v>
      </c>
      <c r="BG95" s="2">
        <v>1</v>
      </c>
      <c r="BH95">
        <v>2</v>
      </c>
      <c r="BJ95">
        <v>0</v>
      </c>
      <c r="BK95">
        <v>0</v>
      </c>
      <c r="BL95">
        <v>0</v>
      </c>
      <c r="BM95">
        <v>2.2999999999999998</v>
      </c>
      <c r="BN95">
        <v>1</v>
      </c>
      <c r="BO95">
        <v>0</v>
      </c>
      <c r="BP95">
        <v>0</v>
      </c>
      <c r="BQ95">
        <v>2.8</v>
      </c>
      <c r="BR95">
        <v>5.0999999999999996</v>
      </c>
      <c r="BT95">
        <v>93</v>
      </c>
      <c r="BU95" s="8">
        <f t="shared" si="16"/>
        <v>-429.34399226174492</v>
      </c>
      <c r="BV95" s="8">
        <f t="shared" si="23"/>
        <v>-638.4860944177517</v>
      </c>
      <c r="BW95" s="8">
        <f t="shared" si="24"/>
        <v>-79.609850666130512</v>
      </c>
      <c r="BX95" s="8">
        <f t="shared" si="25"/>
        <v>-718.09594508388227</v>
      </c>
    </row>
    <row r="96" spans="1:76" ht="16.5" x14ac:dyDescent="0.25">
      <c r="A96">
        <v>94</v>
      </c>
      <c r="B96">
        <v>9.9999999999999995E-7</v>
      </c>
      <c r="C96">
        <v>1.3373333333333332E-3</v>
      </c>
      <c r="D96">
        <v>1.1639189189189189E-3</v>
      </c>
      <c r="E96">
        <v>4.1590909090909098E-5</v>
      </c>
      <c r="F96">
        <v>1.0000000000000001E-5</v>
      </c>
      <c r="G96">
        <v>0.55702643376626793</v>
      </c>
      <c r="H96">
        <v>0.40438294255912138</v>
      </c>
      <c r="I96">
        <f t="shared" si="17"/>
        <v>306</v>
      </c>
      <c r="J96">
        <v>1.6982436524617427E-7</v>
      </c>
      <c r="K96">
        <v>3.1910000000000001E-2</v>
      </c>
      <c r="M96" s="22"/>
      <c r="Q96" s="2">
        <v>1</v>
      </c>
      <c r="R96">
        <v>2</v>
      </c>
      <c r="T96">
        <v>0</v>
      </c>
      <c r="U96">
        <v>5.75</v>
      </c>
      <c r="V96">
        <v>0</v>
      </c>
      <c r="W96">
        <v>0</v>
      </c>
      <c r="X96">
        <v>1</v>
      </c>
      <c r="Y96">
        <v>0</v>
      </c>
      <c r="Z96">
        <v>0</v>
      </c>
      <c r="AA96">
        <v>0.5</v>
      </c>
      <c r="AB96">
        <v>6.25</v>
      </c>
      <c r="AD96">
        <v>94</v>
      </c>
      <c r="AE96" s="8">
        <f t="shared" si="13"/>
        <v>-392.33660635570459</v>
      </c>
      <c r="AF96" s="8">
        <f t="shared" si="14"/>
        <v>-648.63820213512508</v>
      </c>
      <c r="AG96" s="8">
        <f t="shared" si="18"/>
        <v>-95.327547193021118</v>
      </c>
      <c r="AH96" s="8">
        <f t="shared" si="19"/>
        <v>-743.96574932814622</v>
      </c>
      <c r="AL96" s="2">
        <v>1</v>
      </c>
      <c r="AM96">
        <v>2</v>
      </c>
      <c r="AO96">
        <v>0</v>
      </c>
      <c r="AP96">
        <v>0</v>
      </c>
      <c r="AQ96">
        <v>3.28571428571429</v>
      </c>
      <c r="AR96">
        <v>0</v>
      </c>
      <c r="AS96">
        <v>1</v>
      </c>
      <c r="AT96">
        <v>0</v>
      </c>
      <c r="AU96">
        <v>0</v>
      </c>
      <c r="AV96">
        <v>2.1428571428571401</v>
      </c>
      <c r="AW96">
        <v>5.4285714285714297</v>
      </c>
      <c r="AY96">
        <v>94</v>
      </c>
      <c r="AZ96" s="8">
        <f t="shared" si="15"/>
        <v>-418.89879475455427</v>
      </c>
      <c r="BA96" s="8">
        <f t="shared" si="20"/>
        <v>-641.51503794582231</v>
      </c>
      <c r="BB96" s="8">
        <f t="shared" si="21"/>
        <v>-69.400090921909836</v>
      </c>
      <c r="BC96" s="8">
        <f t="shared" si="22"/>
        <v>-710.91512886773216</v>
      </c>
      <c r="BG96" s="2">
        <v>1</v>
      </c>
      <c r="BH96">
        <v>2</v>
      </c>
      <c r="BJ96">
        <v>0</v>
      </c>
      <c r="BK96">
        <v>0</v>
      </c>
      <c r="BL96">
        <v>0</v>
      </c>
      <c r="BM96">
        <v>2.2999999999999998</v>
      </c>
      <c r="BN96">
        <v>1</v>
      </c>
      <c r="BO96">
        <v>0</v>
      </c>
      <c r="BP96">
        <v>0</v>
      </c>
      <c r="BQ96">
        <v>2.8</v>
      </c>
      <c r="BR96">
        <v>5.0999999999999996</v>
      </c>
      <c r="BT96">
        <v>94</v>
      </c>
      <c r="BU96" s="8">
        <f t="shared" si="16"/>
        <v>-429.34399226174492</v>
      </c>
      <c r="BV96" s="8">
        <f t="shared" si="23"/>
        <v>-638.4860944177517</v>
      </c>
      <c r="BW96" s="8">
        <f t="shared" si="24"/>
        <v>-77.712451705638514</v>
      </c>
      <c r="BX96" s="8">
        <f t="shared" si="25"/>
        <v>-716.1985461233902</v>
      </c>
    </row>
    <row r="97" spans="1:76" ht="16.5" x14ac:dyDescent="0.25">
      <c r="A97">
        <v>95</v>
      </c>
      <c r="B97">
        <v>9.9999999999999995E-7</v>
      </c>
      <c r="C97">
        <v>9.2383333333333326E-4</v>
      </c>
      <c r="D97">
        <v>7.366216216216216E-4</v>
      </c>
      <c r="E97">
        <v>2.9204545454545453E-5</v>
      </c>
      <c r="F97">
        <v>1.0000000000000001E-5</v>
      </c>
      <c r="G97">
        <v>0.56626415482828352</v>
      </c>
      <c r="H97">
        <v>0.39808494102077374</v>
      </c>
      <c r="I97">
        <f t="shared" si="17"/>
        <v>306</v>
      </c>
      <c r="J97">
        <v>1.6982436524617427E-7</v>
      </c>
      <c r="K97">
        <v>3.1875000000000001E-2</v>
      </c>
      <c r="M97" s="22"/>
      <c r="Q97" s="2">
        <v>1</v>
      </c>
      <c r="R97">
        <v>2</v>
      </c>
      <c r="T97">
        <v>0</v>
      </c>
      <c r="U97">
        <v>5.75</v>
      </c>
      <c r="V97">
        <v>0</v>
      </c>
      <c r="W97">
        <v>0</v>
      </c>
      <c r="X97">
        <v>1</v>
      </c>
      <c r="Y97">
        <v>0</v>
      </c>
      <c r="Z97">
        <v>0</v>
      </c>
      <c r="AA97">
        <v>0.5</v>
      </c>
      <c r="AB97">
        <v>6.25</v>
      </c>
      <c r="AD97">
        <v>95</v>
      </c>
      <c r="AE97" s="8">
        <f t="shared" si="13"/>
        <v>-392.33660635570459</v>
      </c>
      <c r="AF97" s="8">
        <f t="shared" si="14"/>
        <v>-648.63820213512508</v>
      </c>
      <c r="AG97" s="8">
        <f t="shared" si="18"/>
        <v>-100.74036180981194</v>
      </c>
      <c r="AH97" s="8">
        <f t="shared" si="19"/>
        <v>-749.37856394493701</v>
      </c>
      <c r="AL97" s="2">
        <v>1</v>
      </c>
      <c r="AM97">
        <v>2</v>
      </c>
      <c r="AO97">
        <v>0</v>
      </c>
      <c r="AP97">
        <v>0</v>
      </c>
      <c r="AQ97">
        <v>3.28571428571429</v>
      </c>
      <c r="AR97">
        <v>0</v>
      </c>
      <c r="AS97">
        <v>1</v>
      </c>
      <c r="AT97">
        <v>0</v>
      </c>
      <c r="AU97">
        <v>0</v>
      </c>
      <c r="AV97">
        <v>2.1428571428571401</v>
      </c>
      <c r="AW97">
        <v>5.4285714285714297</v>
      </c>
      <c r="AY97">
        <v>95</v>
      </c>
      <c r="AZ97" s="8">
        <f t="shared" si="15"/>
        <v>-418.89879475455427</v>
      </c>
      <c r="BA97" s="8">
        <f t="shared" si="20"/>
        <v>-641.51503794582231</v>
      </c>
      <c r="BB97" s="8">
        <f t="shared" si="21"/>
        <v>-73.230386885912921</v>
      </c>
      <c r="BC97" s="8">
        <f t="shared" si="22"/>
        <v>-714.74542483173525</v>
      </c>
      <c r="BG97" s="2">
        <v>1</v>
      </c>
      <c r="BH97">
        <v>2</v>
      </c>
      <c r="BJ97">
        <v>0</v>
      </c>
      <c r="BK97">
        <v>0</v>
      </c>
      <c r="BL97">
        <v>0</v>
      </c>
      <c r="BM97">
        <v>2.2999999999999998</v>
      </c>
      <c r="BN97">
        <v>1</v>
      </c>
      <c r="BO97">
        <v>0</v>
      </c>
      <c r="BP97">
        <v>0</v>
      </c>
      <c r="BQ97">
        <v>2.8</v>
      </c>
      <c r="BR97">
        <v>5.0999999999999996</v>
      </c>
      <c r="BT97">
        <v>95</v>
      </c>
      <c r="BU97" s="8">
        <f t="shared" si="16"/>
        <v>-429.34399226174492</v>
      </c>
      <c r="BV97" s="8">
        <f t="shared" si="23"/>
        <v>-638.4860944177517</v>
      </c>
      <c r="BW97" s="8">
        <f t="shared" si="24"/>
        <v>-79.789196592309011</v>
      </c>
      <c r="BX97" s="8">
        <f t="shared" si="25"/>
        <v>-718.27529101006076</v>
      </c>
    </row>
    <row r="98" spans="1:76" ht="16.5" x14ac:dyDescent="0.25">
      <c r="A98">
        <v>96</v>
      </c>
      <c r="B98">
        <v>9.9999999999999995E-7</v>
      </c>
      <c r="C98">
        <v>1.0458333333333333E-3</v>
      </c>
      <c r="D98">
        <v>9.0297297297297285E-4</v>
      </c>
      <c r="E98">
        <v>3.1022727272727273E-5</v>
      </c>
      <c r="F98">
        <v>1.0000000000000001E-5</v>
      </c>
      <c r="G98">
        <v>0.55724610563235466</v>
      </c>
      <c r="H98">
        <v>0.40269530758790617</v>
      </c>
      <c r="I98">
        <f t="shared" si="17"/>
        <v>306</v>
      </c>
      <c r="J98">
        <v>1.6595869074375559E-7</v>
      </c>
      <c r="K98">
        <v>3.1975000000000003E-2</v>
      </c>
      <c r="M98" s="22"/>
      <c r="Q98" s="2">
        <v>1</v>
      </c>
      <c r="R98">
        <v>2</v>
      </c>
      <c r="T98">
        <v>0</v>
      </c>
      <c r="U98">
        <v>5.75</v>
      </c>
      <c r="V98">
        <v>0</v>
      </c>
      <c r="W98">
        <v>0</v>
      </c>
      <c r="X98">
        <v>1</v>
      </c>
      <c r="Y98">
        <v>0</v>
      </c>
      <c r="Z98">
        <v>0</v>
      </c>
      <c r="AA98">
        <v>0.5</v>
      </c>
      <c r="AB98">
        <v>6.25</v>
      </c>
      <c r="AD98">
        <v>96</v>
      </c>
      <c r="AE98" s="8">
        <f t="shared" si="13"/>
        <v>-392.33660635570459</v>
      </c>
      <c r="AF98" s="8">
        <f t="shared" si="14"/>
        <v>-648.63820213512508</v>
      </c>
      <c r="AG98" s="8">
        <f t="shared" si="18"/>
        <v>-98.921785838740462</v>
      </c>
      <c r="AH98" s="8">
        <f t="shared" si="19"/>
        <v>-747.55998797386553</v>
      </c>
      <c r="AL98" s="2">
        <v>1</v>
      </c>
      <c r="AM98">
        <v>2</v>
      </c>
      <c r="AO98">
        <v>0</v>
      </c>
      <c r="AP98">
        <v>0</v>
      </c>
      <c r="AQ98">
        <v>3.28571428571429</v>
      </c>
      <c r="AR98">
        <v>0</v>
      </c>
      <c r="AS98">
        <v>1</v>
      </c>
      <c r="AT98">
        <v>0</v>
      </c>
      <c r="AU98">
        <v>0</v>
      </c>
      <c r="AV98">
        <v>2.1428571428571401</v>
      </c>
      <c r="AW98">
        <v>5.4285714285714297</v>
      </c>
      <c r="AY98">
        <v>96</v>
      </c>
      <c r="AZ98" s="8">
        <f t="shared" si="15"/>
        <v>-418.89879475455427</v>
      </c>
      <c r="BA98" s="8">
        <f t="shared" si="20"/>
        <v>-641.51503794582231</v>
      </c>
      <c r="BB98" s="8">
        <f t="shared" si="21"/>
        <v>-71.511134989237959</v>
      </c>
      <c r="BC98" s="8">
        <f t="shared" si="22"/>
        <v>-713.02617293506023</v>
      </c>
      <c r="BG98" s="2">
        <v>1</v>
      </c>
      <c r="BH98">
        <v>2</v>
      </c>
      <c r="BJ98">
        <v>0</v>
      </c>
      <c r="BK98">
        <v>0</v>
      </c>
      <c r="BL98">
        <v>0</v>
      </c>
      <c r="BM98">
        <v>2.2999999999999998</v>
      </c>
      <c r="BN98">
        <v>1</v>
      </c>
      <c r="BO98">
        <v>0</v>
      </c>
      <c r="BP98">
        <v>0</v>
      </c>
      <c r="BQ98">
        <v>2.8</v>
      </c>
      <c r="BR98">
        <v>5.0999999999999996</v>
      </c>
      <c r="BT98">
        <v>96</v>
      </c>
      <c r="BU98" s="8">
        <f t="shared" si="16"/>
        <v>-429.34399226174492</v>
      </c>
      <c r="BV98" s="8">
        <f t="shared" si="23"/>
        <v>-638.4860944177517</v>
      </c>
      <c r="BW98" s="8">
        <f t="shared" si="24"/>
        <v>-79.413461899253221</v>
      </c>
      <c r="BX98" s="8">
        <f t="shared" si="25"/>
        <v>-717.89955631700491</v>
      </c>
    </row>
    <row r="99" spans="1:76" ht="16.5" x14ac:dyDescent="0.25">
      <c r="A99">
        <v>97</v>
      </c>
      <c r="B99">
        <v>9.9999999999999995E-7</v>
      </c>
      <c r="C99">
        <v>9.369999999999999E-4</v>
      </c>
      <c r="D99">
        <v>9.3162162162162157E-4</v>
      </c>
      <c r="E99">
        <v>3.2954545454545453E-5</v>
      </c>
      <c r="F99">
        <v>1.0000000000000001E-5</v>
      </c>
      <c r="G99">
        <v>0.56821657435257067</v>
      </c>
      <c r="H99">
        <v>0.39460764192667663</v>
      </c>
      <c r="I99">
        <f t="shared" si="17"/>
        <v>306</v>
      </c>
      <c r="J99">
        <v>1.7378008287493735E-7</v>
      </c>
      <c r="K99">
        <v>3.2169999999999997E-2</v>
      </c>
      <c r="M99" s="22"/>
      <c r="Q99" s="2">
        <v>1</v>
      </c>
      <c r="R99">
        <v>2</v>
      </c>
      <c r="T99">
        <v>0</v>
      </c>
      <c r="U99">
        <v>5.75</v>
      </c>
      <c r="V99">
        <v>0</v>
      </c>
      <c r="W99">
        <v>0</v>
      </c>
      <c r="X99">
        <v>1</v>
      </c>
      <c r="Y99">
        <v>0</v>
      </c>
      <c r="Z99">
        <v>0</v>
      </c>
      <c r="AA99">
        <v>0.5</v>
      </c>
      <c r="AB99">
        <v>6.25</v>
      </c>
      <c r="AD99">
        <v>97</v>
      </c>
      <c r="AE99" s="8">
        <f t="shared" si="13"/>
        <v>-392.33660635570459</v>
      </c>
      <c r="AF99" s="8">
        <f t="shared" si="14"/>
        <v>-648.63820213512508</v>
      </c>
      <c r="AG99" s="8">
        <f t="shared" si="18"/>
        <v>-100.52161370466908</v>
      </c>
      <c r="AH99" s="8">
        <f t="shared" si="19"/>
        <v>-749.15981583979419</v>
      </c>
      <c r="AL99" s="2">
        <v>1</v>
      </c>
      <c r="AM99">
        <v>2</v>
      </c>
      <c r="AO99">
        <v>0</v>
      </c>
      <c r="AP99">
        <v>0</v>
      </c>
      <c r="AQ99">
        <v>3.28571428571429</v>
      </c>
      <c r="AR99">
        <v>0</v>
      </c>
      <c r="AS99">
        <v>1</v>
      </c>
      <c r="AT99">
        <v>0</v>
      </c>
      <c r="AU99">
        <v>0</v>
      </c>
      <c r="AV99">
        <v>2.1428571428571401</v>
      </c>
      <c r="AW99">
        <v>5.4285714285714297</v>
      </c>
      <c r="AY99">
        <v>97</v>
      </c>
      <c r="AZ99" s="8">
        <f t="shared" si="15"/>
        <v>-418.89879475455427</v>
      </c>
      <c r="BA99" s="8">
        <f t="shared" si="20"/>
        <v>-641.51503794582231</v>
      </c>
      <c r="BB99" s="8">
        <f t="shared" si="21"/>
        <v>-71.216881345335111</v>
      </c>
      <c r="BC99" s="8">
        <f t="shared" si="22"/>
        <v>-712.7319192911574</v>
      </c>
      <c r="BG99" s="2">
        <v>1</v>
      </c>
      <c r="BH99">
        <v>2</v>
      </c>
      <c r="BJ99">
        <v>0</v>
      </c>
      <c r="BK99">
        <v>0</v>
      </c>
      <c r="BL99">
        <v>0</v>
      </c>
      <c r="BM99">
        <v>2.2999999999999998</v>
      </c>
      <c r="BN99">
        <v>1</v>
      </c>
      <c r="BO99">
        <v>0</v>
      </c>
      <c r="BP99">
        <v>0</v>
      </c>
      <c r="BQ99">
        <v>2.8</v>
      </c>
      <c r="BR99">
        <v>5.0999999999999996</v>
      </c>
      <c r="BT99">
        <v>97</v>
      </c>
      <c r="BU99" s="8">
        <f t="shared" si="16"/>
        <v>-429.34399226174492</v>
      </c>
      <c r="BV99" s="8">
        <f t="shared" si="23"/>
        <v>-638.4860944177517</v>
      </c>
      <c r="BW99" s="8">
        <f t="shared" si="24"/>
        <v>-79.016650035259772</v>
      </c>
      <c r="BX99" s="8">
        <f t="shared" si="25"/>
        <v>-717.50274445301147</v>
      </c>
    </row>
    <row r="100" spans="1:76" ht="16.5" x14ac:dyDescent="0.25">
      <c r="A100">
        <v>98</v>
      </c>
      <c r="B100">
        <v>9.9999999999999995E-7</v>
      </c>
      <c r="C100">
        <v>7.0950000000000006E-4</v>
      </c>
      <c r="D100">
        <v>5.7945945945945957E-4</v>
      </c>
      <c r="E100">
        <v>9.9999999999999995E-7</v>
      </c>
      <c r="F100">
        <v>1.0000000000000001E-5</v>
      </c>
      <c r="G100">
        <v>0.55115741300066956</v>
      </c>
      <c r="H100">
        <v>0.4063709589163354</v>
      </c>
      <c r="I100">
        <f t="shared" si="17"/>
        <v>306</v>
      </c>
      <c r="J100">
        <v>1.7378008287493735E-7</v>
      </c>
      <c r="K100">
        <v>3.2059999999999998E-2</v>
      </c>
      <c r="M100" s="22"/>
      <c r="Q100" s="2">
        <v>1</v>
      </c>
      <c r="R100">
        <v>2</v>
      </c>
      <c r="T100">
        <v>0</v>
      </c>
      <c r="U100">
        <v>5.75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0.5</v>
      </c>
      <c r="AB100">
        <v>6.25</v>
      </c>
      <c r="AD100">
        <v>98</v>
      </c>
      <c r="AE100" s="8">
        <f t="shared" si="13"/>
        <v>-392.33660635570459</v>
      </c>
      <c r="AF100" s="8">
        <f t="shared" si="14"/>
        <v>-648.63820213512508</v>
      </c>
      <c r="AG100" s="8">
        <f t="shared" si="18"/>
        <v>-104.59473007755456</v>
      </c>
      <c r="AH100" s="8">
        <f t="shared" si="19"/>
        <v>-753.23293221267966</v>
      </c>
      <c r="AL100" s="2">
        <v>1</v>
      </c>
      <c r="AM100">
        <v>2</v>
      </c>
      <c r="AO100">
        <v>0</v>
      </c>
      <c r="AP100">
        <v>0</v>
      </c>
      <c r="AQ100">
        <v>3.28571428571429</v>
      </c>
      <c r="AR100">
        <v>0</v>
      </c>
      <c r="AS100">
        <v>1</v>
      </c>
      <c r="AT100">
        <v>0</v>
      </c>
      <c r="AU100">
        <v>0</v>
      </c>
      <c r="AV100">
        <v>2.1428571428571401</v>
      </c>
      <c r="AW100">
        <v>5.4285714285714297</v>
      </c>
      <c r="AY100">
        <v>98</v>
      </c>
      <c r="AZ100" s="8">
        <f t="shared" si="15"/>
        <v>-418.89879475455427</v>
      </c>
      <c r="BA100" s="8">
        <f t="shared" si="20"/>
        <v>-641.51503794582231</v>
      </c>
      <c r="BB100" s="8">
        <f t="shared" si="21"/>
        <v>-75.204969909891375</v>
      </c>
      <c r="BC100" s="8">
        <f t="shared" si="22"/>
        <v>-716.72000785571367</v>
      </c>
      <c r="BG100" s="2">
        <v>1</v>
      </c>
      <c r="BH100">
        <v>2</v>
      </c>
      <c r="BJ100">
        <v>0</v>
      </c>
      <c r="BK100">
        <v>0</v>
      </c>
      <c r="BL100">
        <v>0</v>
      </c>
      <c r="BM100">
        <v>2.2999999999999998</v>
      </c>
      <c r="BN100">
        <v>1</v>
      </c>
      <c r="BO100">
        <v>0</v>
      </c>
      <c r="BP100">
        <v>0</v>
      </c>
      <c r="BQ100">
        <v>2.8</v>
      </c>
      <c r="BR100">
        <v>5.0999999999999996</v>
      </c>
      <c r="BT100">
        <v>98</v>
      </c>
      <c r="BU100" s="8">
        <f t="shared" si="16"/>
        <v>-429.34399226174492</v>
      </c>
      <c r="BV100" s="8">
        <f t="shared" si="23"/>
        <v>-638.4860944177517</v>
      </c>
      <c r="BW100" s="8">
        <f t="shared" si="24"/>
        <v>-99.49365582933784</v>
      </c>
      <c r="BX100" s="8">
        <f t="shared" si="25"/>
        <v>-737.97975024708956</v>
      </c>
    </row>
    <row r="101" spans="1:76" ht="16.5" x14ac:dyDescent="0.25">
      <c r="A101">
        <v>99</v>
      </c>
      <c r="B101">
        <v>9.9999999999999995E-7</v>
      </c>
      <c r="C101">
        <v>1.0889999999999999E-3</v>
      </c>
      <c r="D101">
        <v>9.0608108108108107E-4</v>
      </c>
      <c r="E101">
        <v>3.2954545454545453E-5</v>
      </c>
      <c r="F101">
        <v>1.0000000000000001E-5</v>
      </c>
      <c r="G101">
        <v>0.54422096002705156</v>
      </c>
      <c r="H101">
        <v>0.40462695109239005</v>
      </c>
      <c r="I101">
        <f t="shared" si="17"/>
        <v>306</v>
      </c>
      <c r="J101">
        <v>1.6595869074375559E-7</v>
      </c>
      <c r="K101">
        <v>3.2030000000000003E-2</v>
      </c>
      <c r="M101" s="22"/>
      <c r="Q101" s="2">
        <v>1</v>
      </c>
      <c r="R101">
        <v>2</v>
      </c>
      <c r="T101">
        <v>0</v>
      </c>
      <c r="U101">
        <v>5.75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0.5</v>
      </c>
      <c r="AB101">
        <v>6.25</v>
      </c>
      <c r="AD101">
        <v>99</v>
      </c>
      <c r="AE101" s="8">
        <f t="shared" si="13"/>
        <v>-392.33660635570459</v>
      </c>
      <c r="AF101" s="8">
        <f t="shared" si="14"/>
        <v>-648.63820213512508</v>
      </c>
      <c r="AG101" s="8">
        <f t="shared" si="18"/>
        <v>-98.327902863441921</v>
      </c>
      <c r="AH101" s="8">
        <f t="shared" si="19"/>
        <v>-746.96610499856706</v>
      </c>
      <c r="AL101" s="2">
        <v>1</v>
      </c>
      <c r="AM101">
        <v>2</v>
      </c>
      <c r="AO101">
        <v>0</v>
      </c>
      <c r="AP101">
        <v>0</v>
      </c>
      <c r="AQ101">
        <v>3.28571428571429</v>
      </c>
      <c r="AR101">
        <v>0</v>
      </c>
      <c r="AS101">
        <v>1</v>
      </c>
      <c r="AT101">
        <v>0</v>
      </c>
      <c r="AU101">
        <v>0</v>
      </c>
      <c r="AV101">
        <v>2.1428571428571401</v>
      </c>
      <c r="AW101">
        <v>5.4285714285714297</v>
      </c>
      <c r="AY101">
        <v>99</v>
      </c>
      <c r="AZ101" s="8">
        <f t="shared" si="15"/>
        <v>-418.89879475455427</v>
      </c>
      <c r="BA101" s="8">
        <f t="shared" si="20"/>
        <v>-641.51503794582231</v>
      </c>
      <c r="BB101" s="8">
        <f t="shared" si="21"/>
        <v>-71.473040049866952</v>
      </c>
      <c r="BC101" s="8">
        <f t="shared" si="22"/>
        <v>-712.98807799568931</v>
      </c>
      <c r="BG101" s="2">
        <v>1</v>
      </c>
      <c r="BH101">
        <v>2</v>
      </c>
      <c r="BJ101">
        <v>0</v>
      </c>
      <c r="BK101">
        <v>0</v>
      </c>
      <c r="BL101">
        <v>0</v>
      </c>
      <c r="BM101">
        <v>2.2999999999999998</v>
      </c>
      <c r="BN101">
        <v>1</v>
      </c>
      <c r="BO101">
        <v>0</v>
      </c>
      <c r="BP101">
        <v>0</v>
      </c>
      <c r="BQ101">
        <v>2.8</v>
      </c>
      <c r="BR101">
        <v>5.0999999999999996</v>
      </c>
      <c r="BT101">
        <v>99</v>
      </c>
      <c r="BU101" s="8">
        <f t="shared" si="16"/>
        <v>-429.34399226174492</v>
      </c>
      <c r="BV101" s="8">
        <f t="shared" si="23"/>
        <v>-638.4860944177517</v>
      </c>
      <c r="BW101" s="8">
        <f t="shared" si="24"/>
        <v>-79.047719894603034</v>
      </c>
      <c r="BX101" s="8">
        <f t="shared" si="25"/>
        <v>-717.53381431235471</v>
      </c>
    </row>
    <row r="102" spans="1:76" ht="16.5" x14ac:dyDescent="0.25">
      <c r="A102">
        <v>100</v>
      </c>
      <c r="B102">
        <v>9.9999999999999995E-7</v>
      </c>
      <c r="C102">
        <v>1.4378333333333333E-3</v>
      </c>
      <c r="D102">
        <v>9.8918918918918918E-4</v>
      </c>
      <c r="E102">
        <v>3.6704545454545456E-5</v>
      </c>
      <c r="F102">
        <v>1.0000000000000001E-5</v>
      </c>
      <c r="G102">
        <v>0.55304048114799109</v>
      </c>
      <c r="H102">
        <v>0.41044260610343236</v>
      </c>
      <c r="I102">
        <f t="shared" si="17"/>
        <v>306</v>
      </c>
      <c r="J102">
        <v>1.6218100973589288E-7</v>
      </c>
      <c r="K102">
        <v>3.1150000000000001E-2</v>
      </c>
      <c r="M102" s="22"/>
      <c r="Q102" s="2">
        <v>1</v>
      </c>
      <c r="R102">
        <v>2</v>
      </c>
      <c r="T102">
        <v>0</v>
      </c>
      <c r="U102">
        <v>5.75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0.5</v>
      </c>
      <c r="AB102">
        <v>6.25</v>
      </c>
      <c r="AD102">
        <v>100</v>
      </c>
      <c r="AE102" s="8">
        <f t="shared" si="13"/>
        <v>-392.33660635570459</v>
      </c>
      <c r="AF102" s="8">
        <f t="shared" si="14"/>
        <v>-648.63820213512508</v>
      </c>
      <c r="AG102" s="8">
        <f t="shared" si="18"/>
        <v>-94.298171605755655</v>
      </c>
      <c r="AH102" s="8">
        <f t="shared" si="19"/>
        <v>-742.93637374088075</v>
      </c>
      <c r="AL102" s="2">
        <v>1</v>
      </c>
      <c r="AM102">
        <v>2</v>
      </c>
      <c r="AO102">
        <v>0</v>
      </c>
      <c r="AP102">
        <v>0</v>
      </c>
      <c r="AQ102">
        <v>3.28571428571429</v>
      </c>
      <c r="AR102">
        <v>0</v>
      </c>
      <c r="AS102">
        <v>1</v>
      </c>
      <c r="AT102">
        <v>0</v>
      </c>
      <c r="AU102">
        <v>0</v>
      </c>
      <c r="AV102">
        <v>2.1428571428571401</v>
      </c>
      <c r="AW102">
        <v>5.4285714285714297</v>
      </c>
      <c r="AY102">
        <v>100</v>
      </c>
      <c r="AZ102" s="8">
        <f t="shared" si="15"/>
        <v>-418.89879475455427</v>
      </c>
      <c r="BA102" s="8">
        <f t="shared" si="20"/>
        <v>-641.51503794582231</v>
      </c>
      <c r="BB102" s="8">
        <f t="shared" si="21"/>
        <v>-70.89130902555074</v>
      </c>
      <c r="BC102" s="8">
        <f t="shared" si="22"/>
        <v>-712.40634697137307</v>
      </c>
      <c r="BG102" s="2">
        <v>1</v>
      </c>
      <c r="BH102">
        <v>2</v>
      </c>
      <c r="BJ102">
        <v>0</v>
      </c>
      <c r="BK102">
        <v>0</v>
      </c>
      <c r="BL102">
        <v>0</v>
      </c>
      <c r="BM102">
        <v>2.2999999999999998</v>
      </c>
      <c r="BN102">
        <v>1</v>
      </c>
      <c r="BO102">
        <v>0</v>
      </c>
      <c r="BP102">
        <v>0</v>
      </c>
      <c r="BQ102">
        <v>2.8</v>
      </c>
      <c r="BR102">
        <v>5.0999999999999996</v>
      </c>
      <c r="BT102">
        <v>100</v>
      </c>
      <c r="BU102" s="8">
        <f t="shared" si="16"/>
        <v>-429.34399226174492</v>
      </c>
      <c r="BV102" s="8">
        <f t="shared" si="23"/>
        <v>-638.4860944177517</v>
      </c>
      <c r="BW102" s="8">
        <f t="shared" si="24"/>
        <v>-78.615530841180075</v>
      </c>
      <c r="BX102" s="8">
        <f t="shared" si="25"/>
        <v>-717.10162525893179</v>
      </c>
    </row>
    <row r="103" spans="1:76" ht="16.5" x14ac:dyDescent="0.25">
      <c r="A103">
        <v>101</v>
      </c>
      <c r="B103">
        <v>9.9999999999999995E-7</v>
      </c>
      <c r="C103">
        <v>1.1286666666666667E-3</v>
      </c>
      <c r="D103">
        <v>8.5837837837837835E-4</v>
      </c>
      <c r="E103">
        <v>3.0113636363636365E-5</v>
      </c>
      <c r="F103">
        <v>1.0000000000000001E-5</v>
      </c>
      <c r="G103">
        <v>0.56824677311918648</v>
      </c>
      <c r="H103">
        <v>0.38423488614062973</v>
      </c>
      <c r="I103">
        <f t="shared" si="17"/>
        <v>306</v>
      </c>
      <c r="J103">
        <v>1.6218100973589288E-7</v>
      </c>
      <c r="K103">
        <v>3.1544999999999997E-2</v>
      </c>
      <c r="M103" s="22"/>
      <c r="Q103" s="2">
        <v>1</v>
      </c>
      <c r="R103">
        <v>2</v>
      </c>
      <c r="T103">
        <v>0</v>
      </c>
      <c r="U103">
        <v>5.75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0.5</v>
      </c>
      <c r="AB103">
        <v>6.25</v>
      </c>
      <c r="AD103">
        <v>101</v>
      </c>
      <c r="AE103" s="8">
        <f t="shared" si="13"/>
        <v>-392.33660635570459</v>
      </c>
      <c r="AF103" s="8">
        <f t="shared" si="14"/>
        <v>-648.63820213512508</v>
      </c>
      <c r="AG103" s="8">
        <f t="shared" si="18"/>
        <v>-97.823915755307866</v>
      </c>
      <c r="AH103" s="8">
        <f t="shared" si="19"/>
        <v>-746.46211789043298</v>
      </c>
      <c r="AL103" s="2">
        <v>1</v>
      </c>
      <c r="AM103">
        <v>2</v>
      </c>
      <c r="AO103">
        <v>0</v>
      </c>
      <c r="AP103">
        <v>0</v>
      </c>
      <c r="AQ103">
        <v>3.28571428571429</v>
      </c>
      <c r="AR103">
        <v>0</v>
      </c>
      <c r="AS103">
        <v>1</v>
      </c>
      <c r="AT103">
        <v>0</v>
      </c>
      <c r="AU103">
        <v>0</v>
      </c>
      <c r="AV103">
        <v>2.1428571428571401</v>
      </c>
      <c r="AW103">
        <v>5.4285714285714297</v>
      </c>
      <c r="AY103">
        <v>101</v>
      </c>
      <c r="AZ103" s="8">
        <f t="shared" si="15"/>
        <v>-418.89879475455427</v>
      </c>
      <c r="BA103" s="8">
        <f t="shared" si="20"/>
        <v>-641.51503794582231</v>
      </c>
      <c r="BB103" s="8">
        <f t="shared" si="21"/>
        <v>-72.008345777722511</v>
      </c>
      <c r="BC103" s="8">
        <f t="shared" si="22"/>
        <v>-713.52338372354484</v>
      </c>
      <c r="BG103" s="2">
        <v>1</v>
      </c>
      <c r="BH103">
        <v>2</v>
      </c>
      <c r="BJ103">
        <v>0</v>
      </c>
      <c r="BK103">
        <v>0</v>
      </c>
      <c r="BL103">
        <v>0</v>
      </c>
      <c r="BM103">
        <v>2.2999999999999998</v>
      </c>
      <c r="BN103">
        <v>1</v>
      </c>
      <c r="BO103">
        <v>0</v>
      </c>
      <c r="BP103">
        <v>0</v>
      </c>
      <c r="BQ103">
        <v>2.8</v>
      </c>
      <c r="BR103">
        <v>5.0999999999999996</v>
      </c>
      <c r="BT103">
        <v>101</v>
      </c>
      <c r="BU103" s="8">
        <f t="shared" si="16"/>
        <v>-429.34399226174492</v>
      </c>
      <c r="BV103" s="8">
        <f t="shared" si="23"/>
        <v>-638.4860944177517</v>
      </c>
      <c r="BW103" s="8">
        <f t="shared" si="24"/>
        <v>-79.683956089473199</v>
      </c>
      <c r="BX103" s="8">
        <f t="shared" si="25"/>
        <v>-718.17005050722491</v>
      </c>
    </row>
    <row r="104" spans="1:76" ht="16.5" x14ac:dyDescent="0.25">
      <c r="A104">
        <v>102</v>
      </c>
      <c r="B104">
        <v>9.9999999999999995E-7</v>
      </c>
      <c r="C104">
        <v>1.3413333333333335E-3</v>
      </c>
      <c r="D104">
        <v>1.0004054054054054E-3</v>
      </c>
      <c r="E104">
        <v>4.011363636363636E-5</v>
      </c>
      <c r="F104">
        <v>1.0000000000000001E-5</v>
      </c>
      <c r="G104">
        <v>0.55241670001353349</v>
      </c>
      <c r="H104">
        <v>0.41179850191836315</v>
      </c>
      <c r="I104">
        <f t="shared" si="17"/>
        <v>306</v>
      </c>
      <c r="J104">
        <v>1.5848931924611122E-7</v>
      </c>
      <c r="K104">
        <v>3.1934999999999998E-2</v>
      </c>
      <c r="M104" s="22"/>
      <c r="Q104" s="2">
        <v>1</v>
      </c>
      <c r="R104">
        <v>2</v>
      </c>
      <c r="T104">
        <v>0</v>
      </c>
      <c r="U104">
        <v>5.75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0.5</v>
      </c>
      <c r="AB104">
        <v>6.25</v>
      </c>
      <c r="AD104">
        <v>102</v>
      </c>
      <c r="AE104" s="8">
        <f t="shared" si="13"/>
        <v>-392.33660635570459</v>
      </c>
      <c r="AF104" s="8">
        <f t="shared" si="14"/>
        <v>-648.63820213512508</v>
      </c>
      <c r="AG104" s="8">
        <f t="shared" si="18"/>
        <v>-95.282859428505049</v>
      </c>
      <c r="AH104" s="8">
        <f t="shared" si="19"/>
        <v>-743.92106156363013</v>
      </c>
      <c r="AL104" s="2">
        <v>1</v>
      </c>
      <c r="AM104">
        <v>2</v>
      </c>
      <c r="AO104">
        <v>0</v>
      </c>
      <c r="AP104">
        <v>0</v>
      </c>
      <c r="AQ104">
        <v>3.28571428571429</v>
      </c>
      <c r="AR104">
        <v>0</v>
      </c>
      <c r="AS104">
        <v>1</v>
      </c>
      <c r="AT104">
        <v>0</v>
      </c>
      <c r="AU104">
        <v>0</v>
      </c>
      <c r="AV104">
        <v>2.1428571428571401</v>
      </c>
      <c r="AW104">
        <v>5.4285714285714297</v>
      </c>
      <c r="AY104">
        <v>102</v>
      </c>
      <c r="AZ104" s="8">
        <f t="shared" si="15"/>
        <v>-418.89879475455427</v>
      </c>
      <c r="BA104" s="8">
        <f t="shared" si="20"/>
        <v>-641.51503794582231</v>
      </c>
      <c r="BB104" s="8">
        <f t="shared" si="21"/>
        <v>-70.661364511784683</v>
      </c>
      <c r="BC104" s="8">
        <f t="shared" si="22"/>
        <v>-712.17640245760697</v>
      </c>
      <c r="BG104" s="2">
        <v>1</v>
      </c>
      <c r="BH104">
        <v>2</v>
      </c>
      <c r="BJ104">
        <v>0</v>
      </c>
      <c r="BK104">
        <v>0</v>
      </c>
      <c r="BL104">
        <v>0</v>
      </c>
      <c r="BM104">
        <v>2.2999999999999998</v>
      </c>
      <c r="BN104">
        <v>1</v>
      </c>
      <c r="BO104">
        <v>0</v>
      </c>
      <c r="BP104">
        <v>0</v>
      </c>
      <c r="BQ104">
        <v>2.8</v>
      </c>
      <c r="BR104">
        <v>5.0999999999999996</v>
      </c>
      <c r="BT104">
        <v>102</v>
      </c>
      <c r="BU104" s="8">
        <f t="shared" si="16"/>
        <v>-429.34399226174492</v>
      </c>
      <c r="BV104" s="8">
        <f t="shared" si="23"/>
        <v>-638.4860944177517</v>
      </c>
      <c r="BW104" s="8">
        <f t="shared" si="24"/>
        <v>-77.918502654564392</v>
      </c>
      <c r="BX104" s="8">
        <f t="shared" si="25"/>
        <v>-716.40459707231605</v>
      </c>
    </row>
    <row r="105" spans="1:76" ht="16.5" x14ac:dyDescent="0.25">
      <c r="A105">
        <v>103</v>
      </c>
      <c r="B105">
        <v>9.9999999999999995E-7</v>
      </c>
      <c r="C105">
        <v>1.2784999999999999E-3</v>
      </c>
      <c r="D105">
        <v>8.6013513513513511E-4</v>
      </c>
      <c r="E105">
        <v>3.6363636363636371E-5</v>
      </c>
      <c r="F105">
        <v>1.0000000000000001E-5</v>
      </c>
      <c r="G105">
        <v>0.55602609557089078</v>
      </c>
      <c r="H105">
        <v>0.4091434206785568</v>
      </c>
      <c r="I105">
        <f t="shared" si="17"/>
        <v>306</v>
      </c>
      <c r="J105">
        <v>1.6218100973589288E-7</v>
      </c>
      <c r="K105">
        <v>3.1559999999999998E-2</v>
      </c>
      <c r="M105" s="22"/>
      <c r="Q105" s="2">
        <v>1</v>
      </c>
      <c r="R105">
        <v>2</v>
      </c>
      <c r="T105">
        <v>0</v>
      </c>
      <c r="U105">
        <v>5.75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0.5</v>
      </c>
      <c r="AB105">
        <v>6.25</v>
      </c>
      <c r="AD105">
        <v>103</v>
      </c>
      <c r="AE105" s="8">
        <f t="shared" si="13"/>
        <v>-392.33660635570459</v>
      </c>
      <c r="AF105" s="8">
        <f t="shared" si="14"/>
        <v>-648.63820213512508</v>
      </c>
      <c r="AG105" s="8">
        <f t="shared" si="18"/>
        <v>-95.99975330813173</v>
      </c>
      <c r="AH105" s="8">
        <f t="shared" si="19"/>
        <v>-744.63795544325683</v>
      </c>
      <c r="AL105" s="2">
        <v>1</v>
      </c>
      <c r="AM105">
        <v>2</v>
      </c>
      <c r="AO105">
        <v>0</v>
      </c>
      <c r="AP105">
        <v>0</v>
      </c>
      <c r="AQ105">
        <v>3.28571428571429</v>
      </c>
      <c r="AR105">
        <v>0</v>
      </c>
      <c r="AS105">
        <v>1</v>
      </c>
      <c r="AT105">
        <v>0</v>
      </c>
      <c r="AU105">
        <v>0</v>
      </c>
      <c r="AV105">
        <v>2.1428571428571401</v>
      </c>
      <c r="AW105">
        <v>5.4285714285714297</v>
      </c>
      <c r="AY105">
        <v>103</v>
      </c>
      <c r="AZ105" s="8">
        <f t="shared" si="15"/>
        <v>-418.89879475455427</v>
      </c>
      <c r="BA105" s="8">
        <f t="shared" si="20"/>
        <v>-641.51503794582231</v>
      </c>
      <c r="BB105" s="8">
        <f t="shared" si="21"/>
        <v>-71.98866259427723</v>
      </c>
      <c r="BC105" s="8">
        <f t="shared" si="22"/>
        <v>-713.50370054009954</v>
      </c>
      <c r="BG105" s="2">
        <v>1</v>
      </c>
      <c r="BH105">
        <v>2</v>
      </c>
      <c r="BJ105">
        <v>0</v>
      </c>
      <c r="BK105">
        <v>0</v>
      </c>
      <c r="BL105">
        <v>0</v>
      </c>
      <c r="BM105">
        <v>2.2999999999999998</v>
      </c>
      <c r="BN105">
        <v>1</v>
      </c>
      <c r="BO105">
        <v>0</v>
      </c>
      <c r="BP105">
        <v>0</v>
      </c>
      <c r="BQ105">
        <v>2.8</v>
      </c>
      <c r="BR105">
        <v>5.0999999999999996</v>
      </c>
      <c r="BT105">
        <v>103</v>
      </c>
      <c r="BU105" s="8">
        <f t="shared" si="16"/>
        <v>-429.34399226174492</v>
      </c>
      <c r="BV105" s="8">
        <f t="shared" si="23"/>
        <v>-638.4860944177517</v>
      </c>
      <c r="BW105" s="8">
        <f t="shared" si="24"/>
        <v>-78.576981964037373</v>
      </c>
      <c r="BX105" s="8">
        <f t="shared" si="25"/>
        <v>-717.06307638178907</v>
      </c>
    </row>
    <row r="106" spans="1:76" ht="16.5" x14ac:dyDescent="0.25">
      <c r="A106">
        <v>104</v>
      </c>
      <c r="B106">
        <v>9.9999999999999995E-7</v>
      </c>
      <c r="C106">
        <v>1.4081666666666665E-3</v>
      </c>
      <c r="D106">
        <v>9.8932432432432432E-4</v>
      </c>
      <c r="E106">
        <v>3.9204545454545456E-5</v>
      </c>
      <c r="F106">
        <v>1.0000000000000001E-5</v>
      </c>
      <c r="G106">
        <v>0.55980582278545232</v>
      </c>
      <c r="H106">
        <v>0.40815596223432782</v>
      </c>
      <c r="I106">
        <f t="shared" si="17"/>
        <v>306</v>
      </c>
      <c r="J106">
        <v>1.5488166189124805E-7</v>
      </c>
      <c r="K106">
        <v>3.1649999999999998E-2</v>
      </c>
      <c r="M106" s="22"/>
      <c r="Q106" s="2">
        <v>1</v>
      </c>
      <c r="R106">
        <v>2</v>
      </c>
      <c r="T106">
        <v>0</v>
      </c>
      <c r="U106">
        <v>5.75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0.5</v>
      </c>
      <c r="AB106">
        <v>6.25</v>
      </c>
      <c r="AD106">
        <v>104</v>
      </c>
      <c r="AE106" s="8">
        <f t="shared" si="13"/>
        <v>-392.33660635570459</v>
      </c>
      <c r="AF106" s="8">
        <f t="shared" si="14"/>
        <v>-648.63820213512508</v>
      </c>
      <c r="AG106" s="8">
        <f t="shared" si="18"/>
        <v>-94.582918132005091</v>
      </c>
      <c r="AH106" s="8">
        <f t="shared" si="19"/>
        <v>-743.22112026713012</v>
      </c>
      <c r="AL106" s="2">
        <v>1</v>
      </c>
      <c r="AM106">
        <v>2</v>
      </c>
      <c r="AO106">
        <v>0</v>
      </c>
      <c r="AP106">
        <v>0</v>
      </c>
      <c r="AQ106">
        <v>3.28571428571429</v>
      </c>
      <c r="AR106">
        <v>0</v>
      </c>
      <c r="AS106">
        <v>1</v>
      </c>
      <c r="AT106">
        <v>0</v>
      </c>
      <c r="AU106">
        <v>0</v>
      </c>
      <c r="AV106">
        <v>2.1428571428571401</v>
      </c>
      <c r="AW106">
        <v>5.4285714285714297</v>
      </c>
      <c r="AY106">
        <v>104</v>
      </c>
      <c r="AZ106" s="8">
        <f t="shared" si="15"/>
        <v>-418.89879475455427</v>
      </c>
      <c r="BA106" s="8">
        <f t="shared" si="20"/>
        <v>-641.51503794582231</v>
      </c>
      <c r="BB106" s="8">
        <f t="shared" si="21"/>
        <v>-70.803350967998924</v>
      </c>
      <c r="BC106" s="8">
        <f t="shared" si="22"/>
        <v>-712.3183889138212</v>
      </c>
      <c r="BG106" s="2">
        <v>1</v>
      </c>
      <c r="BH106">
        <v>2</v>
      </c>
      <c r="BJ106">
        <v>0</v>
      </c>
      <c r="BK106">
        <v>0</v>
      </c>
      <c r="BL106">
        <v>0</v>
      </c>
      <c r="BM106">
        <v>2.2999999999999998</v>
      </c>
      <c r="BN106">
        <v>1</v>
      </c>
      <c r="BO106">
        <v>0</v>
      </c>
      <c r="BP106">
        <v>0</v>
      </c>
      <c r="BQ106">
        <v>2.8</v>
      </c>
      <c r="BR106">
        <v>5.0999999999999996</v>
      </c>
      <c r="BT106">
        <v>104</v>
      </c>
      <c r="BU106" s="8">
        <f t="shared" si="16"/>
        <v>-429.34399226174492</v>
      </c>
      <c r="BV106" s="8">
        <f t="shared" si="23"/>
        <v>-638.4860944177517</v>
      </c>
      <c r="BW106" s="8">
        <f t="shared" si="24"/>
        <v>-78.1165073886134</v>
      </c>
      <c r="BX106" s="8">
        <f t="shared" si="25"/>
        <v>-716.6026018063651</v>
      </c>
    </row>
    <row r="107" spans="1:76" ht="16.5" x14ac:dyDescent="0.25">
      <c r="A107">
        <v>105</v>
      </c>
      <c r="B107">
        <v>9.9999999999999995E-7</v>
      </c>
      <c r="C107">
        <v>1.4751666666666667E-3</v>
      </c>
      <c r="D107">
        <v>8.7972972972972965E-4</v>
      </c>
      <c r="E107">
        <v>4.568181818181818E-5</v>
      </c>
      <c r="F107">
        <v>1.0000000000000001E-5</v>
      </c>
      <c r="G107">
        <v>0.55774415130411259</v>
      </c>
      <c r="H107">
        <v>0.40988675981763856</v>
      </c>
      <c r="I107">
        <f t="shared" si="17"/>
        <v>306</v>
      </c>
      <c r="J107">
        <v>1.5488166189124805E-7</v>
      </c>
      <c r="K107">
        <v>3.1734999999999999E-2</v>
      </c>
      <c r="M107" s="22"/>
      <c r="Q107" s="2">
        <v>1</v>
      </c>
      <c r="R107">
        <v>2</v>
      </c>
      <c r="T107">
        <v>0</v>
      </c>
      <c r="U107">
        <v>5.75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0.5</v>
      </c>
      <c r="AB107">
        <v>6.25</v>
      </c>
      <c r="AD107">
        <v>105</v>
      </c>
      <c r="AE107" s="8">
        <f t="shared" si="13"/>
        <v>-392.33660635570459</v>
      </c>
      <c r="AF107" s="8">
        <f t="shared" si="14"/>
        <v>-648.63820213512508</v>
      </c>
      <c r="AG107" s="8">
        <f t="shared" si="18"/>
        <v>-93.899499034735911</v>
      </c>
      <c r="AH107" s="8">
        <f t="shared" si="19"/>
        <v>-742.53770116986095</v>
      </c>
      <c r="AL107" s="2">
        <v>1</v>
      </c>
      <c r="AM107">
        <v>2</v>
      </c>
      <c r="AO107">
        <v>0</v>
      </c>
      <c r="AP107">
        <v>0</v>
      </c>
      <c r="AQ107">
        <v>3.28571428571429</v>
      </c>
      <c r="AR107">
        <v>0</v>
      </c>
      <c r="AS107">
        <v>1</v>
      </c>
      <c r="AT107">
        <v>0</v>
      </c>
      <c r="AU107">
        <v>0</v>
      </c>
      <c r="AV107">
        <v>2.1428571428571401</v>
      </c>
      <c r="AW107">
        <v>5.4285714285714297</v>
      </c>
      <c r="AY107">
        <v>105</v>
      </c>
      <c r="AZ107" s="8">
        <f t="shared" si="15"/>
        <v>-418.89879475455427</v>
      </c>
      <c r="BA107" s="8">
        <f t="shared" si="20"/>
        <v>-641.51503794582231</v>
      </c>
      <c r="BB107" s="8">
        <f t="shared" si="21"/>
        <v>-71.770212475992622</v>
      </c>
      <c r="BC107" s="8">
        <f t="shared" si="22"/>
        <v>-713.28525042181491</v>
      </c>
      <c r="BG107" s="2">
        <v>1</v>
      </c>
      <c r="BH107">
        <v>2</v>
      </c>
      <c r="BJ107">
        <v>0</v>
      </c>
      <c r="BK107">
        <v>0</v>
      </c>
      <c r="BL107">
        <v>0</v>
      </c>
      <c r="BM107">
        <v>2.2999999999999998</v>
      </c>
      <c r="BN107">
        <v>1</v>
      </c>
      <c r="BO107">
        <v>0</v>
      </c>
      <c r="BP107">
        <v>0</v>
      </c>
      <c r="BQ107">
        <v>2.8</v>
      </c>
      <c r="BR107">
        <v>5.0999999999999996</v>
      </c>
      <c r="BT107">
        <v>105</v>
      </c>
      <c r="BU107" s="8">
        <f t="shared" si="16"/>
        <v>-429.34399226174492</v>
      </c>
      <c r="BV107" s="8">
        <f t="shared" si="23"/>
        <v>-638.4860944177517</v>
      </c>
      <c r="BW107" s="8">
        <f t="shared" si="24"/>
        <v>-77.202624296301366</v>
      </c>
      <c r="BX107" s="8">
        <f t="shared" si="25"/>
        <v>-715.68871871405304</v>
      </c>
    </row>
    <row r="108" spans="1:76" ht="16.5" x14ac:dyDescent="0.25">
      <c r="A108">
        <v>106</v>
      </c>
      <c r="B108">
        <v>9.9999999999999995E-7</v>
      </c>
      <c r="C108">
        <v>1.8348333333333333E-3</v>
      </c>
      <c r="D108">
        <v>1.2809459459459461E-3</v>
      </c>
      <c r="E108">
        <v>5.1590909090909091E-5</v>
      </c>
      <c r="F108">
        <v>1.0000000000000001E-5</v>
      </c>
      <c r="G108">
        <v>0.56183780497783653</v>
      </c>
      <c r="H108">
        <v>0.3953125122704606</v>
      </c>
      <c r="I108">
        <f t="shared" si="17"/>
        <v>306</v>
      </c>
      <c r="J108">
        <v>1.5488166189124805E-7</v>
      </c>
      <c r="K108">
        <v>3.1449999999999999E-2</v>
      </c>
      <c r="M108" s="22"/>
      <c r="Q108" s="2">
        <v>1</v>
      </c>
      <c r="R108">
        <v>2</v>
      </c>
      <c r="T108">
        <v>0</v>
      </c>
      <c r="U108">
        <v>5.75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0.5</v>
      </c>
      <c r="AB108">
        <v>6.25</v>
      </c>
      <c r="AD108">
        <v>106</v>
      </c>
      <c r="AE108" s="8">
        <f t="shared" si="13"/>
        <v>-392.33660635570459</v>
      </c>
      <c r="AF108" s="8">
        <f t="shared" si="14"/>
        <v>-648.63820213512508</v>
      </c>
      <c r="AG108" s="8">
        <f t="shared" si="18"/>
        <v>-90.719101586366406</v>
      </c>
      <c r="AH108" s="8">
        <f t="shared" si="19"/>
        <v>-739.35730372149146</v>
      </c>
      <c r="AL108" s="2">
        <v>1</v>
      </c>
      <c r="AM108">
        <v>2</v>
      </c>
      <c r="AO108">
        <v>0</v>
      </c>
      <c r="AP108">
        <v>0</v>
      </c>
      <c r="AQ108">
        <v>3.28571428571429</v>
      </c>
      <c r="AR108">
        <v>0</v>
      </c>
      <c r="AS108">
        <v>1</v>
      </c>
      <c r="AT108">
        <v>0</v>
      </c>
      <c r="AU108">
        <v>0</v>
      </c>
      <c r="AV108">
        <v>2.1428571428571401</v>
      </c>
      <c r="AW108">
        <v>5.4285714285714297</v>
      </c>
      <c r="AY108">
        <v>106</v>
      </c>
      <c r="AZ108" s="8">
        <f t="shared" si="15"/>
        <v>-418.89879475455427</v>
      </c>
      <c r="BA108" s="8">
        <f t="shared" si="20"/>
        <v>-641.51503794582231</v>
      </c>
      <c r="BB108" s="8">
        <f t="shared" si="21"/>
        <v>-68.678351124141145</v>
      </c>
      <c r="BC108" s="8">
        <f t="shared" si="22"/>
        <v>-710.19338906996347</v>
      </c>
      <c r="BG108" s="2">
        <v>1</v>
      </c>
      <c r="BH108">
        <v>2</v>
      </c>
      <c r="BJ108">
        <v>0</v>
      </c>
      <c r="BK108">
        <v>0</v>
      </c>
      <c r="BL108">
        <v>0</v>
      </c>
      <c r="BM108">
        <v>2.2999999999999998</v>
      </c>
      <c r="BN108">
        <v>1</v>
      </c>
      <c r="BO108">
        <v>0</v>
      </c>
      <c r="BP108">
        <v>0</v>
      </c>
      <c r="BQ108">
        <v>2.8</v>
      </c>
      <c r="BR108">
        <v>5.0999999999999996</v>
      </c>
      <c r="BT108">
        <v>106</v>
      </c>
      <c r="BU108" s="8">
        <f t="shared" si="16"/>
        <v>-429.34399226174492</v>
      </c>
      <c r="BV108" s="8">
        <f t="shared" si="23"/>
        <v>-638.4860944177517</v>
      </c>
      <c r="BW108" s="8">
        <f t="shared" si="24"/>
        <v>-76.555053847605819</v>
      </c>
      <c r="BX108" s="8">
        <f t="shared" si="25"/>
        <v>-715.04114826535749</v>
      </c>
    </row>
    <row r="109" spans="1:76" ht="16.5" x14ac:dyDescent="0.25">
      <c r="A109">
        <v>107</v>
      </c>
      <c r="B109">
        <v>9.9999999999999995E-7</v>
      </c>
      <c r="C109">
        <v>1.1819999999999999E-3</v>
      </c>
      <c r="D109">
        <v>8.0743243243243249E-4</v>
      </c>
      <c r="E109">
        <v>3.9545454545454541E-5</v>
      </c>
      <c r="F109">
        <v>1.0000000000000001E-5</v>
      </c>
      <c r="G109">
        <v>0.5411516073007101</v>
      </c>
      <c r="H109">
        <v>0.42653988097773604</v>
      </c>
      <c r="I109">
        <f t="shared" si="17"/>
        <v>306</v>
      </c>
      <c r="J109">
        <v>1.5488166189124805E-7</v>
      </c>
      <c r="K109">
        <v>3.261E-2</v>
      </c>
      <c r="M109" s="22"/>
      <c r="Q109" s="2">
        <v>1</v>
      </c>
      <c r="R109">
        <v>2</v>
      </c>
      <c r="T109">
        <v>0</v>
      </c>
      <c r="U109">
        <v>5.75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0.5</v>
      </c>
      <c r="AB109">
        <v>6.25</v>
      </c>
      <c r="AD109">
        <v>107</v>
      </c>
      <c r="AE109" s="8">
        <f t="shared" si="13"/>
        <v>-392.33660635570459</v>
      </c>
      <c r="AF109" s="8">
        <f t="shared" si="14"/>
        <v>-648.63820213512508</v>
      </c>
      <c r="AG109" s="8">
        <f t="shared" si="18"/>
        <v>-97.106225275213447</v>
      </c>
      <c r="AH109" s="8">
        <f t="shared" si="19"/>
        <v>-745.74442741033852</v>
      </c>
      <c r="AL109" s="2">
        <v>1</v>
      </c>
      <c r="AM109">
        <v>2</v>
      </c>
      <c r="AO109">
        <v>0</v>
      </c>
      <c r="AP109">
        <v>0</v>
      </c>
      <c r="AQ109">
        <v>3.28571428571429</v>
      </c>
      <c r="AR109">
        <v>0</v>
      </c>
      <c r="AS109">
        <v>1</v>
      </c>
      <c r="AT109">
        <v>0</v>
      </c>
      <c r="AU109">
        <v>0</v>
      </c>
      <c r="AV109">
        <v>2.1428571428571401</v>
      </c>
      <c r="AW109">
        <v>5.4285714285714297</v>
      </c>
      <c r="AY109">
        <v>107</v>
      </c>
      <c r="AZ109" s="8">
        <f t="shared" si="15"/>
        <v>-418.89879475455427</v>
      </c>
      <c r="BA109" s="8">
        <f t="shared" si="20"/>
        <v>-641.51503794582231</v>
      </c>
      <c r="BB109" s="8">
        <f t="shared" si="21"/>
        <v>-72.338809823590012</v>
      </c>
      <c r="BC109" s="8">
        <f t="shared" si="22"/>
        <v>-713.85384776941237</v>
      </c>
      <c r="BG109" s="2">
        <v>1</v>
      </c>
      <c r="BH109">
        <v>2</v>
      </c>
      <c r="BJ109">
        <v>0</v>
      </c>
      <c r="BK109">
        <v>0</v>
      </c>
      <c r="BL109">
        <v>0</v>
      </c>
      <c r="BM109">
        <v>2.2999999999999998</v>
      </c>
      <c r="BN109">
        <v>1</v>
      </c>
      <c r="BO109">
        <v>0</v>
      </c>
      <c r="BP109">
        <v>0</v>
      </c>
      <c r="BQ109">
        <v>2.8</v>
      </c>
      <c r="BR109">
        <v>5.0999999999999996</v>
      </c>
      <c r="BT109">
        <v>107</v>
      </c>
      <c r="BU109" s="8">
        <f t="shared" si="16"/>
        <v>-429.34399226174492</v>
      </c>
      <c r="BV109" s="8">
        <f t="shared" si="23"/>
        <v>-638.4860944177517</v>
      </c>
      <c r="BW109" s="8">
        <f t="shared" si="24"/>
        <v>-77.852975575340139</v>
      </c>
      <c r="BX109" s="8">
        <f t="shared" si="25"/>
        <v>-716.33906999309181</v>
      </c>
    </row>
    <row r="110" spans="1:76" ht="16.5" x14ac:dyDescent="0.25">
      <c r="A110">
        <v>108</v>
      </c>
      <c r="B110">
        <v>9.9999999999999995E-7</v>
      </c>
      <c r="C110">
        <v>1.1003333333333332E-3</v>
      </c>
      <c r="D110">
        <v>7.3189189189189186E-4</v>
      </c>
      <c r="E110">
        <v>3.7272727272727269E-5</v>
      </c>
      <c r="F110">
        <v>1.0000000000000001E-5</v>
      </c>
      <c r="G110">
        <v>0.54389489183509609</v>
      </c>
      <c r="H110">
        <v>0.42495396540081415</v>
      </c>
      <c r="I110">
        <f t="shared" si="17"/>
        <v>306</v>
      </c>
      <c r="J110">
        <v>1.6218100973589288E-7</v>
      </c>
      <c r="K110">
        <v>3.2820000000000002E-2</v>
      </c>
      <c r="M110" s="22"/>
      <c r="Q110" s="2">
        <v>1</v>
      </c>
      <c r="R110">
        <v>2</v>
      </c>
      <c r="T110">
        <v>0</v>
      </c>
      <c r="U110">
        <v>5.75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0.5</v>
      </c>
      <c r="AB110">
        <v>6.25</v>
      </c>
      <c r="AD110">
        <v>108</v>
      </c>
      <c r="AE110" s="8">
        <f t="shared" si="13"/>
        <v>-392.33660635570459</v>
      </c>
      <c r="AF110" s="8">
        <f t="shared" si="14"/>
        <v>-648.63820213512508</v>
      </c>
      <c r="AG110" s="8">
        <f t="shared" si="18"/>
        <v>-98.145445063303725</v>
      </c>
      <c r="AH110" s="8">
        <f t="shared" si="19"/>
        <v>-746.78364719842875</v>
      </c>
      <c r="AL110" s="2">
        <v>1</v>
      </c>
      <c r="AM110">
        <v>2</v>
      </c>
      <c r="AO110">
        <v>0</v>
      </c>
      <c r="AP110">
        <v>0</v>
      </c>
      <c r="AQ110">
        <v>3.28571428571429</v>
      </c>
      <c r="AR110">
        <v>0</v>
      </c>
      <c r="AS110">
        <v>1</v>
      </c>
      <c r="AT110">
        <v>0</v>
      </c>
      <c r="AU110">
        <v>0</v>
      </c>
      <c r="AV110">
        <v>2.1428571428571401</v>
      </c>
      <c r="AW110">
        <v>5.4285714285714297</v>
      </c>
      <c r="AY110">
        <v>108</v>
      </c>
      <c r="AZ110" s="8">
        <f t="shared" si="15"/>
        <v>-418.89879475455427</v>
      </c>
      <c r="BA110" s="8">
        <f t="shared" si="20"/>
        <v>-641.51503794582231</v>
      </c>
      <c r="BB110" s="8">
        <f t="shared" si="21"/>
        <v>-73.124951612583004</v>
      </c>
      <c r="BC110" s="8">
        <f t="shared" si="22"/>
        <v>-714.63998955840532</v>
      </c>
      <c r="BG110" s="2">
        <v>1</v>
      </c>
      <c r="BH110">
        <v>2</v>
      </c>
      <c r="BJ110">
        <v>0</v>
      </c>
      <c r="BK110">
        <v>0</v>
      </c>
      <c r="BL110">
        <v>0</v>
      </c>
      <c r="BM110">
        <v>2.2999999999999998</v>
      </c>
      <c r="BN110">
        <v>1</v>
      </c>
      <c r="BO110">
        <v>0</v>
      </c>
      <c r="BP110">
        <v>0</v>
      </c>
      <c r="BQ110">
        <v>2.8</v>
      </c>
      <c r="BR110">
        <v>5.0999999999999996</v>
      </c>
      <c r="BT110">
        <v>108</v>
      </c>
      <c r="BU110" s="8">
        <f t="shared" si="16"/>
        <v>-429.34399226174492</v>
      </c>
      <c r="BV110" s="8">
        <f t="shared" si="23"/>
        <v>-638.4860944177517</v>
      </c>
      <c r="BW110" s="8">
        <f t="shared" si="24"/>
        <v>-78.153605000125964</v>
      </c>
      <c r="BX110" s="8">
        <f t="shared" si="25"/>
        <v>-716.63969941787764</v>
      </c>
    </row>
    <row r="111" spans="1:76" ht="16.5" x14ac:dyDescent="0.25">
      <c r="A111">
        <v>109</v>
      </c>
      <c r="B111">
        <v>9.9999999999999995E-7</v>
      </c>
      <c r="C111">
        <v>7.8666666666666674E-4</v>
      </c>
      <c r="D111">
        <v>5.9891891891891886E-4</v>
      </c>
      <c r="E111">
        <v>3.1590909090909086E-5</v>
      </c>
      <c r="F111">
        <v>1.0000000000000001E-5</v>
      </c>
      <c r="G111">
        <v>0.54740464776357878</v>
      </c>
      <c r="H111">
        <v>0.41404009268085973</v>
      </c>
      <c r="I111">
        <f t="shared" si="17"/>
        <v>306</v>
      </c>
      <c r="J111">
        <v>1.5135612484362046E-7</v>
      </c>
      <c r="K111">
        <v>3.3224999999999998E-2</v>
      </c>
      <c r="M111" s="22"/>
      <c r="Q111" s="2">
        <v>1</v>
      </c>
      <c r="R111">
        <v>2</v>
      </c>
      <c r="T111">
        <v>0</v>
      </c>
      <c r="U111">
        <v>5.75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0.5</v>
      </c>
      <c r="AB111">
        <v>6.25</v>
      </c>
      <c r="AD111">
        <v>109</v>
      </c>
      <c r="AE111" s="8">
        <f t="shared" si="13"/>
        <v>-392.33660635570459</v>
      </c>
      <c r="AF111" s="8">
        <f t="shared" si="14"/>
        <v>-648.63820213512508</v>
      </c>
      <c r="AG111" s="8">
        <f t="shared" si="18"/>
        <v>-103.03892819280145</v>
      </c>
      <c r="AH111" s="8">
        <f t="shared" si="19"/>
        <v>-751.67713032792653</v>
      </c>
      <c r="AL111" s="2">
        <v>1</v>
      </c>
      <c r="AM111">
        <v>2</v>
      </c>
      <c r="AO111">
        <v>0</v>
      </c>
      <c r="AP111">
        <v>0</v>
      </c>
      <c r="AQ111">
        <v>3.28571428571429</v>
      </c>
      <c r="AR111">
        <v>0</v>
      </c>
      <c r="AS111">
        <v>1</v>
      </c>
      <c r="AT111">
        <v>0</v>
      </c>
      <c r="AU111">
        <v>0</v>
      </c>
      <c r="AV111">
        <v>2.1428571428571401</v>
      </c>
      <c r="AW111">
        <v>5.4285714285714297</v>
      </c>
      <c r="AY111">
        <v>109</v>
      </c>
      <c r="AZ111" s="8">
        <f t="shared" si="15"/>
        <v>-418.89879475455427</v>
      </c>
      <c r="BA111" s="8">
        <f t="shared" si="20"/>
        <v>-641.51503794582231</v>
      </c>
      <c r="BB111" s="8">
        <f t="shared" si="21"/>
        <v>-74.734248282307661</v>
      </c>
      <c r="BC111" s="8">
        <f t="shared" si="22"/>
        <v>-716.24928622813002</v>
      </c>
      <c r="BG111" s="2">
        <v>1</v>
      </c>
      <c r="BH111">
        <v>2</v>
      </c>
      <c r="BJ111">
        <v>0</v>
      </c>
      <c r="BK111">
        <v>0</v>
      </c>
      <c r="BL111">
        <v>0</v>
      </c>
      <c r="BM111">
        <v>2.2999999999999998</v>
      </c>
      <c r="BN111">
        <v>1</v>
      </c>
      <c r="BO111">
        <v>0</v>
      </c>
      <c r="BP111">
        <v>0</v>
      </c>
      <c r="BQ111">
        <v>2.8</v>
      </c>
      <c r="BR111">
        <v>5.0999999999999996</v>
      </c>
      <c r="BT111">
        <v>109</v>
      </c>
      <c r="BU111" s="8">
        <f t="shared" si="16"/>
        <v>-429.34399226174492</v>
      </c>
      <c r="BV111" s="8">
        <f t="shared" si="23"/>
        <v>-638.4860944177517</v>
      </c>
      <c r="BW111" s="8">
        <f t="shared" si="24"/>
        <v>-79.034068960496086</v>
      </c>
      <c r="BX111" s="8">
        <f t="shared" si="25"/>
        <v>-717.52016337824784</v>
      </c>
    </row>
    <row r="112" spans="1:76" ht="16.5" x14ac:dyDescent="0.25">
      <c r="A112">
        <v>110</v>
      </c>
      <c r="B112">
        <v>9.9999999999999995E-7</v>
      </c>
      <c r="C112">
        <v>1.9161666666666665E-3</v>
      </c>
      <c r="D112">
        <v>1.3432432432432433E-3</v>
      </c>
      <c r="E112">
        <v>4.9090909090909098E-5</v>
      </c>
      <c r="F112">
        <v>1.0000000000000001E-5</v>
      </c>
      <c r="G112">
        <v>0.56941183700061204</v>
      </c>
      <c r="H112">
        <v>0.38005038300266297</v>
      </c>
      <c r="I112">
        <f t="shared" si="17"/>
        <v>306</v>
      </c>
      <c r="J112">
        <v>1.479108388168204E-7</v>
      </c>
      <c r="K112">
        <v>3.2210000000000003E-2</v>
      </c>
      <c r="M112" s="22"/>
      <c r="Q112" s="2">
        <v>1</v>
      </c>
      <c r="R112">
        <v>2</v>
      </c>
      <c r="T112">
        <v>0</v>
      </c>
      <c r="U112">
        <v>5.75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0.5</v>
      </c>
      <c r="AB112">
        <v>6.25</v>
      </c>
      <c r="AD112">
        <v>110</v>
      </c>
      <c r="AE112" s="8">
        <f t="shared" si="13"/>
        <v>-392.33660635570459</v>
      </c>
      <c r="AF112" s="8">
        <f t="shared" si="14"/>
        <v>-648.63820213512508</v>
      </c>
      <c r="AG112" s="8">
        <f t="shared" si="18"/>
        <v>-90.0542064445401</v>
      </c>
      <c r="AH112" s="8">
        <f t="shared" si="19"/>
        <v>-738.6924085796652</v>
      </c>
      <c r="AL112" s="2">
        <v>1</v>
      </c>
      <c r="AM112">
        <v>2</v>
      </c>
      <c r="AO112">
        <v>0</v>
      </c>
      <c r="AP112">
        <v>0</v>
      </c>
      <c r="AQ112">
        <v>3.28571428571429</v>
      </c>
      <c r="AR112">
        <v>0</v>
      </c>
      <c r="AS112">
        <v>1</v>
      </c>
      <c r="AT112">
        <v>0</v>
      </c>
      <c r="AU112">
        <v>0</v>
      </c>
      <c r="AV112">
        <v>2.1428571428571401</v>
      </c>
      <c r="AW112">
        <v>5.4285714285714297</v>
      </c>
      <c r="AY112">
        <v>110</v>
      </c>
      <c r="AZ112" s="8">
        <f t="shared" si="15"/>
        <v>-418.89879475455427</v>
      </c>
      <c r="BA112" s="8">
        <f t="shared" si="20"/>
        <v>-641.51503794582231</v>
      </c>
      <c r="BB112" s="8">
        <f t="shared" si="21"/>
        <v>-68.151185874701596</v>
      </c>
      <c r="BC112" s="8">
        <f t="shared" si="22"/>
        <v>-709.6662238205239</v>
      </c>
      <c r="BG112" s="2">
        <v>1</v>
      </c>
      <c r="BH112">
        <v>2</v>
      </c>
      <c r="BJ112">
        <v>0</v>
      </c>
      <c r="BK112">
        <v>0</v>
      </c>
      <c r="BL112">
        <v>0</v>
      </c>
      <c r="BM112">
        <v>2.2999999999999998</v>
      </c>
      <c r="BN112">
        <v>1</v>
      </c>
      <c r="BO112">
        <v>0</v>
      </c>
      <c r="BP112">
        <v>0</v>
      </c>
      <c r="BQ112">
        <v>2.8</v>
      </c>
      <c r="BR112">
        <v>5.0999999999999996</v>
      </c>
      <c r="BT112">
        <v>110</v>
      </c>
      <c r="BU112" s="8">
        <f t="shared" si="16"/>
        <v>-429.34399226174492</v>
      </c>
      <c r="BV112" s="8">
        <f t="shared" si="23"/>
        <v>-638.4860944177517</v>
      </c>
      <c r="BW112" s="8">
        <f t="shared" si="24"/>
        <v>-76.675615972881417</v>
      </c>
      <c r="BX112" s="8">
        <f t="shared" si="25"/>
        <v>-715.16171039063306</v>
      </c>
    </row>
    <row r="113" spans="31:34" x14ac:dyDescent="0.25">
      <c r="AE113" s="8"/>
      <c r="AF113" s="8"/>
      <c r="AG113" s="8"/>
      <c r="AH113" s="8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2171-1ECB-487D-8221-AFEF962BF773}">
  <dimension ref="A1:L112"/>
  <sheetViews>
    <sheetView zoomScale="89" zoomScaleNormal="89" workbookViewId="0">
      <selection activeCell="B26" sqref="B26"/>
    </sheetView>
  </sheetViews>
  <sheetFormatPr defaultRowHeight="15.75" x14ac:dyDescent="0.25"/>
  <cols>
    <col min="2" max="2" width="136.42578125" bestFit="1" customWidth="1"/>
    <col min="3" max="3" width="76.28515625" bestFit="1" customWidth="1"/>
    <col min="4" max="4" width="82.42578125" bestFit="1" customWidth="1"/>
    <col min="5" max="5" width="77.5703125" bestFit="1" customWidth="1"/>
    <col min="6" max="6" width="54" bestFit="1" customWidth="1"/>
    <col min="7" max="7" width="69.42578125" bestFit="1" customWidth="1"/>
    <col min="8" max="8" width="46.42578125" bestFit="1" customWidth="1"/>
    <col min="9" max="9" width="53.140625" bestFit="1" customWidth="1"/>
    <col min="10" max="10" width="48.5703125" bestFit="1" customWidth="1"/>
    <col min="11" max="11" width="44.42578125" bestFit="1" customWidth="1"/>
  </cols>
  <sheetData>
    <row r="1" spans="1:12" ht="20.25" x14ac:dyDescent="0.35">
      <c r="B1" t="s">
        <v>135</v>
      </c>
      <c r="C1" s="34" t="s">
        <v>90</v>
      </c>
      <c r="D1" s="34" t="s">
        <v>91</v>
      </c>
      <c r="E1" s="34" t="s">
        <v>92</v>
      </c>
      <c r="F1" s="34" t="s">
        <v>93</v>
      </c>
      <c r="G1" s="34" t="s">
        <v>94</v>
      </c>
      <c r="H1" s="34" t="s">
        <v>95</v>
      </c>
      <c r="I1" s="34" t="s">
        <v>96</v>
      </c>
      <c r="J1" s="34" t="s">
        <v>97</v>
      </c>
      <c r="K1" s="34" t="s">
        <v>98</v>
      </c>
    </row>
    <row r="3" spans="1:12" x14ac:dyDescent="0.25">
      <c r="B3" t="s">
        <v>140</v>
      </c>
      <c r="C3" t="s">
        <v>140</v>
      </c>
      <c r="D3" t="s">
        <v>140</v>
      </c>
      <c r="E3" t="s">
        <v>140</v>
      </c>
      <c r="F3" t="s">
        <v>140</v>
      </c>
      <c r="G3" t="s">
        <v>140</v>
      </c>
      <c r="H3" t="s">
        <v>140</v>
      </c>
      <c r="I3" t="s">
        <v>140</v>
      </c>
      <c r="J3" t="s">
        <v>140</v>
      </c>
      <c r="K3" t="s">
        <v>140</v>
      </c>
    </row>
    <row r="4" spans="1:12" x14ac:dyDescent="0.25">
      <c r="A4" t="s">
        <v>86</v>
      </c>
      <c r="B4" t="s">
        <v>134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H4" t="s">
        <v>65</v>
      </c>
      <c r="I4" t="s">
        <v>66</v>
      </c>
      <c r="J4" t="s">
        <v>67</v>
      </c>
      <c r="K4" t="s">
        <v>68</v>
      </c>
      <c r="L4" s="29"/>
    </row>
    <row r="5" spans="1:12" x14ac:dyDescent="0.25">
      <c r="A5">
        <v>3</v>
      </c>
      <c r="B5" s="32">
        <f>'Overall Gibbs free energy chang'!AN5</f>
        <v>-883.99472502943138</v>
      </c>
      <c r="C5" s="32">
        <f>Fermentation!AH5</f>
        <v>-770.39800159027845</v>
      </c>
      <c r="D5" s="32">
        <f>Fermentation!BC5</f>
        <v>-723.25770624023858</v>
      </c>
      <c r="E5" s="32">
        <f>Fermentation!BX5</f>
        <v>-716.74711768704185</v>
      </c>
      <c r="F5" s="32">
        <f>'Syntroph and Methanogenesis'!AG5</f>
        <v>-29.710814315930691</v>
      </c>
      <c r="G5" s="32">
        <f>'Syntroph and Methanogenesis'!S5</f>
        <v>-23.923560991362933</v>
      </c>
      <c r="H5" s="32">
        <f>'Syntroph and Methanogenesis'!Z5</f>
        <v>-5.3676215594868193</v>
      </c>
      <c r="I5" s="32">
        <f>'Syntroph and Methanogenesis'!BJ5</f>
        <v>-12.768686107308227</v>
      </c>
      <c r="J5" s="32">
        <f>'Syntroph and Methanogenesis'!AV5</f>
        <v>-7.9770526580835366</v>
      </c>
      <c r="K5" s="32">
        <f>'Syntroph and Methanogenesis'!BC5</f>
        <v>-20.745738765391629</v>
      </c>
    </row>
    <row r="6" spans="1:12" x14ac:dyDescent="0.25">
      <c r="A6">
        <v>4</v>
      </c>
      <c r="B6" s="32">
        <f>'Overall Gibbs free energy chang'!AN6</f>
        <v>-882.5170296887602</v>
      </c>
      <c r="C6" s="32">
        <f>Fermentation!AH6</f>
        <v>-772.94916466185191</v>
      </c>
      <c r="D6" s="32">
        <f>Fermentation!BC6</f>
        <v>-722.80310024552398</v>
      </c>
      <c r="E6" s="32">
        <f>Fermentation!BX6</f>
        <v>-716.56309249881917</v>
      </c>
      <c r="F6" s="32">
        <f>'Syntroph and Methanogenesis'!AG6</f>
        <v>-30.748401496072049</v>
      </c>
      <c r="G6" s="32">
        <f>'Syntroph and Methanogenesis'!S6</f>
        <v>-24.610922612317395</v>
      </c>
      <c r="H6" s="32">
        <f>'Syntroph and Methanogenesis'!Z6</f>
        <v>-6.0080078347073576</v>
      </c>
      <c r="I6" s="32">
        <f>'Syntroph and Methanogenesis'!BJ6</f>
        <v>-12.465435893855187</v>
      </c>
      <c r="J6" s="32">
        <f>'Syntroph and Methanogenesis'!AV6</f>
        <v>-7.9168108705110285</v>
      </c>
      <c r="K6" s="32">
        <f>'Syntroph and Methanogenesis'!BC6</f>
        <v>-20.382246764366116</v>
      </c>
    </row>
    <row r="7" spans="1:12" x14ac:dyDescent="0.25">
      <c r="A7">
        <v>5</v>
      </c>
      <c r="B7" s="32">
        <f>'Overall Gibbs free energy chang'!AN7</f>
        <v>-881.6675166539909</v>
      </c>
      <c r="C7" s="32">
        <f>Fermentation!AH7</f>
        <v>-770.02002442842161</v>
      </c>
      <c r="D7" s="32">
        <f>Fermentation!BC7</f>
        <v>-720.38020489828273</v>
      </c>
      <c r="E7" s="32">
        <f>Fermentation!BX7</f>
        <v>-717.57935294011634</v>
      </c>
      <c r="F7" s="32">
        <f>'Syntroph and Methanogenesis'!AG7</f>
        <v>-29.405932917152228</v>
      </c>
      <c r="G7" s="32">
        <f>'Syntroph and Methanogenesis'!S7</f>
        <v>-25.016232609919754</v>
      </c>
      <c r="H7" s="32">
        <f>'Syntroph and Methanogenesis'!Z7</f>
        <v>-7.4152503712563957</v>
      </c>
      <c r="I7" s="32">
        <f>'Syntroph and Methanogenesis'!BJ7</f>
        <v>-13.211281931430705</v>
      </c>
      <c r="J7" s="32">
        <f>'Syntroph and Methanogenesis'!AV7</f>
        <v>-7.8170255177831223</v>
      </c>
      <c r="K7" s="32">
        <f>'Syntroph and Methanogenesis'!BC7</f>
        <v>-21.028307449213706</v>
      </c>
    </row>
    <row r="8" spans="1:12" x14ac:dyDescent="0.25">
      <c r="A8">
        <v>6</v>
      </c>
      <c r="B8" s="32">
        <f>'Overall Gibbs free energy chang'!AN8</f>
        <v>-881.32683549611909</v>
      </c>
      <c r="C8" s="32">
        <f>Fermentation!AH8</f>
        <v>-769.11166488517142</v>
      </c>
      <c r="D8" s="32">
        <f>Fermentation!BC8</f>
        <v>-720.63730713023062</v>
      </c>
      <c r="E8" s="32">
        <f>Fermentation!BX8</f>
        <v>-714.96768900894494</v>
      </c>
      <c r="F8" s="32">
        <f>'Syntroph and Methanogenesis'!AG8</f>
        <v>-30.216205105961038</v>
      </c>
      <c r="G8" s="32">
        <f>'Syntroph and Methanogenesis'!S8</f>
        <v>-24.766084447689281</v>
      </c>
      <c r="H8" s="32">
        <f>'Syntroph and Methanogenesis'!Z8</f>
        <v>-5.9652717307353171</v>
      </c>
      <c r="I8" s="32">
        <f>'Syntroph and Methanogenesis'!BJ8</f>
        <v>-13.350692058682029</v>
      </c>
      <c r="J8" s="32">
        <f>'Syntroph and Methanogenesis'!AV8</f>
        <v>-7.8162159722736249</v>
      </c>
      <c r="K8" s="32">
        <f>'Syntroph and Methanogenesis'!BC8</f>
        <v>-21.16690803095555</v>
      </c>
    </row>
    <row r="9" spans="1:12" x14ac:dyDescent="0.25">
      <c r="A9">
        <v>7</v>
      </c>
      <c r="B9" s="32">
        <f>'Overall Gibbs free energy chang'!AN9</f>
        <v>-883.3382191989956</v>
      </c>
      <c r="C9" s="32">
        <f>Fermentation!AH9</f>
        <v>-768.78279182552819</v>
      </c>
      <c r="D9" s="32">
        <f>Fermentation!BC9</f>
        <v>-723.72473521648908</v>
      </c>
      <c r="E9" s="32">
        <f>Fermentation!BX9</f>
        <v>-717.35568684901057</v>
      </c>
      <c r="F9" s="32">
        <f>'Syntroph and Methanogenesis'!AG9</f>
        <v>-29.022179329408544</v>
      </c>
      <c r="G9" s="32">
        <f>'Syntroph and Methanogenesis'!S9</f>
        <v>-23.707174281744031</v>
      </c>
      <c r="H9" s="32">
        <f>'Syntroph and Methanogenesis'!Z9</f>
        <v>-5.0670322939728809</v>
      </c>
      <c r="I9" s="32">
        <f>'Syntroph and Methanogenesis'!BJ9</f>
        <v>-13.325136940106475</v>
      </c>
      <c r="J9" s="32">
        <f>'Syntroph and Methanogenesis'!AV9</f>
        <v>-7.8479841138385211</v>
      </c>
      <c r="K9" s="32">
        <f>'Syntroph and Methanogenesis'!BC9</f>
        <v>-21.173121053944886</v>
      </c>
    </row>
    <row r="10" spans="1:12" x14ac:dyDescent="0.25">
      <c r="A10">
        <v>8</v>
      </c>
      <c r="B10" s="32">
        <f>'Overall Gibbs free energy chang'!AN10</f>
        <v>-882.71832744014682</v>
      </c>
      <c r="C10" s="32">
        <f>Fermentation!AH10</f>
        <v>-768.59441790745927</v>
      </c>
      <c r="D10" s="32">
        <f>Fermentation!BC10</f>
        <v>-722.38750131627796</v>
      </c>
      <c r="E10" s="32">
        <f>Fermentation!BX10</f>
        <v>-717.82937988135757</v>
      </c>
      <c r="F10" s="32">
        <f>'Syntroph and Methanogenesis'!AG10</f>
        <v>-28.521831402430863</v>
      </c>
      <c r="G10" s="32">
        <f>'Syntroph and Methanogenesis'!S10</f>
        <v>-23.738088223070349</v>
      </c>
      <c r="H10" s="32">
        <f>'Syntroph and Methanogenesis'!Z10</f>
        <v>-6.0541935658924499</v>
      </c>
      <c r="I10" s="32">
        <f>'Syntroph and Methanogenesis'!BJ10</f>
        <v>-12.900151477817218</v>
      </c>
      <c r="J10" s="32">
        <f>'Syntroph and Methanogenesis'!AV10</f>
        <v>-8.0428759818137365</v>
      </c>
      <c r="K10" s="32">
        <f>'Syntroph and Methanogenesis'!BC10</f>
        <v>-20.943027459630841</v>
      </c>
    </row>
    <row r="11" spans="1:12" x14ac:dyDescent="0.25">
      <c r="A11">
        <v>9</v>
      </c>
      <c r="B11" s="32">
        <f>'Overall Gibbs free energy chang'!AN11</f>
        <v>-883.87958680085751</v>
      </c>
      <c r="C11" s="32">
        <f>Fermentation!AH11</f>
        <v>-769.98474921857269</v>
      </c>
      <c r="D11" s="32">
        <f>Fermentation!BC11</f>
        <v>-724.12499647690845</v>
      </c>
      <c r="E11" s="32">
        <f>Fermentation!BX11</f>
        <v>-718.66282751925462</v>
      </c>
      <c r="F11" s="32">
        <f>'Syntroph and Methanogenesis'!AG11</f>
        <v>-28.579379767578075</v>
      </c>
      <c r="G11" s="32">
        <f>'Syntroph and Methanogenesis'!S11</f>
        <v>-23.35556720362311</v>
      </c>
      <c r="H11" s="32">
        <f>'Syntroph and Methanogenesis'!Z11</f>
        <v>-5.6007531039184393</v>
      </c>
      <c r="I11" s="32">
        <f>'Syntroph and Methanogenesis'!BJ11</f>
        <v>-12.531001535749539</v>
      </c>
      <c r="J11" s="32">
        <f>'Syntroph and Methanogenesis'!AV11</f>
        <v>-8.1091441652460219</v>
      </c>
      <c r="K11" s="32">
        <f>'Syntroph and Methanogenesis'!BC11</f>
        <v>-20.640145700995433</v>
      </c>
    </row>
    <row r="12" spans="1:12" x14ac:dyDescent="0.25">
      <c r="A12">
        <v>10</v>
      </c>
      <c r="B12" s="32">
        <f>'Overall Gibbs free energy chang'!AN12</f>
        <v>-881.55786869554947</v>
      </c>
      <c r="C12" s="32">
        <f>Fermentation!AH12</f>
        <v>-767.36450133866572</v>
      </c>
      <c r="D12" s="32">
        <f>Fermentation!BC12</f>
        <v>-720.50074771900495</v>
      </c>
      <c r="E12" s="32">
        <f>Fermentation!BX12</f>
        <v>-717.92466281719214</v>
      </c>
      <c r="F12" s="32">
        <f>'Syntroph and Methanogenesis'!AG12</f>
        <v>-28.000394916413356</v>
      </c>
      <c r="G12" s="32">
        <f>'Syntroph and Methanogenesis'!S12</f>
        <v>-24.02010096225186</v>
      </c>
      <c r="H12" s="32">
        <f>'Syntroph and Methanogenesis'!Z12</f>
        <v>-7.0301811069791631</v>
      </c>
      <c r="I12" s="32">
        <f>'Syntroph and Methanogenesis'!BJ12</f>
        <v>-13.009625901111008</v>
      </c>
      <c r="J12" s="32">
        <f>'Syntroph and Methanogenesis'!AV12</f>
        <v>-8.1270183854709614</v>
      </c>
      <c r="K12" s="32">
        <f>'Syntroph and Methanogenesis'!BC12</f>
        <v>-21.136644286581863</v>
      </c>
    </row>
    <row r="13" spans="1:12" x14ac:dyDescent="0.25">
      <c r="A13">
        <v>11</v>
      </c>
      <c r="B13" s="32">
        <f>'Overall Gibbs free energy chang'!AN13</f>
        <v>-880.36871930419295</v>
      </c>
      <c r="C13" s="32">
        <f>Fermentation!AH13</f>
        <v>-764.12388465757226</v>
      </c>
      <c r="D13" s="32">
        <f>Fermentation!BC13</f>
        <v>-719.83996721108804</v>
      </c>
      <c r="E13" s="32">
        <f>Fermentation!BX13</f>
        <v>-716.48580260804965</v>
      </c>
      <c r="F13" s="32">
        <f>'Syntroph and Methanogenesis'!AG13</f>
        <v>-27.507034667168256</v>
      </c>
      <c r="G13" s="32">
        <f>'Syntroph and Methanogenesis'!S13</f>
        <v>-23.669951626081101</v>
      </c>
      <c r="H13" s="32">
        <f>'Syntroph and Methanogenesis'!Z13</f>
        <v>-6.2432184241547404</v>
      </c>
      <c r="I13" s="32">
        <f>'Syntroph and Methanogenesis'!BJ13</f>
        <v>-13.589650160839042</v>
      </c>
      <c r="J13" s="32">
        <f>'Syntroph and Methanogenesis'!AV13</f>
        <v>-8.1025454249707138</v>
      </c>
      <c r="K13" s="32">
        <f>'Syntroph and Methanogenesis'!BC13</f>
        <v>-21.69219558580965</v>
      </c>
    </row>
    <row r="14" spans="1:12" x14ac:dyDescent="0.25">
      <c r="A14">
        <v>12</v>
      </c>
      <c r="B14" s="32">
        <f>'Overall Gibbs free energy chang'!AN14</f>
        <v>-880.50629625688032</v>
      </c>
      <c r="C14" s="32">
        <f>Fermentation!AH14</f>
        <v>-764.58115120799152</v>
      </c>
      <c r="D14" s="32">
        <f>Fermentation!BC14</f>
        <v>-718.85224264975045</v>
      </c>
      <c r="E14" s="32">
        <f>Fermentation!BX14</f>
        <v>-737.98753163901563</v>
      </c>
      <c r="F14" s="32">
        <f>'Syntroph and Methanogenesis'!AG14</f>
        <v>-18.336093228317765</v>
      </c>
      <c r="G14" s="32">
        <f>'Syntroph and Methanogenesis'!S14</f>
        <v>-24.077968815218284</v>
      </c>
      <c r="H14" s="32">
        <f>'Syntroph and Methanogenesis'!Z14</f>
        <v>-16.272544527200889</v>
      </c>
      <c r="I14" s="32">
        <f>'Syntroph and Methanogenesis'!BJ14</f>
        <v>-13.547299874917726</v>
      </c>
      <c r="J14" s="32">
        <f>'Syntroph and Methanogenesis'!AV14</f>
        <v>-8.1307868661919258</v>
      </c>
      <c r="K14" s="32">
        <f>'Syntroph and Methanogenesis'!BC14</f>
        <v>-21.678086741109549</v>
      </c>
    </row>
    <row r="15" spans="1:12" x14ac:dyDescent="0.25">
      <c r="A15">
        <v>13</v>
      </c>
      <c r="B15" s="32">
        <f>'Overall Gibbs free energy chang'!AN15</f>
        <v>-882.32072463202337</v>
      </c>
      <c r="C15" s="32">
        <f>Fermentation!AH15</f>
        <v>-767.9184088181654</v>
      </c>
      <c r="D15" s="32">
        <f>Fermentation!BC15</f>
        <v>-722.79362618476841</v>
      </c>
      <c r="E15" s="32">
        <f>Fermentation!BX15</f>
        <v>-718.05597762712318</v>
      </c>
      <c r="F15" s="32">
        <f>'Syntroph and Methanogenesis'!AG15</f>
        <v>-28.217210550522836</v>
      </c>
      <c r="G15" s="32">
        <f>'Syntroph and Methanogenesis'!S15</f>
        <v>-23.540468459182293</v>
      </c>
      <c r="H15" s="32">
        <f>'Syntroph and Methanogenesis'!Z15</f>
        <v>-5.7879410850930437</v>
      </c>
      <c r="I15" s="32">
        <f>'Syntroph and Methanogenesis'!BJ15</f>
        <v>-13.075785282748541</v>
      </c>
      <c r="J15" s="32">
        <f>'Syntroph and Methanogenesis'!AV15</f>
        <v>-8.0828082474810401</v>
      </c>
      <c r="K15" s="32">
        <f>'Syntroph and Methanogenesis'!BC15</f>
        <v>-21.158593530229446</v>
      </c>
    </row>
    <row r="16" spans="1:12" x14ac:dyDescent="0.25">
      <c r="A16">
        <v>14</v>
      </c>
      <c r="B16" s="32">
        <f>'Overall Gibbs free energy chang'!AN16</f>
        <v>-873.90233890847242</v>
      </c>
      <c r="C16" s="32">
        <f>Fermentation!AH16</f>
        <v>-751.04031374881549</v>
      </c>
      <c r="D16" s="32">
        <f>Fermentation!BC16</f>
        <v>-715.89752121184779</v>
      </c>
      <c r="E16" s="32">
        <f>Fermentation!BX16</f>
        <v>-709.56445734899728</v>
      </c>
      <c r="F16" s="32">
        <f>'Syntroph and Methanogenesis'!AG16</f>
        <v>-26.096273906057434</v>
      </c>
      <c r="G16" s="32">
        <f>'Syntroph and Methanogenesis'!S16</f>
        <v>-22.790571805238798</v>
      </c>
      <c r="H16" s="32">
        <f>'Syntroph and Methanogenesis'!Z16</f>
        <v>-3.3582839791031356</v>
      </c>
      <c r="I16" s="32">
        <f>'Syntroph and Methanogenesis'!BJ16</f>
        <v>-16.126585725316858</v>
      </c>
      <c r="J16" s="32">
        <f>'Syntroph and Methanogenesis'!AV16</f>
        <v>-8.0256165669355966</v>
      </c>
      <c r="K16" s="32">
        <f>'Syntroph and Methanogenesis'!BC16</f>
        <v>-24.152202292252344</v>
      </c>
    </row>
    <row r="17" spans="1:11" x14ac:dyDescent="0.25">
      <c r="A17">
        <v>15</v>
      </c>
      <c r="B17" s="32">
        <f>'Overall Gibbs free energy chang'!AN17</f>
        <v>-869.13688274223728</v>
      </c>
      <c r="C17" s="32">
        <f>Fermentation!AH17</f>
        <v>-747.12309770812931</v>
      </c>
      <c r="D17" s="32">
        <f>Fermentation!BC17</f>
        <v>-715.37605644234202</v>
      </c>
      <c r="E17" s="32">
        <f>Fermentation!BX17</f>
        <v>-706.87827092173893</v>
      </c>
      <c r="F17" s="32">
        <f>'Syntroph and Methanogenesis'!AG17</f>
        <v>-25.97621367611643</v>
      </c>
      <c r="G17" s="32">
        <f>'Syntroph and Methanogenesis'!S17</f>
        <v>-22.379837343073163</v>
      </c>
      <c r="H17" s="32">
        <f>'Syntroph and Methanogenesis'!Z17</f>
        <v>-1.8265352111793018</v>
      </c>
      <c r="I17" s="32">
        <f>'Syntroph and Methanogenesis'!BJ17</f>
        <v>-16.956925798850435</v>
      </c>
      <c r="J17" s="32">
        <f>'Syntroph and Methanogenesis'!AV17</f>
        <v>-8.0454407926419265</v>
      </c>
      <c r="K17" s="32">
        <f>'Syntroph and Methanogenesis'!BC17</f>
        <v>-25.002366591492233</v>
      </c>
    </row>
    <row r="18" spans="1:11" x14ac:dyDescent="0.25">
      <c r="A18">
        <v>16</v>
      </c>
      <c r="B18" s="32">
        <f>'Overall Gibbs free energy chang'!AN18</f>
        <v>-875.59898771743804</v>
      </c>
      <c r="C18" s="32">
        <f>Fermentation!AH18</f>
        <v>-743.85817026278846</v>
      </c>
      <c r="D18" s="32">
        <f>Fermentation!BC18</f>
        <v>-707.29713737746999</v>
      </c>
      <c r="E18" s="32">
        <f>Fermentation!BX18</f>
        <v>-693.63587468746084</v>
      </c>
      <c r="F18" s="32">
        <f>'Syntroph and Methanogenesis'!AG18</f>
        <v>-2.0821401696877189</v>
      </c>
      <c r="G18" s="32">
        <f>'Syntroph and Methanogenesis'!S18</f>
        <v>18.503189894715241</v>
      </c>
      <c r="H18" s="32">
        <f>'Syntroph and Methanogenesis'!Z18</f>
        <v>-0.41876107135596258</v>
      </c>
      <c r="I18" s="32">
        <f>'Syntroph and Methanogenesis'!BJ18</f>
        <v>39.507281030474331</v>
      </c>
      <c r="J18" s="32">
        <f>'Syntroph and Methanogenesis'!AV18</f>
        <v>-62.645721791855678</v>
      </c>
      <c r="K18" s="32">
        <f>'Syntroph and Methanogenesis'!BC18</f>
        <v>-23.138440761381233</v>
      </c>
    </row>
    <row r="19" spans="1:11" x14ac:dyDescent="0.25">
      <c r="A19">
        <v>17</v>
      </c>
      <c r="B19" s="32">
        <f>'Overall Gibbs free energy chang'!AN19</f>
        <v>-848.82359369961637</v>
      </c>
      <c r="C19" s="32">
        <f>Fermentation!AH19</f>
        <v>-722.61884660996543</v>
      </c>
      <c r="D19" s="32">
        <f>Fermentation!BC19</f>
        <v>-696.52361414057657</v>
      </c>
      <c r="E19" s="32">
        <f>Fermentation!BX19</f>
        <v>-682.70827875322402</v>
      </c>
      <c r="F19" s="32">
        <f>'Syntroph and Methanogenesis'!AG19</f>
        <v>4.828369348332501</v>
      </c>
      <c r="G19" s="32">
        <f>'Syntroph and Methanogenesis'!S19</f>
        <v>25.329157960124441</v>
      </c>
      <c r="H19" s="32">
        <f>'Syntroph and Methanogenesis'!Z19</f>
        <v>1.4683662606941257</v>
      </c>
      <c r="I19" s="32">
        <f>'Syntroph and Methanogenesis'!BJ19</f>
        <v>44.361580311222419</v>
      </c>
      <c r="J19" s="32">
        <f>'Syntroph and Methanogenesis'!AV19</f>
        <v>-70.787870660617074</v>
      </c>
      <c r="K19" s="32">
        <f>'Syntroph and Methanogenesis'!BC19</f>
        <v>-26.426290349394556</v>
      </c>
    </row>
    <row r="20" spans="1:11" x14ac:dyDescent="0.25">
      <c r="A20">
        <v>18</v>
      </c>
      <c r="B20" s="32">
        <f>'Overall Gibbs free energy chang'!AN20</f>
        <v>-855.07300024821666</v>
      </c>
      <c r="C20" s="32">
        <f>Fermentation!AH20</f>
        <v>-724.68741130806688</v>
      </c>
      <c r="D20" s="32">
        <f>Fermentation!BC20</f>
        <v>-697.77723909869667</v>
      </c>
      <c r="E20" s="32">
        <f>Fermentation!BX20</f>
        <v>-682.73131035221854</v>
      </c>
      <c r="F20" s="32">
        <f>'Syntroph and Methanogenesis'!AG20</f>
        <v>7.1252443036461841</v>
      </c>
      <c r="G20" s="32">
        <f>'Syntroph and Methanogenesis'!S20</f>
        <v>29.860488580344267</v>
      </c>
      <c r="H20" s="32">
        <f>'Syntroph and Methanogenesis'!Z20</f>
        <v>1.8616782011867525</v>
      </c>
      <c r="I20" s="32">
        <f>'Syntroph and Methanogenesis'!BJ20</f>
        <v>50.734054655855765</v>
      </c>
      <c r="J20" s="32">
        <f>'Syntroph and Methanogenesis'!AV20</f>
        <v>-76.661694656927097</v>
      </c>
      <c r="K20" s="32">
        <f>'Syntroph and Methanogenesis'!BC20</f>
        <v>-25.927640001071211</v>
      </c>
    </row>
    <row r="21" spans="1:11" x14ac:dyDescent="0.25">
      <c r="A21">
        <v>19</v>
      </c>
      <c r="B21" s="32">
        <f>'Overall Gibbs free energy chang'!AN21</f>
        <v>-843.93908778821003</v>
      </c>
      <c r="C21" s="32">
        <f>Fermentation!AH21</f>
        <v>-720.42014034633473</v>
      </c>
      <c r="D21" s="32">
        <f>Fermentation!BC21</f>
        <v>-695.82288572286461</v>
      </c>
      <c r="E21" s="32">
        <f>Fermentation!BX21</f>
        <v>-679.79367597563305</v>
      </c>
      <c r="F21" s="32">
        <f>'Syntroph and Methanogenesis'!AG21</f>
        <v>9.8208898535091009</v>
      </c>
      <c r="G21" s="32">
        <f>'Syntroph and Methanogenesis'!S21</f>
        <v>33.740734049664773</v>
      </c>
      <c r="H21" s="32">
        <f>'Syntroph and Methanogenesis'!Z21</f>
        <v>2.691438216453538</v>
      </c>
      <c r="I21" s="32">
        <f>'Syntroph and Methanogenesis'!BJ21</f>
        <v>54.96914002936709</v>
      </c>
      <c r="J21" s="32">
        <f>'Syntroph and Methanogenesis'!AV21</f>
        <v>-81.484157479705601</v>
      </c>
      <c r="K21" s="32">
        <f>'Syntroph and Methanogenesis'!BC21</f>
        <v>-26.515017450338405</v>
      </c>
    </row>
    <row r="22" spans="1:11" x14ac:dyDescent="0.25">
      <c r="A22">
        <v>20</v>
      </c>
      <c r="B22" s="32">
        <f>'Overall Gibbs free energy chang'!AN22</f>
        <v>-877.44285330954983</v>
      </c>
      <c r="C22" s="32">
        <f>Fermentation!AH22</f>
        <v>-757.44941503155201</v>
      </c>
      <c r="D22" s="32">
        <f>Fermentation!BC22</f>
        <v>-720.71764343037694</v>
      </c>
      <c r="E22" s="32">
        <f>Fermentation!BX22</f>
        <v>-706.98808525402512</v>
      </c>
      <c r="F22" s="32">
        <f>'Syntroph and Methanogenesis'!AG22</f>
        <v>-29.368557621214421</v>
      </c>
      <c r="G22" s="32">
        <f>'Syntroph and Methanogenesis'!S22</f>
        <v>-22.322508368575157</v>
      </c>
      <c r="H22" s="32">
        <f>'Syntroph and Methanogenesis'!Z22</f>
        <v>-0.41876107135596258</v>
      </c>
      <c r="I22" s="32">
        <f>'Syntroph and Methanogenesis'!BJ22</f>
        <v>-14.857698044579749</v>
      </c>
      <c r="J22" s="32">
        <f>'Syntroph and Methanogenesis'!AV22</f>
        <v>-8.0387242201451556</v>
      </c>
      <c r="K22" s="32">
        <f>'Syntroph and Methanogenesis'!BC22</f>
        <v>-22.896422264724798</v>
      </c>
    </row>
    <row r="23" spans="1:11" x14ac:dyDescent="0.25">
      <c r="A23">
        <v>21</v>
      </c>
      <c r="B23" s="32">
        <f>'Overall Gibbs free energy chang'!AN23</f>
        <v>-879.50989805901656</v>
      </c>
      <c r="C23" s="32">
        <f>Fermentation!AH23</f>
        <v>-762.20801075410247</v>
      </c>
      <c r="D23" s="32">
        <f>Fermentation!BC23</f>
        <v>-719.57155049583207</v>
      </c>
      <c r="E23" s="32">
        <f>Fermentation!BX23</f>
        <v>-715.10201445775465</v>
      </c>
      <c r="F23" s="32">
        <f>'Syntroph and Methanogenesis'!AG23</f>
        <v>-27.458392111454813</v>
      </c>
      <c r="G23" s="32">
        <f>'Syntroph and Methanogenesis'!S23</f>
        <v>-23.442600226429349</v>
      </c>
      <c r="H23" s="32">
        <f>'Syntroph and Methanogenesis'!Z23</f>
        <v>-5.4717600283614143</v>
      </c>
      <c r="I23" s="32">
        <f>'Syntroph and Methanogenesis'!BJ23</f>
        <v>-13.955048313042298</v>
      </c>
      <c r="J23" s="32">
        <f>'Syntroph and Methanogenesis'!AV23</f>
        <v>-8.1165367483872757</v>
      </c>
      <c r="K23" s="32">
        <f>'Syntroph and Methanogenesis'!BC23</f>
        <v>-22.071585061429449</v>
      </c>
    </row>
    <row r="24" spans="1:11" x14ac:dyDescent="0.25">
      <c r="A24">
        <v>22</v>
      </c>
      <c r="B24" s="32">
        <f>'Overall Gibbs free energy chang'!AN24</f>
        <v>-877.52652151910672</v>
      </c>
      <c r="C24" s="32">
        <f>Fermentation!AH24</f>
        <v>-757.63761056761166</v>
      </c>
      <c r="D24" s="32">
        <f>Fermentation!BC24</f>
        <v>-717.81460289737947</v>
      </c>
      <c r="E24" s="32">
        <f>Fermentation!BX24</f>
        <v>-714.96740298211819</v>
      </c>
      <c r="F24" s="32">
        <f>'Syntroph and Methanogenesis'!AG24</f>
        <v>-26.021205176461436</v>
      </c>
      <c r="G24" s="32">
        <f>'Syntroph and Methanogenesis'!S24</f>
        <v>-23.323457325963133</v>
      </c>
      <c r="H24" s="32">
        <f>'Syntroph and Methanogenesis'!Z24</f>
        <v>-5.6878274577531087</v>
      </c>
      <c r="I24" s="32">
        <f>'Syntroph and Methanogenesis'!BJ24</f>
        <v>-14.937882017711559</v>
      </c>
      <c r="J24" s="32">
        <f>'Syntroph and Methanogenesis'!AV24</f>
        <v>-8.057531458542087</v>
      </c>
      <c r="K24" s="32">
        <f>'Syntroph and Methanogenesis'!BC24</f>
        <v>-22.995413476253518</v>
      </c>
    </row>
    <row r="25" spans="1:11" x14ac:dyDescent="0.25">
      <c r="A25">
        <v>23</v>
      </c>
      <c r="B25" s="32">
        <f>'Overall Gibbs free energy chang'!AN25</f>
        <v>-867.8577902330311</v>
      </c>
      <c r="C25" s="32">
        <f>Fermentation!AH25</f>
        <v>-744.70148368667765</v>
      </c>
      <c r="D25" s="32">
        <f>Fermentation!BC25</f>
        <v>-715.3900534102786</v>
      </c>
      <c r="E25" s="32">
        <f>Fermentation!BX25</f>
        <v>-709.12048049063344</v>
      </c>
      <c r="F25" s="32">
        <f>'Syntroph and Methanogenesis'!AG25</f>
        <v>-24.087958217549001</v>
      </c>
      <c r="G25" s="32">
        <f>'Syntroph and Methanogenesis'!S25</f>
        <v>-21.847805326068737</v>
      </c>
      <c r="H25" s="32">
        <f>'Syntroph and Methanogenesis'!Z25</f>
        <v>-2.3717387786587496</v>
      </c>
      <c r="I25" s="32">
        <f>'Syntroph and Methanogenesis'!BJ25</f>
        <v>-17.235913655929522</v>
      </c>
      <c r="J25" s="32">
        <f>'Syntroph and Methanogenesis'!AV25</f>
        <v>-8.0975869786754089</v>
      </c>
      <c r="K25" s="32">
        <f>'Syntroph and Methanogenesis'!BC25</f>
        <v>-25.333500634604825</v>
      </c>
    </row>
    <row r="26" spans="1:11" x14ac:dyDescent="0.25">
      <c r="A26">
        <v>24</v>
      </c>
      <c r="B26" s="32">
        <f>'Overall Gibbs free energy chang'!AN26</f>
        <v>-851.56590414149923</v>
      </c>
      <c r="C26" s="32">
        <f>Fermentation!AH26</f>
        <v>-723.17133364017207</v>
      </c>
      <c r="D26" s="32">
        <f>Fermentation!BC26</f>
        <v>-699.49521462116411</v>
      </c>
      <c r="E26" s="32">
        <f>Fermentation!BX26</f>
        <v>-687.38912632462814</v>
      </c>
      <c r="F26" s="32">
        <f>'Syntroph and Methanogenesis'!AG26</f>
        <v>3.2283773350846516</v>
      </c>
      <c r="G26" s="32">
        <f>'Syntroph and Methanogenesis'!S26</f>
        <v>20.973012811326683</v>
      </c>
      <c r="H26" s="32">
        <f>'Syntroph and Methanogenesis'!Z26</f>
        <v>1.1459307343183391</v>
      </c>
      <c r="I26" s="32">
        <f>'Syntroph and Methanogenesis'!BJ26</f>
        <v>37.571717553250551</v>
      </c>
      <c r="J26" s="32">
        <f>'Syntroph and Methanogenesis'!AV26</f>
        <v>-64.193765377594531</v>
      </c>
      <c r="K26" s="32">
        <f>'Syntroph and Methanogenesis'!BC26</f>
        <v>-26.622047824343863</v>
      </c>
    </row>
    <row r="27" spans="1:11" x14ac:dyDescent="0.25">
      <c r="A27">
        <v>25</v>
      </c>
      <c r="B27" s="32">
        <f>'Overall Gibbs free energy chang'!AN27</f>
        <v>-844.80726927677176</v>
      </c>
      <c r="C27" s="32">
        <f>Fermentation!AH27</f>
        <v>-721.21656317682982</v>
      </c>
      <c r="D27" s="32">
        <f>Fermentation!BC27</f>
        <v>-697.7552630603376</v>
      </c>
      <c r="E27" s="32">
        <f>Fermentation!BX27</f>
        <v>-684.21874446873755</v>
      </c>
      <c r="F27" s="32">
        <f>'Syntroph and Methanogenesis'!AG27</f>
        <v>4.4570135930045964</v>
      </c>
      <c r="G27" s="32">
        <f>'Syntroph and Methanogenesis'!S27</f>
        <v>23.674136902808115</v>
      </c>
      <c r="H27" s="32">
        <f>'Syntroph and Methanogenesis'!Z27</f>
        <v>1.8052167586967749</v>
      </c>
      <c r="I27" s="32">
        <f>'Syntroph and Methanogenesis'!BJ27</f>
        <v>41.086043453915032</v>
      </c>
      <c r="J27" s="32">
        <f>'Syntroph and Methanogenesis'!AV27</f>
        <v>-67.963141576532792</v>
      </c>
      <c r="K27" s="32">
        <f>'Syntroph and Methanogenesis'!BC27</f>
        <v>-26.877098122617642</v>
      </c>
    </row>
    <row r="28" spans="1:11" x14ac:dyDescent="0.25">
      <c r="A28">
        <v>26</v>
      </c>
      <c r="B28" s="32">
        <f>'Overall Gibbs free energy chang'!AN28</f>
        <v>-845.92974340340868</v>
      </c>
      <c r="C28" s="32">
        <f>Fermentation!AH28</f>
        <v>-721.21514561819492</v>
      </c>
      <c r="D28" s="32">
        <f>Fermentation!BC28</f>
        <v>-697.87355093614065</v>
      </c>
      <c r="E28" s="32">
        <f>Fermentation!BX28</f>
        <v>-684.76773552190684</v>
      </c>
      <c r="F28" s="32">
        <f>'Syntroph and Methanogenesis'!AG28</f>
        <v>4.517240175787542</v>
      </c>
      <c r="G28" s="32">
        <f>'Syntroph and Methanogenesis'!S28</f>
        <v>23.441946727591386</v>
      </c>
      <c r="H28" s="32">
        <f>'Syntroph and Methanogenesis'!Z28</f>
        <v>1.6387728440919576</v>
      </c>
      <c r="I28" s="32">
        <f>'Syntroph and Methanogenesis'!BJ28</f>
        <v>40.727880435303447</v>
      </c>
      <c r="J28" s="32">
        <f>'Syntroph and Methanogenesis'!AV28</f>
        <v>-67.642634483550495</v>
      </c>
      <c r="K28" s="32">
        <f>'Syntroph and Methanogenesis'!BC28</f>
        <v>-26.914754048246927</v>
      </c>
    </row>
    <row r="29" spans="1:11" x14ac:dyDescent="0.25">
      <c r="A29">
        <v>27</v>
      </c>
      <c r="B29" s="32">
        <f>'Overall Gibbs free energy chang'!AN29</f>
        <v>-844.4015926151269</v>
      </c>
      <c r="C29" s="32">
        <f>Fermentation!AH29</f>
        <v>-720.60014230051729</v>
      </c>
      <c r="D29" s="32">
        <f>Fermentation!BC29</f>
        <v>-697.17714206890571</v>
      </c>
      <c r="E29" s="32">
        <f>Fermentation!BX29</f>
        <v>-684.89992284462926</v>
      </c>
      <c r="F29" s="32">
        <f>'Syntroph and Methanogenesis'!AG29</f>
        <v>4.4650815546422109</v>
      </c>
      <c r="G29" s="32">
        <f>'Syntroph and Methanogenesis'!S29</f>
        <v>22.851634950095082</v>
      </c>
      <c r="H29" s="32">
        <f>'Syntroph and Methanogenesis'!Z29</f>
        <v>1.2643561441875022</v>
      </c>
      <c r="I29" s="32">
        <f>'Syntroph and Methanogenesis'!BJ29</f>
        <v>39.973832201360622</v>
      </c>
      <c r="J29" s="32">
        <f>'Syntroph and Methanogenesis'!AV29</f>
        <v>-67.024663195866225</v>
      </c>
      <c r="K29" s="32">
        <f>'Syntroph and Methanogenesis'!BC29</f>
        <v>-27.050830994505482</v>
      </c>
    </row>
    <row r="30" spans="1:11" x14ac:dyDescent="0.25">
      <c r="A30">
        <v>28</v>
      </c>
      <c r="B30" s="32">
        <f>'Overall Gibbs free energy chang'!AN30</f>
        <v>-842.49715453394367</v>
      </c>
      <c r="C30" s="32">
        <f>Fermentation!AH30</f>
        <v>-719.92853684510146</v>
      </c>
      <c r="D30" s="32">
        <f>Fermentation!BC30</f>
        <v>-695.89243827149619</v>
      </c>
      <c r="E30" s="32">
        <f>Fermentation!BX30</f>
        <v>-684.65387586191946</v>
      </c>
      <c r="F30" s="32">
        <f>'Syntroph and Methanogenesis'!AG30</f>
        <v>5.7946099502923616</v>
      </c>
      <c r="G30" s="32">
        <f>'Syntroph and Methanogenesis'!S30</f>
        <v>24.381794261633502</v>
      </c>
      <c r="H30" s="32">
        <f>'Syntroph and Methanogenesis'!Z30</f>
        <v>0.70614042614526318</v>
      </c>
      <c r="I30" s="32">
        <f>'Syntroph and Methanogenesis'!BJ30</f>
        <v>42.262838146829552</v>
      </c>
      <c r="J30" s="32">
        <f>'Syntroph and Methanogenesis'!AV30</f>
        <v>-69.3149273296209</v>
      </c>
      <c r="K30" s="32">
        <f>'Syntroph and Methanogenesis'!BC30</f>
        <v>-27.052089182791249</v>
      </c>
    </row>
    <row r="31" spans="1:11" x14ac:dyDescent="0.25">
      <c r="A31">
        <v>29</v>
      </c>
      <c r="B31" s="32">
        <f>'Overall Gibbs free energy chang'!AN31</f>
        <v>-839.64408385637284</v>
      </c>
      <c r="C31" s="32">
        <f>Fermentation!AH31</f>
        <v>-719.81014890273696</v>
      </c>
      <c r="D31" s="32">
        <f>Fermentation!BC31</f>
        <v>-694.10870342306634</v>
      </c>
      <c r="E31" s="32">
        <f>Fermentation!BX31</f>
        <v>-684.95956190195523</v>
      </c>
      <c r="F31" s="32">
        <f>'Syntroph and Methanogenesis'!AG31</f>
        <v>4.8918106730639792</v>
      </c>
      <c r="G31" s="32">
        <f>'Syntroph and Methanogenesis'!S31</f>
        <v>22.244180646727415</v>
      </c>
      <c r="H31" s="32">
        <f>'Syntroph and Methanogenesis'!Z31</f>
        <v>-0.49192898728586887</v>
      </c>
      <c r="I31" s="32">
        <f>'Syntroph and Methanogenesis'!BJ31</f>
        <v>40.088479607676895</v>
      </c>
      <c r="J31" s="32">
        <f>'Syntroph and Methanogenesis'!AV31</f>
        <v>-67.244567614331842</v>
      </c>
      <c r="K31" s="32">
        <f>'Syntroph and Methanogenesis'!BC31</f>
        <v>-27.156088006654837</v>
      </c>
    </row>
    <row r="32" spans="1:11" x14ac:dyDescent="0.25">
      <c r="A32">
        <v>30</v>
      </c>
      <c r="B32" s="32">
        <f>'Overall Gibbs free energy chang'!AN32</f>
        <v>-871.20952527781549</v>
      </c>
      <c r="C32" s="32">
        <f>Fermentation!AH32</f>
        <v>-747.08817030377566</v>
      </c>
      <c r="D32" s="32">
        <f>Fermentation!BC32</f>
        <v>-713.67698934529039</v>
      </c>
      <c r="E32" s="32">
        <f>Fermentation!BX32</f>
        <v>-707.66831098524801</v>
      </c>
      <c r="F32" s="32">
        <f>'Syntroph and Methanogenesis'!AG32</f>
        <v>-25.44423069237142</v>
      </c>
      <c r="G32" s="32">
        <f>'Syntroph and Methanogenesis'!S32</f>
        <v>-22.626362426882892</v>
      </c>
      <c r="H32" s="32">
        <f>'Syntroph and Methanogenesis'!Z32</f>
        <v>-3.1981713145010011</v>
      </c>
      <c r="I32" s="32">
        <f>'Syntroph and Methanogenesis'!BJ32</f>
        <v>-16.610322846893212</v>
      </c>
      <c r="J32" s="32">
        <f>'Syntroph and Methanogenesis'!AV32</f>
        <v>-8.1313361602382059</v>
      </c>
      <c r="K32" s="32">
        <f>'Syntroph and Methanogenesis'!BC32</f>
        <v>-24.741659007131286</v>
      </c>
    </row>
    <row r="33" spans="1:11" x14ac:dyDescent="0.25">
      <c r="A33">
        <v>31</v>
      </c>
      <c r="B33" s="32">
        <f>'Overall Gibbs free energy chang'!AN33</f>
        <v>-865.98764508665124</v>
      </c>
      <c r="C33" s="32">
        <f>Fermentation!AH33</f>
        <v>-744.06432798848573</v>
      </c>
      <c r="D33" s="32">
        <f>Fermentation!BC33</f>
        <v>-713.42083670258285</v>
      </c>
      <c r="E33" s="32">
        <f>Fermentation!BX33</f>
        <v>-707.36974408716321</v>
      </c>
      <c r="F33" s="32">
        <f>'Syntroph and Methanogenesis'!AG33</f>
        <v>-24.471167094155916</v>
      </c>
      <c r="G33" s="32">
        <f>'Syntroph and Methanogenesis'!S33</f>
        <v>-22.101780227385618</v>
      </c>
      <c r="H33" s="32">
        <f>'Syntroph and Methanogenesis'!Z33</f>
        <v>-2.6983929995399727</v>
      </c>
      <c r="I33" s="32">
        <f>'Syntroph and Methanogenesis'!BJ33</f>
        <v>-17.034000361075201</v>
      </c>
      <c r="J33" s="32">
        <f>'Syntroph and Methanogenesis'!AV33</f>
        <v>-8.2334900911778846</v>
      </c>
      <c r="K33" s="32">
        <f>'Syntroph and Methanogenesis'!BC33</f>
        <v>-25.267490452252964</v>
      </c>
    </row>
    <row r="34" spans="1:11" x14ac:dyDescent="0.25">
      <c r="A34">
        <v>32</v>
      </c>
      <c r="B34" s="32">
        <f>'Overall Gibbs free energy chang'!AN34</f>
        <v>-854.40774397293342</v>
      </c>
      <c r="C34" s="32">
        <f>Fermentation!AH34</f>
        <v>-723.73980103477413</v>
      </c>
      <c r="D34" s="32">
        <f>Fermentation!BC34</f>
        <v>-697.51615163789279</v>
      </c>
      <c r="E34" s="32">
        <f>Fermentation!BX34</f>
        <v>-689.05828728557105</v>
      </c>
      <c r="F34" s="32">
        <f>'Syntroph and Methanogenesis'!AG34</f>
        <v>3.8699049726878556</v>
      </c>
      <c r="G34" s="32">
        <f>'Syntroph and Methanogenesis'!S34</f>
        <v>20.442125305112995</v>
      </c>
      <c r="H34" s="32">
        <f>'Syntroph and Methanogenesis'!Z34</f>
        <v>-0.88330235062227402</v>
      </c>
      <c r="I34" s="32">
        <f>'Syntroph and Methanogenesis'!BJ34</f>
        <v>37.897647988160578</v>
      </c>
      <c r="J34" s="32">
        <f>'Syntroph and Methanogenesis'!AV34</f>
        <v>-64.409250791156666</v>
      </c>
      <c r="K34" s="32">
        <f>'Syntroph and Methanogenesis'!BC34</f>
        <v>-26.511602802995974</v>
      </c>
    </row>
    <row r="35" spans="1:11" x14ac:dyDescent="0.25">
      <c r="A35">
        <v>33</v>
      </c>
      <c r="B35" s="32">
        <f>'Overall Gibbs free energy chang'!AN35</f>
        <v>-871.25761098408259</v>
      </c>
      <c r="C35" s="32">
        <f>Fermentation!AH35</f>
        <v>-745.82142767447931</v>
      </c>
      <c r="D35" s="32">
        <f>Fermentation!BC35</f>
        <v>-715.77120567251245</v>
      </c>
      <c r="E35" s="32">
        <f>Fermentation!BX35</f>
        <v>-707.17210764281538</v>
      </c>
      <c r="F35" s="32">
        <f>'Syntroph and Methanogenesis'!AG35</f>
        <v>-25.377533429135156</v>
      </c>
      <c r="G35" s="32">
        <f>'Syntroph and Methanogenesis'!S35</f>
        <v>-22.005941601912184</v>
      </c>
      <c r="H35" s="32">
        <f>'Syntroph and Methanogenesis'!Z35</f>
        <v>-1.487387291778304</v>
      </c>
      <c r="I35" s="32">
        <f>'Syntroph and Methanogenesis'!BJ35</f>
        <v>-17.146962482910723</v>
      </c>
      <c r="J35" s="32">
        <f>'Syntroph and Methanogenesis'!AV35</f>
        <v>-7.9493961944773019</v>
      </c>
      <c r="K35" s="32">
        <f>'Syntroph and Methanogenesis'!BC35</f>
        <v>-25.096358677387926</v>
      </c>
    </row>
    <row r="36" spans="1:11" x14ac:dyDescent="0.25">
      <c r="A36">
        <v>34</v>
      </c>
      <c r="B36" s="32">
        <f>'Overall Gibbs free energy chang'!AN36</f>
        <v>-872.58647177680928</v>
      </c>
      <c r="C36" s="32">
        <f>Fermentation!AH36</f>
        <v>-744.34807319730476</v>
      </c>
      <c r="D36" s="32">
        <f>Fermentation!BC36</f>
        <v>-713.49772120016826</v>
      </c>
      <c r="E36" s="32">
        <f>Fermentation!BX36</f>
        <v>-706.7633821675887</v>
      </c>
      <c r="F36" s="32">
        <f>'Syntroph and Methanogenesis'!AG36</f>
        <v>-17.506259430847123</v>
      </c>
      <c r="G36" s="32">
        <f>'Syntroph and Methanogenesis'!S36</f>
        <v>-11.136871691236948</v>
      </c>
      <c r="H36" s="32">
        <f>'Syntroph and Methanogenesis'!Z36</f>
        <v>-2.4373051157719932</v>
      </c>
      <c r="I36" s="32">
        <f>'Syntroph and Methanogenesis'!BJ36</f>
        <v>-2.3301788358545963</v>
      </c>
      <c r="J36" s="32">
        <f>'Syntroph and Methanogenesis'!AV36</f>
        <v>-22.445741907139549</v>
      </c>
      <c r="K36" s="32">
        <f>'Syntroph and Methanogenesis'!BC36</f>
        <v>-24.775920742994039</v>
      </c>
    </row>
    <row r="37" spans="1:11" x14ac:dyDescent="0.25">
      <c r="A37">
        <v>35</v>
      </c>
      <c r="B37" s="32">
        <f>'Overall Gibbs free energy chang'!AN37</f>
        <v>-869.9162441188696</v>
      </c>
      <c r="C37" s="32">
        <f>Fermentation!AH37</f>
        <v>-738.20595503056848</v>
      </c>
      <c r="D37" s="32">
        <f>Fermentation!BC37</f>
        <v>-709.34772592445779</v>
      </c>
      <c r="E37" s="32">
        <f>Fermentation!BX37</f>
        <v>-701.83372118400155</v>
      </c>
      <c r="F37" s="32">
        <f>'Syntroph and Methanogenesis'!AG37</f>
        <v>-9.0532458683070587</v>
      </c>
      <c r="G37" s="32">
        <f>'Syntroph and Methanogenesis'!S37</f>
        <v>1.3582139782228353</v>
      </c>
      <c r="H37" s="32">
        <f>'Syntroph and Methanogenesis'!Z37</f>
        <v>-1.7518638704298226</v>
      </c>
      <c r="I37" s="32">
        <f>'Syntroph and Methanogenesis'!BJ37</f>
        <v>13.52153769518273</v>
      </c>
      <c r="J37" s="32">
        <f>'Syntroph and Methanogenesis'!AV37</f>
        <v>-38.690325216247132</v>
      </c>
      <c r="K37" s="32">
        <f>'Syntroph and Methanogenesis'!BC37</f>
        <v>-25.168787521064296</v>
      </c>
    </row>
    <row r="38" spans="1:11" x14ac:dyDescent="0.25">
      <c r="A38">
        <v>36</v>
      </c>
      <c r="B38" s="32">
        <f>'Overall Gibbs free energy chang'!AN38</f>
        <v>-863.63114152682829</v>
      </c>
      <c r="C38" s="32">
        <f>Fermentation!AH38</f>
        <v>-741.06813227279372</v>
      </c>
      <c r="D38" s="32">
        <f>Fermentation!BC38</f>
        <v>-713.01302023779203</v>
      </c>
      <c r="E38" s="32">
        <f>Fermentation!BX38</f>
        <v>-706.80035239227959</v>
      </c>
      <c r="F38" s="32">
        <f>'Syntroph and Methanogenesis'!AG38</f>
        <v>-23.511895254767168</v>
      </c>
      <c r="G38" s="32">
        <f>'Syntroph and Methanogenesis'!S38</f>
        <v>-21.457803144642483</v>
      </c>
      <c r="H38" s="32">
        <f>'Syntroph and Methanogenesis'!Z38</f>
        <v>-2.1779899862994663</v>
      </c>
      <c r="I38" s="32">
        <f>'Syntroph and Methanogenesis'!BJ38</f>
        <v>-17.225721048218162</v>
      </c>
      <c r="J38" s="32">
        <f>'Syntroph and Methanogenesis'!AV38</f>
        <v>-8.5860436735775352</v>
      </c>
      <c r="K38" s="32">
        <f>'Syntroph and Methanogenesis'!BC38</f>
        <v>-25.811764721795583</v>
      </c>
    </row>
    <row r="39" spans="1:11" x14ac:dyDescent="0.25">
      <c r="A39">
        <v>37</v>
      </c>
      <c r="B39" s="32">
        <f>'Overall Gibbs free energy chang'!AN39</f>
        <v>-856.35732960203495</v>
      </c>
      <c r="C39" s="32">
        <f>Fermentation!AH39</f>
        <v>-728.6711075061279</v>
      </c>
      <c r="D39" s="32">
        <f>Fermentation!BC39</f>
        <v>-701.63742380725898</v>
      </c>
      <c r="E39" s="32">
        <f>Fermentation!BX39</f>
        <v>-694.93781038884492</v>
      </c>
      <c r="F39" s="32">
        <f>'Syntroph and Methanogenesis'!AG39</f>
        <v>-1.9887841958355637</v>
      </c>
      <c r="G39" s="32">
        <f>'Syntroph and Methanogenesis'!S39</f>
        <v>10.789157222209809</v>
      </c>
      <c r="H39" s="32">
        <f>'Syntroph and Methanogenesis'!Z39</f>
        <v>-1.7886348091887232</v>
      </c>
      <c r="I39" s="32">
        <f>'Syntroph and Methanogenesis'!BJ39</f>
        <v>25.355733449444074</v>
      </c>
      <c r="J39" s="32">
        <f>'Syntroph and Methanogenesis'!AV39</f>
        <v>-51.582438254050061</v>
      </c>
      <c r="K39" s="32">
        <f>'Syntroph and Methanogenesis'!BC39</f>
        <v>-26.22670480460588</v>
      </c>
    </row>
    <row r="40" spans="1:11" x14ac:dyDescent="0.25">
      <c r="A40">
        <v>38</v>
      </c>
      <c r="B40" s="32">
        <f>'Overall Gibbs free energy chang'!AN40</f>
        <v>-846.52275967931928</v>
      </c>
      <c r="C40" s="32">
        <f>Fermentation!AH40</f>
        <v>-723.95876446177601</v>
      </c>
      <c r="D40" s="32">
        <f>Fermentation!BC40</f>
        <v>-698.06153833978669</v>
      </c>
      <c r="E40" s="32">
        <f>Fermentation!BX40</f>
        <v>-691.68164848527465</v>
      </c>
      <c r="F40" s="32">
        <f>'Syntroph and Methanogenesis'!AG40</f>
        <v>-0.59973481446239418</v>
      </c>
      <c r="G40" s="32">
        <f>'Syntroph and Methanogenesis'!S40</f>
        <v>12.268926334549256</v>
      </c>
      <c r="H40" s="32">
        <f>'Syntroph and Methanogenesis'!Z40</f>
        <v>-1.7300002583844432</v>
      </c>
      <c r="I40" s="32">
        <f>'Syntroph and Methanogenesis'!BJ40</f>
        <v>26.867587741945513</v>
      </c>
      <c r="J40" s="32">
        <f>'Syntroph and Methanogenesis'!AV40</f>
        <v>-53.895005260365224</v>
      </c>
      <c r="K40" s="32">
        <f>'Syntroph and Methanogenesis'!BC40</f>
        <v>-27.02741751841959</v>
      </c>
    </row>
    <row r="41" spans="1:11" x14ac:dyDescent="0.25">
      <c r="A41">
        <v>39</v>
      </c>
      <c r="B41" s="32">
        <f>'Overall Gibbs free energy chang'!AN41</f>
        <v>-850.93929798421379</v>
      </c>
      <c r="C41" s="32">
        <f>Fermentation!AH41</f>
        <v>-725.68259682475161</v>
      </c>
      <c r="D41" s="32">
        <f>Fermentation!BC41</f>
        <v>-697.86530755331796</v>
      </c>
      <c r="E41" s="32">
        <f>Fermentation!BX41</f>
        <v>-694.37923289146522</v>
      </c>
      <c r="F41" s="32">
        <f>'Syntroph and Methanogenesis'!AG41</f>
        <v>-0.99031392892025849</v>
      </c>
      <c r="G41" s="32">
        <f>'Syntroph and Methanogenesis'!S41</f>
        <v>10.463634937021801</v>
      </c>
      <c r="H41" s="32">
        <f>'Syntroph and Methanogenesis'!Z41</f>
        <v>-3.322104802922301</v>
      </c>
      <c r="I41" s="32">
        <f>'Syntroph and Methanogenesis'!BJ41</f>
        <v>25.239688605886343</v>
      </c>
      <c r="J41" s="32">
        <f>'Syntroph and Methanogenesis'!AV41</f>
        <v>-52.005325921921838</v>
      </c>
      <c r="K41" s="32">
        <f>'Syntroph and Methanogenesis'!BC41</f>
        <v>-26.765637316035381</v>
      </c>
    </row>
    <row r="42" spans="1:11" x14ac:dyDescent="0.25">
      <c r="A42">
        <v>40</v>
      </c>
      <c r="B42" s="32">
        <f>'Overall Gibbs free energy chang'!AN42</f>
        <v>-849.36223138195692</v>
      </c>
      <c r="C42" s="32">
        <f>Fermentation!AH42</f>
        <v>-738.23138163877434</v>
      </c>
      <c r="D42" s="32">
        <f>Fermentation!BC42</f>
        <v>-708.91657059329577</v>
      </c>
      <c r="E42" s="32">
        <f>Fermentation!BX42</f>
        <v>-706.31970550392839</v>
      </c>
      <c r="F42" s="32">
        <f>'Syntroph and Methanogenesis'!AG42</f>
        <v>-23.034515458647903</v>
      </c>
      <c r="G42" s="32">
        <f>'Syntroph and Methanogenesis'!S42</f>
        <v>-22.661709505174855</v>
      </c>
      <c r="H42" s="32">
        <f>'Syntroph and Methanogenesis'!Z42</f>
        <v>-3.9691562299236631</v>
      </c>
      <c r="I42" s="32">
        <f>'Syntroph and Methanogenesis'!BJ42</f>
        <v>-18.319747321777982</v>
      </c>
      <c r="J42" s="32">
        <f>'Syntroph and Methanogenesis'!AV42</f>
        <v>-8.1568855705942553</v>
      </c>
      <c r="K42" s="32">
        <f>'Syntroph and Methanogenesis'!BC42</f>
        <v>-26.476632892372127</v>
      </c>
    </row>
    <row r="43" spans="1:11" x14ac:dyDescent="0.25">
      <c r="A43">
        <v>41</v>
      </c>
      <c r="B43" s="32">
        <f>'Overall Gibbs free energy chang'!AN43</f>
        <v>-850.03615052431269</v>
      </c>
      <c r="C43" s="32">
        <f>Fermentation!AH43</f>
        <v>-738.07653854470414</v>
      </c>
      <c r="D43" s="32">
        <f>Fermentation!BC43</f>
        <v>-707.26987746923362</v>
      </c>
      <c r="E43" s="32">
        <f>Fermentation!BX43</f>
        <v>-707.85457156808661</v>
      </c>
      <c r="F43" s="32">
        <f>'Syntroph and Methanogenesis'!AG43</f>
        <v>-22.359692452073489</v>
      </c>
      <c r="G43" s="32">
        <f>'Syntroph and Methanogenesis'!S43</f>
        <v>-23.205500542416345</v>
      </c>
      <c r="H43" s="32">
        <f>'Syntroph and Methanogenesis'!Z43</f>
        <v>-5.6118950126268325</v>
      </c>
      <c r="I43" s="32">
        <f>'Syntroph and Methanogenesis'!BJ43</f>
        <v>-18.4394136201322</v>
      </c>
      <c r="J43" s="32">
        <f>'Syntroph and Methanogenesis'!AV43</f>
        <v>-8.1370193444418675</v>
      </c>
      <c r="K43" s="32">
        <f>'Syntroph and Methanogenesis'!BC43</f>
        <v>-26.57643296457395</v>
      </c>
    </row>
    <row r="44" spans="1:11" x14ac:dyDescent="0.25">
      <c r="A44">
        <v>42</v>
      </c>
      <c r="B44" s="32">
        <f>'Overall Gibbs free energy chang'!AN44</f>
        <v>-851.47600630869044</v>
      </c>
      <c r="C44" s="32">
        <f>Fermentation!AH44</f>
        <v>-739.10841979493034</v>
      </c>
      <c r="D44" s="32">
        <f>Fermentation!BC44</f>
        <v>-707.69286089984269</v>
      </c>
      <c r="E44" s="32">
        <f>Fermentation!BX44</f>
        <v>-709.66582027128243</v>
      </c>
      <c r="F44" s="32">
        <f>'Syntroph and Methanogenesis'!AG44</f>
        <v>-21.979636364180635</v>
      </c>
      <c r="G44" s="32">
        <f>'Syntroph and Methanogenesis'!S44</f>
        <v>-23.329016259788531</v>
      </c>
      <c r="H44" s="32">
        <f>'Syntroph and Methanogenesis'!Z44</f>
        <v>-6.3213838823805659</v>
      </c>
      <c r="I44" s="32">
        <f>'Syntroph and Methanogenesis'!BJ44</f>
        <v>-18.357012273015712</v>
      </c>
      <c r="J44" s="32">
        <f>'Syntroph and Methanogenesis'!AV44</f>
        <v>-8.0740021094864716</v>
      </c>
      <c r="K44" s="32">
        <f>'Syntroph and Methanogenesis'!BC44</f>
        <v>-26.431014382502067</v>
      </c>
    </row>
    <row r="45" spans="1:11" x14ac:dyDescent="0.25">
      <c r="A45">
        <v>43</v>
      </c>
      <c r="B45" s="32">
        <f>'Overall Gibbs free energy chang'!AN45</f>
        <v>-852.66128946670096</v>
      </c>
      <c r="C45" s="32">
        <f>Fermentation!AH45</f>
        <v>-741.91224513968336</v>
      </c>
      <c r="D45" s="32">
        <f>Fermentation!BC45</f>
        <v>-707.33669423673643</v>
      </c>
      <c r="E45" s="32">
        <f>Fermentation!BX45</f>
        <v>-712.04118906320275</v>
      </c>
      <c r="F45" s="32">
        <f>'Syntroph and Methanogenesis'!AG45</f>
        <v>-21.873145670315523</v>
      </c>
      <c r="G45" s="32">
        <f>'Syntroph and Methanogenesis'!S45</f>
        <v>-23.851588730404941</v>
      </c>
      <c r="H45" s="32">
        <f>'Syntroph and Methanogenesis'!Z45</f>
        <v>-8.0585718207154748</v>
      </c>
      <c r="I45" s="32">
        <f>'Syntroph and Methanogenesis'!BJ45</f>
        <v>-17.771459969778732</v>
      </c>
      <c r="J45" s="32">
        <f>'Syntroph and Methanogenesis'!AV45</f>
        <v>-8.1048634575513887</v>
      </c>
      <c r="K45" s="32">
        <f>'Syntroph and Methanogenesis'!BC45</f>
        <v>-25.876323427330018</v>
      </c>
    </row>
    <row r="46" spans="1:11" x14ac:dyDescent="0.25">
      <c r="A46">
        <v>44</v>
      </c>
      <c r="B46" s="32">
        <f>'Overall Gibbs free energy chang'!AN46</f>
        <v>-848.63801198351587</v>
      </c>
      <c r="C46" s="32">
        <f>Fermentation!AH46</f>
        <v>-740.82709488003934</v>
      </c>
      <c r="D46" s="32">
        <f>Fermentation!BC46</f>
        <v>-706.78966406910024</v>
      </c>
      <c r="E46" s="32">
        <f>Fermentation!BX46</f>
        <v>-713.06215660153089</v>
      </c>
      <c r="F46" s="32">
        <f>'Syntroph and Methanogenesis'!AG46</f>
        <v>-21.131217435231747</v>
      </c>
      <c r="G46" s="32">
        <f>'Syntroph and Methanogenesis'!S46</f>
        <v>-23.948475783237015</v>
      </c>
      <c r="H46" s="32">
        <f>'Syntroph and Methanogenesis'!Z46</f>
        <v>-8.6467238507855395</v>
      </c>
      <c r="I46" s="32">
        <f>'Syntroph and Methanogenesis'!BJ46</f>
        <v>-18.119010280456564</v>
      </c>
      <c r="J46" s="32">
        <f>'Syntroph and Methanogenesis'!AV46</f>
        <v>-8.0539445213235865</v>
      </c>
      <c r="K46" s="32">
        <f>'Syntroph and Methanogenesis'!BC46</f>
        <v>-26.172954801780044</v>
      </c>
    </row>
    <row r="47" spans="1:11" x14ac:dyDescent="0.25">
      <c r="A47">
        <v>45</v>
      </c>
      <c r="B47" s="32">
        <f>'Overall Gibbs free energy chang'!AN47</f>
        <v>-852.23432905422999</v>
      </c>
      <c r="C47" s="32">
        <f>Fermentation!AH47</f>
        <v>-743.61711057132209</v>
      </c>
      <c r="D47" s="32">
        <f>Fermentation!BC47</f>
        <v>-707.0707606049707</v>
      </c>
      <c r="E47" s="32">
        <f>Fermentation!BX47</f>
        <v>-715.2021407029797</v>
      </c>
      <c r="F47" s="32">
        <f>'Syntroph and Methanogenesis'!AG47</f>
        <v>-21.162237905269635</v>
      </c>
      <c r="G47" s="32">
        <f>'Syntroph and Methanogenesis'!S47</f>
        <v>-24.334656933527626</v>
      </c>
      <c r="H47" s="32">
        <f>'Syntroph and Methanogenesis'!Z47</f>
        <v>-9.891269601978248</v>
      </c>
      <c r="I47" s="32">
        <f>'Syntroph and Methanogenesis'!BJ47</f>
        <v>-17.615806359807181</v>
      </c>
      <c r="J47" s="32">
        <f>'Syntroph and Methanogenesis'!AV47</f>
        <v>-8.046892776348173</v>
      </c>
      <c r="K47" s="32">
        <f>'Syntroph and Methanogenesis'!BC47</f>
        <v>-25.662699136155243</v>
      </c>
    </row>
    <row r="48" spans="1:11" x14ac:dyDescent="0.25">
      <c r="A48">
        <v>46</v>
      </c>
      <c r="B48" s="32">
        <f>'Overall Gibbs free energy chang'!AN48</f>
        <v>-852.16913738215658</v>
      </c>
      <c r="C48" s="32">
        <f>Fermentation!AH48</f>
        <v>-745.52605739867352</v>
      </c>
      <c r="D48" s="32">
        <f>Fermentation!BC48</f>
        <v>-706.3551393636443</v>
      </c>
      <c r="E48" s="32">
        <f>Fermentation!BX48</f>
        <v>-716.07783266752199</v>
      </c>
      <c r="F48" s="32">
        <f>'Syntroph and Methanogenesis'!AG48</f>
        <v>-21.440999218557451</v>
      </c>
      <c r="G48" s="32">
        <f>'Syntroph and Methanogenesis'!S48</f>
        <v>-24.877718622529244</v>
      </c>
      <c r="H48" s="32">
        <f>'Syntroph and Methanogenesis'!Z48</f>
        <v>-11.039591529517327</v>
      </c>
      <c r="I48" s="32">
        <f>'Syntroph and Methanogenesis'!BJ48</f>
        <v>-17.274846496983528</v>
      </c>
      <c r="J48" s="32">
        <f>'Syntroph and Methanogenesis'!AV48</f>
        <v>-8.0556332674546525</v>
      </c>
      <c r="K48" s="32">
        <f>'Syntroph and Methanogenesis'!BC48</f>
        <v>-25.33047976443806</v>
      </c>
    </row>
    <row r="49" spans="1:11" x14ac:dyDescent="0.25">
      <c r="A49">
        <v>47</v>
      </c>
      <c r="B49" s="32">
        <f>'Overall Gibbs free energy chang'!AN49</f>
        <v>-854.79698987308552</v>
      </c>
      <c r="C49" s="32">
        <f>Fermentation!AH49</f>
        <v>-748.37864798112139</v>
      </c>
      <c r="D49" s="32">
        <f>Fermentation!BC49</f>
        <v>-707.28121031618616</v>
      </c>
      <c r="E49" s="32">
        <f>Fermentation!BX49</f>
        <v>-717.55982428853849</v>
      </c>
      <c r="F49" s="32">
        <f>'Syntroph and Methanogenesis'!AG49</f>
        <v>-21.77857463650767</v>
      </c>
      <c r="G49" s="32">
        <f>'Syntroph and Methanogenesis'!S49</f>
        <v>-25.076544922840284</v>
      </c>
      <c r="H49" s="32">
        <f>'Syntroph and Methanogenesis'!Z49</f>
        <v>-11.616343060142102</v>
      </c>
      <c r="I49" s="32">
        <f>'Syntroph and Methanogenesis'!BJ49</f>
        <v>-16.758172149030614</v>
      </c>
      <c r="J49" s="32">
        <f>'Syntroph and Methanogenesis'!AV49</f>
        <v>-8.0735114134581636</v>
      </c>
      <c r="K49" s="32">
        <f>'Syntroph and Methanogenesis'!BC49</f>
        <v>-24.83168356248866</v>
      </c>
    </row>
    <row r="50" spans="1:11" x14ac:dyDescent="0.25">
      <c r="A50">
        <v>48</v>
      </c>
      <c r="B50" s="32">
        <f>'Overall Gibbs free energy chang'!AN50</f>
        <v>-856.85303289784304</v>
      </c>
      <c r="C50" s="32">
        <f>Fermentation!AH50</f>
        <v>-750.14106748110055</v>
      </c>
      <c r="D50" s="32">
        <f>Fermentation!BC50</f>
        <v>-707.38932332742047</v>
      </c>
      <c r="E50" s="32">
        <f>Fermentation!BX50</f>
        <v>-717.89993554231194</v>
      </c>
      <c r="F50" s="32">
        <f>'Syntroph and Methanogenesis'!AG50</f>
        <v>-22.21309516437644</v>
      </c>
      <c r="G50" s="32">
        <f>'Syntroph and Methanogenesis'!S50</f>
        <v>-25.304217963692494</v>
      </c>
      <c r="H50" s="32">
        <f>'Syntroph and Methanogenesis'!Z50</f>
        <v>-12.004917337549532</v>
      </c>
      <c r="I50" s="32">
        <f>'Syntroph and Methanogenesis'!BJ50</f>
        <v>-16.390423425458849</v>
      </c>
      <c r="J50" s="32">
        <f>'Syntroph and Methanogenesis'!AV50</f>
        <v>-8.1105524630557966</v>
      </c>
      <c r="K50" s="32">
        <f>'Syntroph and Methanogenesis'!BC50</f>
        <v>-24.500975888514539</v>
      </c>
    </row>
    <row r="51" spans="1:11" x14ac:dyDescent="0.25">
      <c r="A51">
        <v>49</v>
      </c>
      <c r="B51" s="32">
        <f>'Overall Gibbs free energy chang'!AN51</f>
        <v>-861.03180940021741</v>
      </c>
      <c r="C51" s="32">
        <f>Fermentation!AH51</f>
        <v>-754.39400431186584</v>
      </c>
      <c r="D51" s="32">
        <f>Fermentation!BC51</f>
        <v>-707.81018870159846</v>
      </c>
      <c r="E51" s="32">
        <f>Fermentation!BX51</f>
        <v>-738.43270286638369</v>
      </c>
      <c r="F51" s="32">
        <f>'Syntroph and Methanogenesis'!AG51</f>
        <v>-14.765087399394034</v>
      </c>
      <c r="G51" s="32">
        <f>'Syntroph and Methanogenesis'!S51</f>
        <v>-25.915769689945336</v>
      </c>
      <c r="H51" s="32">
        <f>'Syntroph and Methanogenesis'!Z51</f>
        <v>-21.415669742996791</v>
      </c>
      <c r="I51" s="32">
        <f>'Syntroph and Methanogenesis'!BJ51</f>
        <v>-15.650782237499683</v>
      </c>
      <c r="J51" s="32">
        <f>'Syntroph and Methanogenesis'!AV51</f>
        <v>-8.090598264304603</v>
      </c>
      <c r="K51" s="32">
        <f>'Syntroph and Methanogenesis'!BC51</f>
        <v>-23.741380501804166</v>
      </c>
    </row>
    <row r="52" spans="1:11" x14ac:dyDescent="0.25">
      <c r="A52">
        <v>50</v>
      </c>
      <c r="B52" s="32">
        <f>'Overall Gibbs free energy chang'!AN52</f>
        <v>-859.81495507022146</v>
      </c>
      <c r="C52" s="32">
        <f>Fermentation!AH52</f>
        <v>-755.24297610069743</v>
      </c>
      <c r="D52" s="32">
        <f>Fermentation!BC52</f>
        <v>-707.4233328442009</v>
      </c>
      <c r="E52" s="32">
        <f>Fermentation!BX52</f>
        <v>-738.5846748136363</v>
      </c>
      <c r="F52" s="32">
        <f>'Syntroph and Methanogenesis'!AG52</f>
        <v>-15.050942683257681</v>
      </c>
      <c r="G52" s="32">
        <f>'Syntroph and Methanogenesis'!S52</f>
        <v>-26.266108959215543</v>
      </c>
      <c r="H52" s="32">
        <f>'Syntroph and Methanogenesis'!Z52</f>
        <v>-21.864869248710686</v>
      </c>
      <c r="I52" s="32">
        <f>'Syntroph and Methanogenesis'!BJ52</f>
        <v>-15.616405986462553</v>
      </c>
      <c r="J52" s="32">
        <f>'Syntroph and Methanogenesis'!AV52</f>
        <v>-8.0249600333218751</v>
      </c>
      <c r="K52" s="32">
        <f>'Syntroph and Methanogenesis'!BC52</f>
        <v>-23.641366019784314</v>
      </c>
    </row>
    <row r="53" spans="1:11" x14ac:dyDescent="0.25">
      <c r="A53">
        <v>51</v>
      </c>
      <c r="B53" s="32">
        <f>'Overall Gibbs free energy chang'!AN53</f>
        <v>-871.99229934783307</v>
      </c>
      <c r="C53" s="32">
        <f>Fermentation!AH53</f>
        <v>-768.26451053742414</v>
      </c>
      <c r="D53" s="32">
        <f>Fermentation!BC53</f>
        <v>-712.66558924714639</v>
      </c>
      <c r="E53" s="32">
        <f>Fermentation!BX53</f>
        <v>-738.27000507932769</v>
      </c>
      <c r="F53" s="32">
        <f>'Syntroph and Methanogenesis'!AG53</f>
        <v>-19.599716756548219</v>
      </c>
      <c r="G53" s="32">
        <f>'Syntroph and Methanogenesis'!S53</f>
        <v>-26.759351967887824</v>
      </c>
      <c r="H53" s="32">
        <f>'Syntroph and Methanogenesis'!Z53</f>
        <v>-20.801732325344698</v>
      </c>
      <c r="I53" s="32">
        <f>'Syntroph and Methanogenesis'!BJ53</f>
        <v>-13.117254853882571</v>
      </c>
      <c r="J53" s="32">
        <f>'Syntroph and Methanogenesis'!AV53</f>
        <v>-7.9693059905200698</v>
      </c>
      <c r="K53" s="32">
        <f>'Syntroph and Methanogenesis'!BC53</f>
        <v>-21.086560844402513</v>
      </c>
    </row>
    <row r="54" spans="1:11" x14ac:dyDescent="0.25">
      <c r="A54">
        <v>52</v>
      </c>
      <c r="B54" s="32">
        <f>'Overall Gibbs free energy chang'!AN54</f>
        <v>-872.6421052387949</v>
      </c>
      <c r="C54" s="32">
        <f>Fermentation!AH54</f>
        <v>-765.6153463766509</v>
      </c>
      <c r="D54" s="32">
        <f>Fermentation!BC54</f>
        <v>-713.41403936593429</v>
      </c>
      <c r="E54" s="32">
        <f>Fermentation!BX54</f>
        <v>-738.29086560257929</v>
      </c>
      <c r="F54" s="32">
        <f>'Syntroph and Methanogenesis'!AG54</f>
        <v>-18.676972668127007</v>
      </c>
      <c r="G54" s="32">
        <f>'Syntroph and Methanogenesis'!S54</f>
        <v>-26.082499761492741</v>
      </c>
      <c r="H54" s="32">
        <f>'Syntroph and Methanogenesis'!Z54</f>
        <v>-19.894499583013982</v>
      </c>
      <c r="I54" s="32">
        <f>'Syntroph and Methanogenesis'!BJ54</f>
        <v>-13.593527271844309</v>
      </c>
      <c r="J54" s="32">
        <f>'Syntroph and Methanogenesis'!AV54</f>
        <v>-8.1085699393329378</v>
      </c>
      <c r="K54" s="32">
        <f>'Syntroph and Methanogenesis'!BC54</f>
        <v>-21.702097211177122</v>
      </c>
    </row>
    <row r="55" spans="1:11" x14ac:dyDescent="0.25">
      <c r="A55">
        <v>53</v>
      </c>
      <c r="B55" s="32">
        <f>'Overall Gibbs free energy chang'!AN55</f>
        <v>-869.72894138992842</v>
      </c>
      <c r="C55" s="32">
        <f>Fermentation!AH55</f>
        <v>-762.28256275793353</v>
      </c>
      <c r="D55" s="32">
        <f>Fermentation!BC55</f>
        <v>-711.19162104848238</v>
      </c>
      <c r="E55" s="32">
        <f>Fermentation!BX55</f>
        <v>-738.4338869208367</v>
      </c>
      <c r="F55" s="32">
        <f>'Syntroph and Methanogenesis'!AG55</f>
        <v>-17.508860271662741</v>
      </c>
      <c r="G55" s="32">
        <f>'Syntroph and Methanogenesis'!S55</f>
        <v>-26.259223207916492</v>
      </c>
      <c r="H55" s="32">
        <f>'Syntroph and Methanogenesis'!Z55</f>
        <v>-20.729844589624033</v>
      </c>
      <c r="I55" s="32">
        <f>'Syntroph and Methanogenesis'!BJ55</f>
        <v>-14.279741554546035</v>
      </c>
      <c r="J55" s="32">
        <f>'Syntroph and Methanogenesis'!AV55</f>
        <v>-8.0521026212631455</v>
      </c>
      <c r="K55" s="32">
        <f>'Syntroph and Methanogenesis'!BC55</f>
        <v>-22.331844175809071</v>
      </c>
    </row>
    <row r="56" spans="1:11" x14ac:dyDescent="0.25">
      <c r="A56">
        <v>54</v>
      </c>
      <c r="B56" s="32">
        <f>'Overall Gibbs free energy chang'!AN56</f>
        <v>-867.41460651643183</v>
      </c>
      <c r="C56" s="32">
        <f>Fermentation!AH56</f>
        <v>-760.04013013561644</v>
      </c>
      <c r="D56" s="32">
        <f>Fermentation!BC56</f>
        <v>-710.37207717465651</v>
      </c>
      <c r="E56" s="32">
        <f>Fermentation!BX56</f>
        <v>-738.4338869208367</v>
      </c>
      <c r="F56" s="32">
        <f>'Syntroph and Methanogenesis'!AG56</f>
        <v>-16.728883707378529</v>
      </c>
      <c r="G56" s="32">
        <f>'Syntroph and Methanogenesis'!S56</f>
        <v>-26.118661322156157</v>
      </c>
      <c r="H56" s="32">
        <f>'Syntroph and Methanogenesis'!Z56</f>
        <v>-20.838709100245477</v>
      </c>
      <c r="I56" s="32">
        <f>'Syntroph and Methanogenesis'!BJ56</f>
        <v>-14.669729836688134</v>
      </c>
      <c r="J56" s="32">
        <f>'Syntroph and Methanogenesis'!AV56</f>
        <v>-8.0769009549281776</v>
      </c>
      <c r="K56" s="32">
        <f>'Syntroph and Methanogenesis'!BC56</f>
        <v>-22.746630791616205</v>
      </c>
    </row>
    <row r="57" spans="1:11" x14ac:dyDescent="0.25">
      <c r="A57">
        <v>55</v>
      </c>
      <c r="B57" s="32">
        <f>'Overall Gibbs free energy chang'!AN57</f>
        <v>-863.68739701820732</v>
      </c>
      <c r="C57" s="32">
        <f>Fermentation!AH57</f>
        <v>-757.6752580968265</v>
      </c>
      <c r="D57" s="32">
        <f>Fermentation!BC57</f>
        <v>-709.23416996277592</v>
      </c>
      <c r="E57" s="32">
        <f>Fermentation!BX57</f>
        <v>-738.49573053246615</v>
      </c>
      <c r="F57" s="32">
        <f>'Syntroph and Methanogenesis'!AG57</f>
        <v>-15.902478301859681</v>
      </c>
      <c r="G57" s="32">
        <f>'Syntroph and Methanogenesis'!S57</f>
        <v>-26.088269777700773</v>
      </c>
      <c r="H57" s="32">
        <f>'Syntroph and Methanogenesis'!Z57</f>
        <v>-21.146954705787387</v>
      </c>
      <c r="I57" s="32">
        <f>'Syntroph and Methanogenesis'!BJ57</f>
        <v>-15.127106547754295</v>
      </c>
      <c r="J57" s="32">
        <f>'Syntroph and Methanogenesis'!AV57</f>
        <v>-8.0417598344067756</v>
      </c>
      <c r="K57" s="32">
        <f>'Syntroph and Methanogenesis'!BC57</f>
        <v>-23.168866382160957</v>
      </c>
    </row>
    <row r="58" spans="1:11" x14ac:dyDescent="0.25">
      <c r="A58">
        <v>56</v>
      </c>
      <c r="B58" s="32">
        <f>'Overall Gibbs free energy chang'!AN58</f>
        <v>-863.59979816854548</v>
      </c>
      <c r="C58" s="32">
        <f>Fermentation!AH58</f>
        <v>-756.40642453872147</v>
      </c>
      <c r="D58" s="32">
        <f>Fermentation!BC58</f>
        <v>-708.65723932389983</v>
      </c>
      <c r="E58" s="32">
        <f>Fermentation!BX58</f>
        <v>-738.10302294641849</v>
      </c>
      <c r="F58" s="32">
        <f>'Syntroph and Methanogenesis'!AG58</f>
        <v>-15.48553666587582</v>
      </c>
      <c r="G58" s="32">
        <f>'Syntroph and Methanogenesis'!S58</f>
        <v>-25.823664677910116</v>
      </c>
      <c r="H58" s="32">
        <f>'Syntroph and Methanogenesis'!Z58</f>
        <v>-21.106720742803443</v>
      </c>
      <c r="I58" s="32">
        <f>'Syntroph and Methanogenesis'!BJ58</f>
        <v>-15.055071947140789</v>
      </c>
      <c r="J58" s="32">
        <f>'Syntroph and Methanogenesis'!AV58</f>
        <v>-8.0693444241068164</v>
      </c>
      <c r="K58" s="32">
        <f>'Syntroph and Methanogenesis'!BC58</f>
        <v>-23.124416371247499</v>
      </c>
    </row>
    <row r="59" spans="1:11" x14ac:dyDescent="0.25">
      <c r="A59">
        <v>57</v>
      </c>
      <c r="B59" s="32">
        <f>'Overall Gibbs free energy chang'!AN59</f>
        <v>-858.43744275349786</v>
      </c>
      <c r="C59" s="32">
        <f>Fermentation!AH59</f>
        <v>-751.01481822248911</v>
      </c>
      <c r="D59" s="32">
        <f>Fermentation!BC59</f>
        <v>-708.76896066157815</v>
      </c>
      <c r="E59" s="32">
        <f>Fermentation!BX59</f>
        <v>-717.15974767253488</v>
      </c>
      <c r="F59" s="32">
        <f>'Syntroph and Methanogenesis'!AG59</f>
        <v>-22.713440767327057</v>
      </c>
      <c r="G59" s="32">
        <f>'Syntroph and Methanogenesis'!S59</f>
        <v>-24.84820222390681</v>
      </c>
      <c r="H59" s="32">
        <f>'Syntroph and Methanogenesis'!Z59</f>
        <v>-10.995273928400694</v>
      </c>
      <c r="I59" s="32">
        <f>'Syntroph and Methanogenesis'!BJ59</f>
        <v>-15.9876897520857</v>
      </c>
      <c r="J59" s="32">
        <f>'Syntroph and Methanogenesis'!AV59</f>
        <v>-8.0923106446839199</v>
      </c>
      <c r="K59" s="32">
        <f>'Syntroph and Methanogenesis'!BC59</f>
        <v>-24.080000396769499</v>
      </c>
    </row>
    <row r="60" spans="1:11" x14ac:dyDescent="0.25">
      <c r="A60">
        <v>58</v>
      </c>
      <c r="B60" s="32">
        <f>'Overall Gibbs free energy chang'!AN60</f>
        <v>-865.77310703506521</v>
      </c>
      <c r="C60" s="32">
        <f>Fermentation!AH60</f>
        <v>-758.51408945501441</v>
      </c>
      <c r="D60" s="32">
        <f>Fermentation!BC60</f>
        <v>-709.23751336634177</v>
      </c>
      <c r="E60" s="32">
        <f>Fermentation!BX60</f>
        <v>-738.28158671673475</v>
      </c>
      <c r="F60" s="32">
        <f>'Syntroph and Methanogenesis'!AG60</f>
        <v>-16.207546588914582</v>
      </c>
      <c r="G60" s="32">
        <f>'Syntroph and Methanogenesis'!S60</f>
        <v>-26.113428211481548</v>
      </c>
      <c r="H60" s="32">
        <f>'Syntroph and Methanogenesis'!Z60</f>
        <v>-21.197697298201078</v>
      </c>
      <c r="I60" s="32">
        <f>'Syntroph and Methanogenesis'!BJ60</f>
        <v>-14.821612535847251</v>
      </c>
      <c r="J60" s="32">
        <f>'Syntroph and Methanogenesis'!AV60</f>
        <v>-8.2799360020667336</v>
      </c>
      <c r="K60" s="32">
        <f>'Syntroph and Methanogenesis'!BC60</f>
        <v>-23.101548537913889</v>
      </c>
    </row>
    <row r="61" spans="1:11" x14ac:dyDescent="0.25">
      <c r="A61">
        <v>59</v>
      </c>
      <c r="B61" s="32">
        <f>'Overall Gibbs free energy chang'!AN61</f>
        <v>-863.47788132770177</v>
      </c>
      <c r="C61" s="32">
        <f>Fermentation!AH61</f>
        <v>-754.80340958300553</v>
      </c>
      <c r="D61" s="32">
        <f>Fermentation!BC61</f>
        <v>-707.50035412189266</v>
      </c>
      <c r="E61" s="32">
        <f>Fermentation!BX61</f>
        <v>-738.17916610749478</v>
      </c>
      <c r="F61" s="32">
        <f>'Syntroph and Methanogenesis'!AG61</f>
        <v>-14.923236857609652</v>
      </c>
      <c r="G61" s="32">
        <f>'Syntroph and Methanogenesis'!S61</f>
        <v>-25.939539464463934</v>
      </c>
      <c r="H61" s="32">
        <f>'Syntroph and Methanogenesis'!Z61</f>
        <v>-21.565232247846847</v>
      </c>
      <c r="I61" s="32">
        <f>'Syntroph and Methanogenesis'!BJ61</f>
        <v>-15.390609823471195</v>
      </c>
      <c r="J61" s="32">
        <f>'Syntroph and Methanogenesis'!AV61</f>
        <v>-8.2107620765824407</v>
      </c>
      <c r="K61" s="32">
        <f>'Syntroph and Methanogenesis'!BC61</f>
        <v>-23.601371900053518</v>
      </c>
    </row>
    <row r="62" spans="1:11" x14ac:dyDescent="0.25">
      <c r="A62">
        <v>60</v>
      </c>
      <c r="B62" s="32">
        <f>'Overall Gibbs free energy chang'!AN62</f>
        <v>-863.35936021692703</v>
      </c>
      <c r="C62" s="32">
        <f>Fermentation!AH62</f>
        <v>-754.74749576320312</v>
      </c>
      <c r="D62" s="32">
        <f>Fermentation!BC62</f>
        <v>-708.29601015302512</v>
      </c>
      <c r="E62" s="32">
        <f>Fermentation!BX62</f>
        <v>-738.18602477002707</v>
      </c>
      <c r="F62" s="32">
        <f>'Syntroph and Methanogenesis'!AG62</f>
        <v>-14.903362568577002</v>
      </c>
      <c r="G62" s="32">
        <f>'Syntroph and Methanogenesis'!S62</f>
        <v>-25.691493173457445</v>
      </c>
      <c r="H62" s="32">
        <f>'Syntroph and Methanogenesis'!Z62</f>
        <v>-21.074177765684237</v>
      </c>
      <c r="I62" s="32">
        <f>'Syntroph and Methanogenesis'!BJ62</f>
        <v>-15.405446012653499</v>
      </c>
      <c r="J62" s="32">
        <f>'Syntroph and Methanogenesis'!AV62</f>
        <v>-8.1800639816814709</v>
      </c>
      <c r="K62" s="32">
        <f>'Syntroph and Methanogenesis'!BC62</f>
        <v>-23.585509994334846</v>
      </c>
    </row>
    <row r="63" spans="1:11" x14ac:dyDescent="0.25">
      <c r="A63">
        <v>61</v>
      </c>
      <c r="B63" s="32">
        <f>'Overall Gibbs free energy chang'!AN63</f>
        <v>-866.25674313993295</v>
      </c>
      <c r="C63" s="32">
        <f>Fermentation!AH63</f>
        <v>-756.83091432923504</v>
      </c>
      <c r="D63" s="32">
        <f>Fermentation!BC63</f>
        <v>-709.88946966534513</v>
      </c>
      <c r="E63" s="32">
        <f>Fermentation!BX63</f>
        <v>-738.42560266951682</v>
      </c>
      <c r="F63" s="32">
        <f>'Syntroph and Methanogenesis'!AG63</f>
        <v>-15.6131492810173</v>
      </c>
      <c r="G63" s="32">
        <f>'Syntroph and Methanogenesis'!S63</f>
        <v>-25.702786432459249</v>
      </c>
      <c r="H63" s="32">
        <f>'Syntroph and Methanogenesis'!Z63</f>
        <v>-20.570743856403585</v>
      </c>
      <c r="I63" s="32">
        <f>'Syntroph and Methanogenesis'!BJ63</f>
        <v>-15.22167972749746</v>
      </c>
      <c r="J63" s="32">
        <f>'Syntroph and Methanogenesis'!AV63</f>
        <v>-8.0761870565680454</v>
      </c>
      <c r="K63" s="32">
        <f>'Syntroph and Methanogenesis'!BC63</f>
        <v>-23.297866784065388</v>
      </c>
    </row>
    <row r="64" spans="1:11" x14ac:dyDescent="0.25">
      <c r="A64">
        <v>62</v>
      </c>
      <c r="B64" s="32">
        <f>'Overall Gibbs free energy chang'!AN64</f>
        <v>-865.32703501095136</v>
      </c>
      <c r="C64" s="32">
        <f>Fermentation!AH64</f>
        <v>-755.90924606741089</v>
      </c>
      <c r="D64" s="32">
        <f>Fermentation!BC64</f>
        <v>-709.97194439565067</v>
      </c>
      <c r="E64" s="32">
        <f>Fermentation!BX64</f>
        <v>-738.54848237203009</v>
      </c>
      <c r="F64" s="32">
        <f>'Syntroph and Methanogenesis'!AG64</f>
        <v>-15.284936736375748</v>
      </c>
      <c r="G64" s="32">
        <f>'Syntroph and Methanogenesis'!S64</f>
        <v>-25.586085812025317</v>
      </c>
      <c r="H64" s="32">
        <f>'Syntroph and Methanogenesis'!Z64</f>
        <v>-20.413677671775627</v>
      </c>
      <c r="I64" s="32">
        <f>'Syntroph and Methanogenesis'!BJ64</f>
        <v>-15.473557215899078</v>
      </c>
      <c r="J64" s="32">
        <f>'Syntroph and Methanogenesis'!AV64</f>
        <v>-8.0429543891518165</v>
      </c>
      <c r="K64" s="32">
        <f>'Syntroph and Methanogenesis'!BC64</f>
        <v>-23.516511605050788</v>
      </c>
    </row>
    <row r="65" spans="1:11" x14ac:dyDescent="0.25">
      <c r="A65">
        <v>63</v>
      </c>
      <c r="B65" s="32">
        <f>'Overall Gibbs free energy chang'!AN65</f>
        <v>-866.20126049339171</v>
      </c>
      <c r="C65" s="32">
        <f>Fermentation!AH65</f>
        <v>-755.96393368672966</v>
      </c>
      <c r="D65" s="32">
        <f>Fermentation!BC65</f>
        <v>-709.68345162107209</v>
      </c>
      <c r="E65" s="32">
        <f>Fermentation!BX65</f>
        <v>-738.37140165952781</v>
      </c>
      <c r="F65" s="32">
        <f>'Syntroph and Methanogenesis'!AG65</f>
        <v>-15.314957319027172</v>
      </c>
      <c r="G65" s="32">
        <f>'Syntroph and Methanogenesis'!S65</f>
        <v>-25.584409632957431</v>
      </c>
      <c r="H65" s="32">
        <f>'Syntroph and Methanogenesis'!Z65</f>
        <v>-20.521801245530085</v>
      </c>
      <c r="I65" s="32">
        <f>'Syntroph and Methanogenesis'!BJ65</f>
        <v>-15.332060701357435</v>
      </c>
      <c r="J65" s="32">
        <f>'Syntroph and Methanogenesis'!AV65</f>
        <v>-8.0876212335948452</v>
      </c>
      <c r="K65" s="32">
        <f>'Syntroph and Methanogenesis'!BC65</f>
        <v>-23.41968193495218</v>
      </c>
    </row>
    <row r="66" spans="1:11" x14ac:dyDescent="0.25">
      <c r="A66">
        <v>64</v>
      </c>
      <c r="B66" s="32">
        <f>'Overall Gibbs free energy chang'!AN66</f>
        <v>-862.81588616014824</v>
      </c>
      <c r="C66" s="32">
        <f>Fermentation!AH66</f>
        <v>-753.30721310525348</v>
      </c>
      <c r="D66" s="32">
        <f>Fermentation!BC66</f>
        <v>-708.66337150926279</v>
      </c>
      <c r="E66" s="32">
        <f>Fermentation!BX66</f>
        <v>-738.41496562525106</v>
      </c>
      <c r="F66" s="32">
        <f>'Syntroph and Methanogenesis'!AG66</f>
        <v>-14.388174758655133</v>
      </c>
      <c r="G66" s="32">
        <f>'Syntroph and Methanogenesis'!S66</f>
        <v>-25.457182962848236</v>
      </c>
      <c r="H66" s="32">
        <f>'Syntroph and Methanogenesis'!Z66</f>
        <v>-20.699622067123919</v>
      </c>
      <c r="I66" s="32">
        <f>'Syntroph and Methanogenesis'!BJ66</f>
        <v>-15.826569099917251</v>
      </c>
      <c r="J66" s="32">
        <f>'Syntroph and Methanogenesis'!AV66</f>
        <v>-8.1067288518693914</v>
      </c>
      <c r="K66" s="32">
        <f>'Syntroph and Methanogenesis'!BC66</f>
        <v>-23.933297951786518</v>
      </c>
    </row>
    <row r="67" spans="1:11" x14ac:dyDescent="0.25">
      <c r="A67">
        <v>65</v>
      </c>
      <c r="B67" s="32">
        <f>'Overall Gibbs free energy chang'!AN67</f>
        <v>-864.49377030828953</v>
      </c>
      <c r="C67" s="32">
        <f>Fermentation!AH67</f>
        <v>-753.5172578214607</v>
      </c>
      <c r="D67" s="32">
        <f>Fermentation!BC67</f>
        <v>-709.47492651765936</v>
      </c>
      <c r="E67" s="32">
        <f>Fermentation!BX67</f>
        <v>-738.44811094606143</v>
      </c>
      <c r="F67" s="32">
        <f>'Syntroph and Methanogenesis'!AG67</f>
        <v>-14.459175074801081</v>
      </c>
      <c r="G67" s="32">
        <f>'Syntroph and Methanogenesis'!S67</f>
        <v>-25.265245916359447</v>
      </c>
      <c r="H67" s="32">
        <f>'Syntroph and Methanogenesis'!Z67</f>
        <v>-20.256572586923102</v>
      </c>
      <c r="I67" s="32">
        <f>'Syntroph and Methanogenesis'!BJ67</f>
        <v>-15.814744170994544</v>
      </c>
      <c r="J67" s="32">
        <f>'Syntroph and Methanogenesis'!AV67</f>
        <v>-8.1264267153026708</v>
      </c>
      <c r="K67" s="32">
        <f>'Syntroph and Methanogenesis'!BC67</f>
        <v>-23.941170886297101</v>
      </c>
    </row>
    <row r="68" spans="1:11" x14ac:dyDescent="0.25">
      <c r="A68">
        <v>66</v>
      </c>
      <c r="B68" s="32">
        <f>'Overall Gibbs free energy chang'!AN68</f>
        <v>-861.26090792852699</v>
      </c>
      <c r="C68" s="32">
        <f>Fermentation!AH68</f>
        <v>-749.71233391318401</v>
      </c>
      <c r="D68" s="32">
        <f>Fermentation!BC68</f>
        <v>-708.01581346231671</v>
      </c>
      <c r="E68" s="32">
        <f>Fermentation!BX68</f>
        <v>-738.45879763402263</v>
      </c>
      <c r="F68" s="32">
        <f>'Syntroph and Methanogenesis'!AG68</f>
        <v>-13.135059511179286</v>
      </c>
      <c r="G68" s="32">
        <f>'Syntroph and Methanogenesis'!S68</f>
        <v>-25.053571830623753</v>
      </c>
      <c r="H68" s="32">
        <f>'Syntroph and Methanogenesis'!Z68</f>
        <v>-20.487648848718862</v>
      </c>
      <c r="I68" s="32">
        <f>'Syntroph and Methanogenesis'!BJ68</f>
        <v>-16.48443530134918</v>
      </c>
      <c r="J68" s="32">
        <f>'Syntroph and Methanogenesis'!AV68</f>
        <v>-8.1312100931725269</v>
      </c>
      <c r="K68" s="32">
        <f>'Syntroph and Methanogenesis'!BC68</f>
        <v>-24.615645394521579</v>
      </c>
    </row>
    <row r="69" spans="1:11" x14ac:dyDescent="0.25">
      <c r="A69">
        <v>67</v>
      </c>
      <c r="B69" s="32">
        <f>'Overall Gibbs free energy chang'!AN69</f>
        <v>-863.48040566048178</v>
      </c>
      <c r="C69" s="32">
        <f>Fermentation!AH69</f>
        <v>-750.44160695019013</v>
      </c>
      <c r="D69" s="32">
        <f>Fermentation!BC69</f>
        <v>-708.81464515592347</v>
      </c>
      <c r="E69" s="32">
        <f>Fermentation!BX69</f>
        <v>-718.27001374514941</v>
      </c>
      <c r="F69" s="32">
        <f>'Syntroph and Methanogenesis'!AG69</f>
        <v>-22.100842487926755</v>
      </c>
      <c r="G69" s="32">
        <f>'Syntroph and Methanogenesis'!S69</f>
        <v>-24.838865231206086</v>
      </c>
      <c r="H69" s="32">
        <f>'Syntroph and Methanogenesis'!Z69</f>
        <v>-11.350501437797051</v>
      </c>
      <c r="I69" s="32">
        <f>'Syntroph and Methanogenesis'!BJ69</f>
        <v>-16.226386536688182</v>
      </c>
      <c r="J69" s="32">
        <f>'Syntroph and Methanogenesis'!AV69</f>
        <v>-8.1732268957630936</v>
      </c>
      <c r="K69" s="32">
        <f>'Syntroph and Methanogenesis'!BC69</f>
        <v>-24.399613432451162</v>
      </c>
    </row>
    <row r="70" spans="1:11" x14ac:dyDescent="0.25">
      <c r="A70">
        <v>68</v>
      </c>
      <c r="B70" s="32">
        <f>'Overall Gibbs free energy chang'!AN70</f>
        <v>-867.74996451656148</v>
      </c>
      <c r="C70" s="32">
        <f>Fermentation!AH70</f>
        <v>-751.5395671084118</v>
      </c>
      <c r="D70" s="32">
        <f>Fermentation!BC70</f>
        <v>-709.89554681517052</v>
      </c>
      <c r="E70" s="32">
        <f>Fermentation!BX70</f>
        <v>-738.41732804065987</v>
      </c>
      <c r="F70" s="32">
        <f>'Syntroph and Methanogenesis'!AG70</f>
        <v>-13.773194634573009</v>
      </c>
      <c r="G70" s="32">
        <f>'Syntroph and Methanogenesis'!S70</f>
        <v>-24.776076996921205</v>
      </c>
      <c r="H70" s="32">
        <f>'Syntroph and Methanogenesis'!Z70</f>
        <v>-19.643212757733188</v>
      </c>
      <c r="I70" s="32">
        <f>'Syntroph and Methanogenesis'!BJ70</f>
        <v>-16.135746601536042</v>
      </c>
      <c r="J70" s="32">
        <f>'Syntroph and Methanogenesis'!AV70</f>
        <v>-8.0950290328708974</v>
      </c>
      <c r="K70" s="32">
        <f>'Syntroph and Methanogenesis'!BC70</f>
        <v>-24.230775634406829</v>
      </c>
    </row>
    <row r="71" spans="1:11" x14ac:dyDescent="0.25">
      <c r="A71">
        <v>69</v>
      </c>
      <c r="B71" s="32">
        <f>'Overall Gibbs free energy chang'!AN71</f>
        <v>-866.13833186889974</v>
      </c>
      <c r="C71" s="32">
        <f>Fermentation!AH71</f>
        <v>-751.31524814053125</v>
      </c>
      <c r="D71" s="32">
        <f>Fermentation!BC71</f>
        <v>-710.20632677934771</v>
      </c>
      <c r="E71" s="32">
        <f>Fermentation!BX71</f>
        <v>-738.37962308409863</v>
      </c>
      <c r="F71" s="32">
        <f>'Syntroph and Methanogenesis'!AG71</f>
        <v>-13.697512568512742</v>
      </c>
      <c r="G71" s="32">
        <f>'Syntroph and Methanogenesis'!S71</f>
        <v>-24.621402491108469</v>
      </c>
      <c r="H71" s="32">
        <f>'Syntroph and Methanogenesis'!Z71</f>
        <v>-19.398636890967321</v>
      </c>
      <c r="I71" s="32">
        <f>'Syntroph and Methanogenesis'!BJ71</f>
        <v>-16.146655522736708</v>
      </c>
      <c r="J71" s="32">
        <f>'Syntroph and Methanogenesis'!AV71</f>
        <v>-8.082725178781331</v>
      </c>
      <c r="K71" s="32">
        <f>'Syntroph and Methanogenesis'!BC71</f>
        <v>-24.229380701517925</v>
      </c>
    </row>
    <row r="72" spans="1:11" x14ac:dyDescent="0.25">
      <c r="A72">
        <v>70</v>
      </c>
      <c r="B72" s="32">
        <f>'Overall Gibbs free energy chang'!AN72</f>
        <v>-863.16007688771754</v>
      </c>
      <c r="C72" s="32">
        <f>Fermentation!AH72</f>
        <v>-750.92902388495156</v>
      </c>
      <c r="D72" s="32">
        <f>Fermentation!BC72</f>
        <v>-709.78106412962256</v>
      </c>
      <c r="E72" s="32">
        <f>Fermentation!BX72</f>
        <v>-738.19174537067181</v>
      </c>
      <c r="F72" s="32">
        <f>'Syntroph and Methanogenesis'!AG72</f>
        <v>-13.574843120200988</v>
      </c>
      <c r="G72" s="32">
        <f>'Syntroph and Methanogenesis'!S72</f>
        <v>-24.578636009567376</v>
      </c>
      <c r="H72" s="32">
        <f>'Syntroph and Methanogenesis'!Z72</f>
        <v>-19.508637018774468</v>
      </c>
      <c r="I72" s="32">
        <f>'Syntroph and Methanogenesis'!BJ72</f>
        <v>-16.073791880159135</v>
      </c>
      <c r="J72" s="32">
        <f>'Syntroph and Methanogenesis'!AV72</f>
        <v>-8.1670763289117616</v>
      </c>
      <c r="K72" s="32">
        <f>'Syntroph and Methanogenesis'!BC72</f>
        <v>-24.240868209070772</v>
      </c>
    </row>
    <row r="73" spans="1:11" x14ac:dyDescent="0.25">
      <c r="A73">
        <v>71</v>
      </c>
      <c r="B73" s="32">
        <f>'Overall Gibbs free energy chang'!AN73</f>
        <v>-864.16735456973538</v>
      </c>
      <c r="C73" s="32">
        <f>Fermentation!AH73</f>
        <v>-750.20158084139143</v>
      </c>
      <c r="D73" s="32">
        <f>Fermentation!BC73</f>
        <v>-709.60492810977155</v>
      </c>
      <c r="E73" s="32">
        <f>Fermentation!BX73</f>
        <v>-738.14952130581673</v>
      </c>
      <c r="F73" s="32">
        <f>'Syntroph and Methanogenesis'!AG73</f>
        <v>-13.324442065599655</v>
      </c>
      <c r="G73" s="32">
        <f>'Syntroph and Methanogenesis'!S73</f>
        <v>-24.482127276126789</v>
      </c>
      <c r="H73" s="32">
        <f>'Syntroph and Methanogenesis'!Z73</f>
        <v>-19.470980125519002</v>
      </c>
      <c r="I73" s="32">
        <f>'Syntroph and Methanogenesis'!BJ73</f>
        <v>-16.168832361134747</v>
      </c>
      <c r="J73" s="32">
        <f>'Syntroph and Methanogenesis'!AV73</f>
        <v>-8.1938738781643536</v>
      </c>
      <c r="K73" s="32">
        <f>'Syntroph and Methanogenesis'!BC73</f>
        <v>-24.362706239298983</v>
      </c>
    </row>
    <row r="74" spans="1:11" x14ac:dyDescent="0.25">
      <c r="A74">
        <v>72</v>
      </c>
      <c r="B74" s="32">
        <f>'Overall Gibbs free energy chang'!AN74</f>
        <v>-873.7396451317876</v>
      </c>
      <c r="C74" s="32">
        <f>Fermentation!AH74</f>
        <v>-759.58981867284933</v>
      </c>
      <c r="D74" s="32">
        <f>Fermentation!BC74</f>
        <v>-711.96293539117448</v>
      </c>
      <c r="E74" s="32">
        <f>Fermentation!BX74</f>
        <v>-738.13701631583479</v>
      </c>
      <c r="F74" s="32">
        <f>'Syntroph and Methanogenesis'!AG74</f>
        <v>-16.590692801385117</v>
      </c>
      <c r="G74" s="32">
        <f>'Syntroph and Methanogenesis'!S74</f>
        <v>-25.390219533230535</v>
      </c>
      <c r="H74" s="32">
        <f>'Syntroph and Methanogenesis'!Z74</f>
        <v>-19.662971407535121</v>
      </c>
      <c r="I74" s="32">
        <f>'Syntroph and Methanogenesis'!BJ74</f>
        <v>-14.526774857540659</v>
      </c>
      <c r="J74" s="32">
        <f>'Syntroph and Methanogenesis'!AV74</f>
        <v>-8.1289298355110731</v>
      </c>
      <c r="K74" s="32">
        <f>'Syntroph and Methanogenesis'!BC74</f>
        <v>-22.6557046930516</v>
      </c>
    </row>
    <row r="75" spans="1:11" x14ac:dyDescent="0.25">
      <c r="A75">
        <v>73</v>
      </c>
      <c r="B75" s="32">
        <f>'Overall Gibbs free energy chang'!AN75</f>
        <v>-877.24506858262771</v>
      </c>
      <c r="C75" s="32">
        <f>Fermentation!AH75</f>
        <v>-763.29471433863182</v>
      </c>
      <c r="D75" s="32">
        <f>Fermentation!BC75</f>
        <v>-715.58369796043905</v>
      </c>
      <c r="E75" s="32">
        <f>Fermentation!BX75</f>
        <v>-738.09624369426535</v>
      </c>
      <c r="F75" s="32">
        <f>'Syntroph and Methanogenesis'!AG75</f>
        <v>-17.881884624363487</v>
      </c>
      <c r="G75" s="32">
        <f>'Syntroph and Methanogenesis'!S75</f>
        <v>-24.909785848800084</v>
      </c>
      <c r="H75" s="32">
        <f>'Syntroph and Methanogenesis'!Z75</f>
        <v>-18.085631428306087</v>
      </c>
      <c r="I75" s="32">
        <f>'Syntroph and Methanogenesis'!BJ75</f>
        <v>-13.852055644930431</v>
      </c>
      <c r="J75" s="32">
        <f>'Syntroph and Methanogenesis'!AV75</f>
        <v>-8.1480668419394107</v>
      </c>
      <c r="K75" s="32">
        <f>'Syntroph and Methanogenesis'!BC75</f>
        <v>-22.000122486869728</v>
      </c>
    </row>
    <row r="76" spans="1:11" x14ac:dyDescent="0.25">
      <c r="A76">
        <v>74</v>
      </c>
      <c r="B76" s="32">
        <f>'Overall Gibbs free energy chang'!AN76</f>
        <v>-875.85779853813131</v>
      </c>
      <c r="C76" s="32">
        <f>Fermentation!AH76</f>
        <v>-758.9723728855796</v>
      </c>
      <c r="D76" s="32">
        <f>Fermentation!BC76</f>
        <v>-715.77613972113397</v>
      </c>
      <c r="E76" s="32">
        <f>Fermentation!BX76</f>
        <v>-738.07819716504514</v>
      </c>
      <c r="F76" s="32">
        <f>'Syntroph and Methanogenesis'!AG76</f>
        <v>-16.379582412694404</v>
      </c>
      <c r="G76" s="32">
        <f>'Syntroph and Methanogenesis'!S76</f>
        <v>-24.089416938307281</v>
      </c>
      <c r="H76" s="32">
        <f>'Syntroph and Methanogenesis'!Z76</f>
        <v>-17.208935091169504</v>
      </c>
      <c r="I76" s="32">
        <f>'Syntroph and Methanogenesis'!BJ76</f>
        <v>-14.590316372750493</v>
      </c>
      <c r="J76" s="32">
        <f>'Syntroph and Methanogenesis'!AV76</f>
        <v>-8.1967042962028955</v>
      </c>
      <c r="K76" s="32">
        <f>'Syntroph and Methanogenesis'!BC76</f>
        <v>-22.787020668953275</v>
      </c>
    </row>
    <row r="77" spans="1:11" x14ac:dyDescent="0.25">
      <c r="A77">
        <v>75</v>
      </c>
      <c r="B77" s="32">
        <f>'Overall Gibbs free energy chang'!AN77</f>
        <v>-875.08809334756279</v>
      </c>
      <c r="C77" s="32">
        <f>Fermentation!AH77</f>
        <v>-760.44231562143852</v>
      </c>
      <c r="D77" s="32">
        <f>Fermentation!BC77</f>
        <v>-714.08339213657939</v>
      </c>
      <c r="E77" s="32">
        <f>Fermentation!BX77</f>
        <v>-738.24228573073572</v>
      </c>
      <c r="F77" s="32">
        <f>'Syntroph and Methanogenesis'!AG77</f>
        <v>-16.880675006180077</v>
      </c>
      <c r="G77" s="32">
        <f>'Syntroph and Methanogenesis'!S77</f>
        <v>-24.951969728117106</v>
      </c>
      <c r="H77" s="32">
        <f>'Syntroph and Methanogenesis'!Z77</f>
        <v>-18.566288255695856</v>
      </c>
      <c r="I77" s="32">
        <f>'Syntroph and Methanogenesis'!BJ77</f>
        <v>-14.456976194358106</v>
      </c>
      <c r="J77" s="32">
        <f>'Syntroph and Methanogenesis'!AV77</f>
        <v>-8.1216331950162015</v>
      </c>
      <c r="K77" s="32">
        <f>'Syntroph and Methanogenesis'!BC77</f>
        <v>-22.578609389374193</v>
      </c>
    </row>
    <row r="78" spans="1:11" x14ac:dyDescent="0.25">
      <c r="A78">
        <v>76</v>
      </c>
      <c r="B78" s="32">
        <f>'Overall Gibbs free energy chang'!AN78</f>
        <v>-874.41430763441645</v>
      </c>
      <c r="C78" s="32">
        <f>Fermentation!AH78</f>
        <v>-758.52838236885793</v>
      </c>
      <c r="D78" s="32">
        <f>Fermentation!BC78</f>
        <v>-714.6443320285415</v>
      </c>
      <c r="E78" s="32">
        <f>Fermentation!BX78</f>
        <v>-738.25151353461672</v>
      </c>
      <c r="F78" s="32">
        <f>'Syntroph and Methanogenesis'!AG78</f>
        <v>-16.214385936718422</v>
      </c>
      <c r="G78" s="32">
        <f>'Syntroph and Methanogenesis'!S78</f>
        <v>-24.453549334147468</v>
      </c>
      <c r="H78" s="32">
        <f>'Syntroph and Methanogenesis'!Z78</f>
        <v>-17.896000714000998</v>
      </c>
      <c r="I78" s="32">
        <f>'Syntroph and Methanogenesis'!BJ78</f>
        <v>-14.796712017575317</v>
      </c>
      <c r="J78" s="32">
        <f>'Syntroph and Methanogenesis'!AV78</f>
        <v>-8.1304231637283806</v>
      </c>
      <c r="K78" s="32">
        <f>'Syntroph and Methanogenesis'!BC78</f>
        <v>-22.927135181303598</v>
      </c>
    </row>
    <row r="79" spans="1:11" x14ac:dyDescent="0.25">
      <c r="A79">
        <v>77</v>
      </c>
      <c r="B79" s="32">
        <f>'Overall Gibbs free energy chang'!AN79</f>
        <v>-873.03557150754102</v>
      </c>
      <c r="C79" s="32">
        <f>Fermentation!AH79</f>
        <v>-756.31397894389033</v>
      </c>
      <c r="D79" s="32">
        <f>Fermentation!BC79</f>
        <v>-713.28035390775278</v>
      </c>
      <c r="E79" s="32">
        <f>Fermentation!BX79</f>
        <v>-738.22731599649535</v>
      </c>
      <c r="F79" s="32">
        <f>'Syntroph and Methanogenesis'!AG79</f>
        <v>-15.445661611147145</v>
      </c>
      <c r="G79" s="32">
        <f>'Syntroph and Methanogenesis'!S79</f>
        <v>-24.470032896809755</v>
      </c>
      <c r="H79" s="32">
        <f>'Syntroph and Methanogenesis'!Z79</f>
        <v>-18.330613957912181</v>
      </c>
      <c r="I79" s="32">
        <f>'Syntroph and Methanogenesis'!BJ79</f>
        <v>-15.163790224560017</v>
      </c>
      <c r="J79" s="32">
        <f>'Syntroph and Methanogenesis'!AV79</f>
        <v>-8.1618554345517964</v>
      </c>
      <c r="K79" s="32">
        <f>'Syntroph and Methanogenesis'!BC79</f>
        <v>-23.325645659111704</v>
      </c>
    </row>
    <row r="80" spans="1:11" x14ac:dyDescent="0.25">
      <c r="A80">
        <v>78</v>
      </c>
      <c r="B80" s="32">
        <f>'Overall Gibbs free energy chang'!AN80</f>
        <v>-874.16832272090505</v>
      </c>
      <c r="C80" s="32">
        <f>Fermentation!AH80</f>
        <v>-756.37468212987142</v>
      </c>
      <c r="D80" s="32">
        <f>Fermentation!BC80</f>
        <v>-714.03651084625153</v>
      </c>
      <c r="E80" s="32">
        <f>Fermentation!BX80</f>
        <v>-738.35381620601629</v>
      </c>
      <c r="F80" s="32">
        <f>'Syntroph and Methanogenesis'!AG80</f>
        <v>-15.458918606921884</v>
      </c>
      <c r="G80" s="32">
        <f>'Syntroph and Methanogenesis'!S80</f>
        <v>-24.321169655057687</v>
      </c>
      <c r="H80" s="32">
        <f>'Syntroph and Methanogenesis'!Z80</f>
        <v>-17.935901684005746</v>
      </c>
      <c r="I80" s="32">
        <f>'Syntroph and Methanogenesis'!BJ80</f>
        <v>-15.247519019187564</v>
      </c>
      <c r="J80" s="32">
        <f>'Syntroph and Methanogenesis'!AV80</f>
        <v>-8.0811923227281994</v>
      </c>
      <c r="K80" s="32">
        <f>'Syntroph and Methanogenesis'!BC80</f>
        <v>-23.328711341915664</v>
      </c>
    </row>
    <row r="81" spans="1:11" x14ac:dyDescent="0.25">
      <c r="A81">
        <v>79</v>
      </c>
      <c r="B81" s="32">
        <f>'Overall Gibbs free energy chang'!AN81</f>
        <v>-874.25132377998659</v>
      </c>
      <c r="C81" s="32">
        <f>Fermentation!AH81</f>
        <v>-756.86702086812068</v>
      </c>
      <c r="D81" s="32">
        <f>Fermentation!BC81</f>
        <v>-714.62840386341327</v>
      </c>
      <c r="E81" s="32">
        <f>Fermentation!BX81</f>
        <v>-738.18602477002707</v>
      </c>
      <c r="F81" s="32">
        <f>'Syntroph and Methanogenesis'!AG81</f>
        <v>-15.640588692026569</v>
      </c>
      <c r="G81" s="32">
        <f>'Syntroph and Methanogenesis'!S81</f>
        <v>-24.132855975498885</v>
      </c>
      <c r="H81" s="32">
        <f>'Syntroph and Methanogenesis'!Z81</f>
        <v>-17.5882903080423</v>
      </c>
      <c r="I81" s="32">
        <f>'Syntroph and Methanogenesis'!BJ81</f>
        <v>-15.036832950928712</v>
      </c>
      <c r="J81" s="32">
        <f>'Syntroph and Methanogenesis'!AV81</f>
        <v>-8.1452765147459587</v>
      </c>
      <c r="K81" s="32">
        <f>'Syntroph and Methanogenesis'!BC81</f>
        <v>-23.18210946567455</v>
      </c>
    </row>
    <row r="82" spans="1:11" x14ac:dyDescent="0.25">
      <c r="A82">
        <v>80</v>
      </c>
      <c r="B82" s="32">
        <f>'Overall Gibbs free energy chang'!AN82</f>
        <v>-875.31075029461078</v>
      </c>
      <c r="C82" s="32">
        <f>Fermentation!AH82</f>
        <v>-757.34718748330181</v>
      </c>
      <c r="D82" s="32">
        <f>Fermentation!BC82</f>
        <v>-715.70950171549828</v>
      </c>
      <c r="E82" s="32">
        <f>Fermentation!BX82</f>
        <v>-738.3001565900064</v>
      </c>
      <c r="F82" s="32">
        <f>'Syntroph and Methanogenesis'!AG82</f>
        <v>-15.800514233954225</v>
      </c>
      <c r="G82" s="32">
        <f>'Syntroph and Methanogenesis'!S82</f>
        <v>-23.951133828114067</v>
      </c>
      <c r="H82" s="32">
        <f>'Syntroph and Methanogenesis'!Z82</f>
        <v>-17.063360513752233</v>
      </c>
      <c r="I82" s="32">
        <f>'Syntroph and Methanogenesis'!BJ82</f>
        <v>-15.03839290852153</v>
      </c>
      <c r="J82" s="32">
        <f>'Syntroph and Methanogenesis'!AV82</f>
        <v>-8.1058874063328261</v>
      </c>
      <c r="K82" s="32">
        <f>'Syntroph and Methanogenesis'!BC82</f>
        <v>-23.144280314854242</v>
      </c>
    </row>
    <row r="83" spans="1:11" x14ac:dyDescent="0.25">
      <c r="A83">
        <v>81</v>
      </c>
      <c r="B83" s="32">
        <f>'Overall Gibbs free energy chang'!AN83</f>
        <v>-876.06891204751366</v>
      </c>
      <c r="C83" s="32">
        <f>Fermentation!AH83</f>
        <v>-758.94187586147973</v>
      </c>
      <c r="D83" s="32">
        <f>Fermentation!BC83</f>
        <v>-715.62158608196467</v>
      </c>
      <c r="E83" s="32">
        <f>Fermentation!BX83</f>
        <v>-738.13474503776683</v>
      </c>
      <c r="F83" s="32">
        <f>'Syntroph and Methanogenesis'!AG83</f>
        <v>-16.365462461906731</v>
      </c>
      <c r="G83" s="32">
        <f>'Syntroph and Methanogenesis'!S83</f>
        <v>-24.162761784204505</v>
      </c>
      <c r="H83" s="32">
        <f>'Syntroph and Methanogenesis'!Z83</f>
        <v>-17.322293420699395</v>
      </c>
      <c r="I83" s="32">
        <f>'Syntroph and Methanogenesis'!BJ83</f>
        <v>-14.6377676858027</v>
      </c>
      <c r="J83" s="32">
        <f>'Syntroph and Methanogenesis'!AV83</f>
        <v>-8.1688303723083493</v>
      </c>
      <c r="K83" s="32">
        <f>'Syntroph and Methanogenesis'!BC83</f>
        <v>-22.806598058110929</v>
      </c>
    </row>
    <row r="84" spans="1:11" x14ac:dyDescent="0.25">
      <c r="A84">
        <v>82</v>
      </c>
      <c r="B84" s="32">
        <f>'Overall Gibbs free energy chang'!AN84</f>
        <v>-873.07559005906512</v>
      </c>
      <c r="C84" s="32">
        <f>Fermentation!AH84</f>
        <v>-755.24235923505728</v>
      </c>
      <c r="D84" s="32">
        <f>Fermentation!BC84</f>
        <v>-713.78113294625211</v>
      </c>
      <c r="E84" s="32">
        <f>Fermentation!BX84</f>
        <v>-738.20778753450418</v>
      </c>
      <c r="F84" s="32">
        <f>'Syntroph and Methanogenesis'!AG84</f>
        <v>-15.074137269068046</v>
      </c>
      <c r="G84" s="32">
        <f>'Syntroph and Methanogenesis'!S84</f>
        <v>-24.120336708530303</v>
      </c>
      <c r="H84" s="32">
        <f>'Syntroph and Methanogenesis'!Z84</f>
        <v>-17.830932653815044</v>
      </c>
      <c r="I84" s="32">
        <f>'Syntroph and Methanogenesis'!BJ84</f>
        <v>-15.335603494177306</v>
      </c>
      <c r="J84" s="32">
        <f>'Syntroph and Methanogenesis'!AV84</f>
        <v>-8.1610797843466543</v>
      </c>
      <c r="K84" s="32">
        <f>'Syntroph and Methanogenesis'!BC84</f>
        <v>-23.496683278523854</v>
      </c>
    </row>
    <row r="85" spans="1:11" x14ac:dyDescent="0.25">
      <c r="A85">
        <v>83</v>
      </c>
      <c r="B85" s="32">
        <f>'Overall Gibbs free energy chang'!AN85</f>
        <v>-872.56696413963834</v>
      </c>
      <c r="C85" s="32">
        <f>Fermentation!AH85</f>
        <v>-753.40343778497663</v>
      </c>
      <c r="D85" s="32">
        <f>Fermentation!BC85</f>
        <v>-713.5782761486654</v>
      </c>
      <c r="E85" s="32">
        <f>Fermentation!BX85</f>
        <v>-738.23882838361624</v>
      </c>
      <c r="F85" s="32">
        <f>'Syntroph and Methanogenesis'!AG85</f>
        <v>-14.432584413815647</v>
      </c>
      <c r="G85" s="32">
        <f>'Syntroph and Methanogenesis'!S85</f>
        <v>-23.879615335235712</v>
      </c>
      <c r="H85" s="32">
        <f>'Syntroph and Methanogenesis'!Z85</f>
        <v>-17.64809429977209</v>
      </c>
      <c r="I85" s="32">
        <f>'Syntroph and Methanogenesis'!BJ85</f>
        <v>-15.67855195688351</v>
      </c>
      <c r="J85" s="32">
        <f>'Syntroph and Methanogenesis'!AV85</f>
        <v>-8.1650031307413116</v>
      </c>
      <c r="K85" s="32">
        <f>'Syntroph and Methanogenesis'!BC85</f>
        <v>-23.843555087624701</v>
      </c>
    </row>
    <row r="86" spans="1:11" x14ac:dyDescent="0.25">
      <c r="A86">
        <v>84</v>
      </c>
      <c r="B86" s="32">
        <f>'Overall Gibbs free energy chang'!AN86</f>
        <v>-868.77423406982814</v>
      </c>
      <c r="C86" s="32">
        <f>Fermentation!AH86</f>
        <v>-750.13867828077878</v>
      </c>
      <c r="D86" s="32">
        <f>Fermentation!BC86</f>
        <v>-711.7477961218882</v>
      </c>
      <c r="E86" s="32">
        <f>Fermentation!BX86</f>
        <v>-738.35732982561888</v>
      </c>
      <c r="F86" s="32">
        <f>'Syntroph and Methanogenesis'!AG86</f>
        <v>-13.289655552603797</v>
      </c>
      <c r="G86" s="32">
        <f>'Syntroph and Methanogenesis'!S86</f>
        <v>-23.935176732594641</v>
      </c>
      <c r="H86" s="32">
        <f>'Syntroph and Methanogenesis'!Z86</f>
        <v>-18.246037637951062</v>
      </c>
      <c r="I86" s="32">
        <f>'Syntroph and Methanogenesis'!BJ86</f>
        <v>-16.334660274634231</v>
      </c>
      <c r="J86" s="32">
        <f>'Syntroph and Methanogenesis'!AV86</f>
        <v>-8.103328108563062</v>
      </c>
      <c r="K86" s="32">
        <f>'Syntroph and Methanogenesis'!BC86</f>
        <v>-24.43798838319719</v>
      </c>
    </row>
    <row r="87" spans="1:11" x14ac:dyDescent="0.25">
      <c r="A87">
        <v>85</v>
      </c>
      <c r="B87" s="32">
        <f>'Overall Gibbs free energy chang'!AN87</f>
        <v>-876.52719735457777</v>
      </c>
      <c r="C87" s="32">
        <f>Fermentation!AH87</f>
        <v>-757.22516234377861</v>
      </c>
      <c r="D87" s="32">
        <f>Fermentation!BC87</f>
        <v>-716.28011050352029</v>
      </c>
      <c r="E87" s="32">
        <f>Fermentation!BX87</f>
        <v>-738.14838358105192</v>
      </c>
      <c r="F87" s="32">
        <f>'Syntroph and Methanogenesis'!AG87</f>
        <v>-15.767497602129644</v>
      </c>
      <c r="G87" s="32">
        <f>'Syntroph and Methanogenesis'!S87</f>
        <v>-23.671406465843006</v>
      </c>
      <c r="H87" s="32">
        <f>'Syntroph and Methanogenesis'!Z87</f>
        <v>-16.628823397232779</v>
      </c>
      <c r="I87" s="32">
        <f>'Syntroph and Methanogenesis'!BJ87</f>
        <v>-14.94649193232344</v>
      </c>
      <c r="J87" s="32">
        <f>'Syntroph and Methanogenesis'!AV87</f>
        <v>-8.1814884064776834</v>
      </c>
      <c r="K87" s="32">
        <f>'Syntroph and Methanogenesis'!BC87</f>
        <v>-23.127980338800995</v>
      </c>
    </row>
    <row r="88" spans="1:11" x14ac:dyDescent="0.25">
      <c r="A88">
        <v>86</v>
      </c>
      <c r="B88" s="32">
        <f>'Overall Gibbs free energy chang'!AN88</f>
        <v>-872.40099531583417</v>
      </c>
      <c r="C88" s="32">
        <f>Fermentation!AH88</f>
        <v>-751.58079101003898</v>
      </c>
      <c r="D88" s="32">
        <f>Fermentation!BC88</f>
        <v>-713.45693914459355</v>
      </c>
      <c r="E88" s="32">
        <f>Fermentation!BX88</f>
        <v>-738.10076247881273</v>
      </c>
      <c r="F88" s="32">
        <f>'Syntroph and Methanogenesis'!AG88</f>
        <v>-13.807195840222633</v>
      </c>
      <c r="G88" s="32">
        <f>'Syntroph and Methanogenesis'!S88</f>
        <v>-23.522382242496249</v>
      </c>
      <c r="H88" s="32">
        <f>'Syntroph and Methanogenesis'!Z88</f>
        <v>-17.344940904520772</v>
      </c>
      <c r="I88" s="32">
        <f>'Syntroph and Methanogenesis'!BJ88</f>
        <v>-15.892627740248926</v>
      </c>
      <c r="J88" s="32">
        <f>'Syntroph and Methanogenesis'!AV88</f>
        <v>-8.2354666851759077</v>
      </c>
      <c r="K88" s="32">
        <f>'Syntroph and Methanogenesis'!BC88</f>
        <v>-24.128094425424742</v>
      </c>
    </row>
    <row r="89" spans="1:11" x14ac:dyDescent="0.25">
      <c r="A89">
        <v>87</v>
      </c>
      <c r="B89" s="32">
        <f>'Overall Gibbs free energy chang'!AN89</f>
        <v>-867.7351290439218</v>
      </c>
      <c r="C89" s="32">
        <f>Fermentation!AH89</f>
        <v>-747.83543311850281</v>
      </c>
      <c r="D89" s="32">
        <f>Fermentation!BC89</f>
        <v>-711.29239421886427</v>
      </c>
      <c r="E89" s="32">
        <f>Fermentation!BX89</f>
        <v>-738.11886633506151</v>
      </c>
      <c r="F89" s="32">
        <f>'Syntroph and Methanogenesis'!AG89</f>
        <v>-12.503338197436847</v>
      </c>
      <c r="G89" s="32">
        <f>'Syntroph and Methanogenesis'!S89</f>
        <v>-23.539910363366573</v>
      </c>
      <c r="H89" s="32">
        <f>'Syntroph and Methanogenesis'!Z89</f>
        <v>-18.018994641762244</v>
      </c>
      <c r="I89" s="32">
        <f>'Syntroph and Methanogenesis'!BJ89</f>
        <v>-16.557487887533895</v>
      </c>
      <c r="J89" s="32">
        <f>'Syntroph and Methanogenesis'!AV89</f>
        <v>-8.2234306765967204</v>
      </c>
      <c r="K89" s="32">
        <f>'Syntroph and Methanogenesis'!BC89</f>
        <v>-24.780918564130509</v>
      </c>
    </row>
    <row r="90" spans="1:11" x14ac:dyDescent="0.25">
      <c r="A90">
        <v>88</v>
      </c>
      <c r="B90" s="32">
        <f>'Overall Gibbs free energy chang'!AN90</f>
        <v>-869.19403453543816</v>
      </c>
      <c r="C90" s="32">
        <f>Fermentation!AH90</f>
        <v>-748.32539347616932</v>
      </c>
      <c r="D90" s="32">
        <f>Fermentation!BC90</f>
        <v>-711.96787715620155</v>
      </c>
      <c r="E90" s="32">
        <f>Fermentation!BX90</f>
        <v>-738.07932373476365</v>
      </c>
      <c r="F90" s="32">
        <f>'Syntroph and Methanogenesis'!AG90</f>
        <v>-12.676215253538118</v>
      </c>
      <c r="G90" s="32">
        <f>'Syntroph and Methanogenesis'!S90</f>
        <v>-23.397434537641857</v>
      </c>
      <c r="H90" s="32">
        <f>'Syntroph and Methanogenesis'!Z90</f>
        <v>-17.675849176760718</v>
      </c>
      <c r="I90" s="32">
        <f>'Syntroph and Methanogenesis'!BJ90</f>
        <v>-16.442804644984705</v>
      </c>
      <c r="J90" s="32">
        <f>'Syntroph and Methanogenesis'!AV90</f>
        <v>-8.2118933049023326</v>
      </c>
      <c r="K90" s="32">
        <f>'Syntroph and Methanogenesis'!BC90</f>
        <v>-24.654697949886916</v>
      </c>
    </row>
    <row r="91" spans="1:11" x14ac:dyDescent="0.25">
      <c r="A91">
        <v>89</v>
      </c>
      <c r="B91" s="32">
        <f>'Overall Gibbs free energy chang'!AN91</f>
        <v>-867.12425242525978</v>
      </c>
      <c r="C91" s="32">
        <f>Fermentation!AH91</f>
        <v>-745.77046225336005</v>
      </c>
      <c r="D91" s="32">
        <f>Fermentation!BC91</f>
        <v>-711.01528452427146</v>
      </c>
      <c r="E91" s="32">
        <f>Fermentation!BX91</f>
        <v>-717.71923096664045</v>
      </c>
      <c r="F91" s="32">
        <f>'Syntroph and Methanogenesis'!AG91</f>
        <v>-20.659142519854726</v>
      </c>
      <c r="G91" s="32">
        <f>'Syntroph and Methanogenesis'!S91</f>
        <v>-23.272095292948819</v>
      </c>
      <c r="H91" s="32">
        <f>'Syntroph and Methanogenesis'!Z91</f>
        <v>-8.9591380582630045</v>
      </c>
      <c r="I91" s="32">
        <f>'Syntroph and Methanogenesis'!BJ91</f>
        <v>-16.925910007779734</v>
      </c>
      <c r="J91" s="32">
        <f>'Syntroph and Methanogenesis'!AV91</f>
        <v>-8.2048727561920032</v>
      </c>
      <c r="K91" s="32">
        <f>'Syntroph and Methanogenesis'!BC91</f>
        <v>-25.130782763971638</v>
      </c>
    </row>
    <row r="92" spans="1:11" x14ac:dyDescent="0.25">
      <c r="A92">
        <v>90</v>
      </c>
      <c r="B92" s="32">
        <f>'Overall Gibbs free energy chang'!AN92</f>
        <v>-875.69197340325104</v>
      </c>
      <c r="C92" s="32">
        <f>Fermentation!AH92</f>
        <v>-754.70188745061353</v>
      </c>
      <c r="D92" s="32">
        <f>Fermentation!BC92</f>
        <v>-716.07241118828404</v>
      </c>
      <c r="E92" s="32">
        <f>Fermentation!BX92</f>
        <v>-738.10076247881273</v>
      </c>
      <c r="F92" s="32">
        <f>'Syntroph and Methanogenesis'!AG92</f>
        <v>-14.892794602161622</v>
      </c>
      <c r="G92" s="32">
        <f>'Syntroph and Methanogenesis'!S92</f>
        <v>-23.269168392777331</v>
      </c>
      <c r="H92" s="32">
        <f>'Syntroph and Methanogenesis'!Z92</f>
        <v>-16.295713824113434</v>
      </c>
      <c r="I92" s="32">
        <f>'Syntroph and Methanogenesis'!BJ92</f>
        <v>-15.349828359279442</v>
      </c>
      <c r="J92" s="32">
        <f>'Syntroph and Methanogenesis'!AV92</f>
        <v>-8.2098245829543686</v>
      </c>
      <c r="K92" s="32">
        <f>'Syntroph and Methanogenesis'!BC92</f>
        <v>-23.559652942233704</v>
      </c>
    </row>
    <row r="93" spans="1:11" x14ac:dyDescent="0.25">
      <c r="A93">
        <v>91</v>
      </c>
      <c r="B93" s="32">
        <f>'Overall Gibbs free energy chang'!AN93</f>
        <v>-868.14222394504839</v>
      </c>
      <c r="C93" s="32">
        <f>Fermentation!AH93</f>
        <v>-745.26100828310541</v>
      </c>
      <c r="D93" s="32">
        <f>Fermentation!BC93</f>
        <v>-710.73675850828772</v>
      </c>
      <c r="E93" s="32">
        <f>Fermentation!BX93</f>
        <v>-717.35653115203581</v>
      </c>
      <c r="F93" s="32">
        <f>'Syntroph and Methanogenesis'!AG93</f>
        <v>-20.636677711351624</v>
      </c>
      <c r="G93" s="32">
        <f>'Syntroph and Methanogenesis'!S93</f>
        <v>-23.263824891274851</v>
      </c>
      <c r="H93" s="32">
        <f>'Syntroph and Methanogenesis'!Z93</f>
        <v>-8.8823793711633687</v>
      </c>
      <c r="I93" s="32">
        <f>'Syntroph and Methanogenesis'!BJ93</f>
        <v>-17.008592700034527</v>
      </c>
      <c r="J93" s="32">
        <f>'Syntroph and Methanogenesis'!AV93</f>
        <v>-8.2046024759682155</v>
      </c>
      <c r="K93" s="32">
        <f>'Syntroph and Methanogenesis'!BC93</f>
        <v>-25.213195176002625</v>
      </c>
    </row>
    <row r="94" spans="1:11" x14ac:dyDescent="0.25">
      <c r="A94">
        <v>92</v>
      </c>
      <c r="B94" s="32">
        <f>'Overall Gibbs free energy chang'!AN94</f>
        <v>-872.25061755355057</v>
      </c>
      <c r="C94" s="32">
        <f>Fermentation!AH94</f>
        <v>-748.68152969506764</v>
      </c>
      <c r="D94" s="32">
        <f>Fermentation!BC94</f>
        <v>-713.53914780292916</v>
      </c>
      <c r="E94" s="32">
        <f>Fermentation!BX94</f>
        <v>-717.60567921182826</v>
      </c>
      <c r="F94" s="32">
        <f>'Syntroph and Methanogenesis'!AG94</f>
        <v>-21.708820747157716</v>
      </c>
      <c r="G94" s="32">
        <f>'Syntroph and Methanogenesis'!S94</f>
        <v>-22.991879642318665</v>
      </c>
      <c r="H94" s="32">
        <f>'Syntroph and Methanogenesis'!Z94</f>
        <v>-7.87977572424131</v>
      </c>
      <c r="I94" s="32">
        <f>'Syntroph and Methanogenesis'!BJ94</f>
        <v>-16.395162813238144</v>
      </c>
      <c r="J94" s="32">
        <f>'Syntroph and Methanogenesis'!AV94</f>
        <v>-8.2043949990158183</v>
      </c>
      <c r="K94" s="32">
        <f>'Syntroph and Methanogenesis'!BC94</f>
        <v>-24.599557812253842</v>
      </c>
    </row>
    <row r="95" spans="1:11" x14ac:dyDescent="0.25">
      <c r="A95">
        <v>93</v>
      </c>
      <c r="B95" s="32">
        <f>'Overall Gibbs free energy chang'!AN95</f>
        <v>-866.20764406350531</v>
      </c>
      <c r="C95" s="32">
        <f>Fermentation!AH95</f>
        <v>-745.37622176747368</v>
      </c>
      <c r="D95" s="32">
        <f>Fermentation!BC95</f>
        <v>-710.01191423272724</v>
      </c>
      <c r="E95" s="32">
        <f>Fermentation!BX95</f>
        <v>-718.09594508388227</v>
      </c>
      <c r="F95" s="32">
        <f>'Syntroph and Methanogenesis'!AG95</f>
        <v>-20.349781098986128</v>
      </c>
      <c r="G95" s="32">
        <f>'Syntroph and Methanogenesis'!S95</f>
        <v>-23.49623697410361</v>
      </c>
      <c r="H95" s="32">
        <f>'Syntroph and Methanogenesis'!Z95</f>
        <v>-9.6651103761104675</v>
      </c>
      <c r="I95" s="32">
        <f>'Syntroph and Methanogenesis'!BJ95</f>
        <v>-16.977582473110473</v>
      </c>
      <c r="J95" s="32">
        <f>'Syntroph and Methanogenesis'!AV95</f>
        <v>-8.2373332788173173</v>
      </c>
      <c r="K95" s="32">
        <f>'Syntroph and Methanogenesis'!BC95</f>
        <v>-25.214915751927681</v>
      </c>
    </row>
    <row r="96" spans="1:11" x14ac:dyDescent="0.25">
      <c r="A96">
        <v>94</v>
      </c>
      <c r="B96" s="32">
        <f>'Overall Gibbs free energy chang'!AN96</f>
        <v>-865.79714829917691</v>
      </c>
      <c r="C96" s="32">
        <f>Fermentation!AH96</f>
        <v>-743.96574932814622</v>
      </c>
      <c r="D96" s="32">
        <f>Fermentation!BC96</f>
        <v>-710.91512886773216</v>
      </c>
      <c r="E96" s="32">
        <f>Fermentation!BX96</f>
        <v>-716.1985461233902</v>
      </c>
      <c r="F96" s="32">
        <f>'Syntroph and Methanogenesis'!AG96</f>
        <v>-20.648541223596723</v>
      </c>
      <c r="G96" s="32">
        <f>'Syntroph and Methanogenesis'!S96</f>
        <v>-22.922650755028471</v>
      </c>
      <c r="H96" s="32">
        <f>'Syntroph and Methanogenesis'!Z96</f>
        <v>-8.0450719303583362</v>
      </c>
      <c r="I96" s="32">
        <f>'Syntroph and Methanogenesis'!BJ96</f>
        <v>-17.151688356101687</v>
      </c>
      <c r="J96" s="32">
        <f>'Syntroph and Methanogenesis'!AV96</f>
        <v>-8.2502521712416979</v>
      </c>
      <c r="K96" s="32">
        <f>'Syntroph and Methanogenesis'!BC96</f>
        <v>-25.401940527343285</v>
      </c>
    </row>
    <row r="97" spans="1:11" x14ac:dyDescent="0.25">
      <c r="A97">
        <v>95</v>
      </c>
      <c r="B97" s="32">
        <f>'Overall Gibbs free energy chang'!AN97</f>
        <v>-873.14718196992692</v>
      </c>
      <c r="C97" s="32">
        <f>Fermentation!AH97</f>
        <v>-749.37856394493701</v>
      </c>
      <c r="D97" s="32">
        <f>Fermentation!BC97</f>
        <v>-714.74542483173525</v>
      </c>
      <c r="E97" s="32">
        <f>Fermentation!BX97</f>
        <v>-718.27529101006076</v>
      </c>
      <c r="F97" s="32">
        <f>'Syntroph and Methanogenesis'!AG97</f>
        <v>-21.631240328457977</v>
      </c>
      <c r="G97" s="32">
        <f>'Syntroph and Methanogenesis'!S97</f>
        <v>-22.702637873959887</v>
      </c>
      <c r="H97" s="32">
        <f>'Syntroph and Methanogenesis'!Z97</f>
        <v>-7.5578790537420542</v>
      </c>
      <c r="I97" s="32">
        <f>'Syntroph and Methanogenesis'!BJ97</f>
        <v>-16.21615636571957</v>
      </c>
      <c r="J97" s="32">
        <f>'Syntroph and Methanogenesis'!AV97</f>
        <v>-8.2056124782504583</v>
      </c>
      <c r="K97" s="32">
        <f>'Syntroph and Methanogenesis'!BC97</f>
        <v>-24.421768843969929</v>
      </c>
    </row>
    <row r="98" spans="1:11" x14ac:dyDescent="0.25">
      <c r="A98">
        <v>96</v>
      </c>
      <c r="B98" s="32">
        <f>'Overall Gibbs free energy chang'!AN98</f>
        <v>-869.53746516518686</v>
      </c>
      <c r="C98" s="32">
        <f>Fermentation!AH98</f>
        <v>-747.55998797386553</v>
      </c>
      <c r="D98" s="32">
        <f>Fermentation!BC98</f>
        <v>-713.02617293506023</v>
      </c>
      <c r="E98" s="32">
        <f>Fermentation!BX98</f>
        <v>-717.89955631700491</v>
      </c>
      <c r="F98" s="32">
        <f>'Syntroph and Methanogenesis'!AG98</f>
        <v>-21.153739152405137</v>
      </c>
      <c r="G98" s="32">
        <f>'Syntroph and Methanogenesis'!S98</f>
        <v>-22.897140485944107</v>
      </c>
      <c r="H98" s="32">
        <f>'Syntroph and Methanogenesis'!Z98</f>
        <v>-8.1247432162901134</v>
      </c>
      <c r="I98" s="32">
        <f>'Syntroph and Methanogenesis'!BJ98</f>
        <v>-16.515798603192778</v>
      </c>
      <c r="J98" s="32">
        <f>'Syntroph and Methanogenesis'!AV98</f>
        <v>-8.2544262965120367</v>
      </c>
      <c r="K98" s="32">
        <f>'Syntroph and Methanogenesis'!BC98</f>
        <v>-24.770224899704704</v>
      </c>
    </row>
    <row r="99" spans="1:11" x14ac:dyDescent="0.25">
      <c r="A99">
        <v>97</v>
      </c>
      <c r="B99" s="32">
        <f>'Overall Gibbs free energy chang'!AN99</f>
        <v>-870.42095136225419</v>
      </c>
      <c r="C99" s="32">
        <f>Fermentation!AH99</f>
        <v>-749.15981583979419</v>
      </c>
      <c r="D99" s="32">
        <f>Fermentation!BC99</f>
        <v>-712.7319192911574</v>
      </c>
      <c r="E99" s="32">
        <f>Fermentation!BX99</f>
        <v>-717.50274445301147</v>
      </c>
      <c r="F99" s="32">
        <f>'Syntroph and Methanogenesis'!AG99</f>
        <v>-21.866586408220755</v>
      </c>
      <c r="G99" s="32">
        <f>'Syntroph and Methanogenesis'!S99</f>
        <v>-23.240714614014863</v>
      </c>
      <c r="H99" s="32">
        <f>'Syntroph and Methanogenesis'!Z99</f>
        <v>-8.4095581657866223</v>
      </c>
      <c r="I99" s="32">
        <f>'Syntroph and Methanogenesis'!BJ99</f>
        <v>-16.205284654022194</v>
      </c>
      <c r="J99" s="32">
        <f>'Syntroph and Methanogenesis'!AV99</f>
        <v>-8.2202936742947657</v>
      </c>
      <c r="K99" s="32">
        <f>'Syntroph and Methanogenesis'!BC99</f>
        <v>-24.425578328316846</v>
      </c>
    </row>
    <row r="100" spans="1:11" x14ac:dyDescent="0.25">
      <c r="A100">
        <v>98</v>
      </c>
      <c r="B100" s="32">
        <f>'Overall Gibbs free energy chang'!AN100</f>
        <v>-875.75941865634377</v>
      </c>
      <c r="C100" s="32">
        <f>Fermentation!AH100</f>
        <v>-753.23293221267966</v>
      </c>
      <c r="D100" s="32">
        <f>Fermentation!BC100</f>
        <v>-716.72000785571367</v>
      </c>
      <c r="E100" s="32">
        <f>Fermentation!BX100</f>
        <v>-737.97975024708956</v>
      </c>
      <c r="F100" s="32">
        <f>'Syntroph and Methanogenesis'!AG100</f>
        <v>-14.389369937521458</v>
      </c>
      <c r="G100" s="32">
        <f>'Syntroph and Methanogenesis'!S100</f>
        <v>-22.748956689539568</v>
      </c>
      <c r="H100" s="32">
        <f>'Syntroph and Methanogenesis'!Z100</f>
        <v>-15.593440058331632</v>
      </c>
      <c r="I100" s="32">
        <f>'Syntroph and Methanogenesis'!BJ100</f>
        <v>-15.515103383225849</v>
      </c>
      <c r="J100" s="32">
        <f>'Syntroph and Methanogenesis'!AV100</f>
        <v>-8.2891330705652138</v>
      </c>
      <c r="K100" s="32">
        <f>'Syntroph and Methanogenesis'!BC100</f>
        <v>-23.804236453790953</v>
      </c>
    </row>
    <row r="101" spans="1:11" x14ac:dyDescent="0.25">
      <c r="A101">
        <v>99</v>
      </c>
      <c r="B101" s="32">
        <f>'Overall Gibbs free energy chang'!AN101</f>
        <v>-869.85273052239631</v>
      </c>
      <c r="C101" s="32">
        <f>Fermentation!AH101</f>
        <v>-746.96610499856706</v>
      </c>
      <c r="D101" s="32">
        <f>Fermentation!BC101</f>
        <v>-712.98807799568931</v>
      </c>
      <c r="E101" s="32">
        <f>Fermentation!BX101</f>
        <v>-717.53381431235471</v>
      </c>
      <c r="F101" s="32">
        <f>'Syntroph and Methanogenesis'!AG101</f>
        <v>-21.101626745474462</v>
      </c>
      <c r="G101" s="32">
        <f>'Syntroph and Methanogenesis'!S101</f>
        <v>-22.798606584601671</v>
      </c>
      <c r="H101" s="32">
        <f>'Syntroph and Methanogenesis'!Z101</f>
        <v>-7.8856291816595974</v>
      </c>
      <c r="I101" s="32">
        <f>'Syntroph and Methanogenesis'!BJ101</f>
        <v>-16.609957242069115</v>
      </c>
      <c r="J101" s="32">
        <f>'Syntroph and Methanogenesis'!AV101</f>
        <v>-8.3189742480121538</v>
      </c>
      <c r="K101" s="32">
        <f>'Syntroph and Methanogenesis'!BC101</f>
        <v>-24.928931490081162</v>
      </c>
    </row>
    <row r="102" spans="1:11" x14ac:dyDescent="0.25">
      <c r="A102">
        <v>100</v>
      </c>
      <c r="B102" s="32">
        <f>'Overall Gibbs free energy chang'!AN102</f>
        <v>-867.32153536396208</v>
      </c>
      <c r="C102" s="32">
        <f>Fermentation!AH102</f>
        <v>-742.93637374088075</v>
      </c>
      <c r="D102" s="32">
        <f>Fermentation!BC102</f>
        <v>-712.40634697137307</v>
      </c>
      <c r="E102" s="32">
        <f>Fermentation!BX102</f>
        <v>-717.10162525893179</v>
      </c>
      <c r="F102" s="32">
        <f>'Syntroph and Methanogenesis'!AG102</f>
        <v>-19.961850260387649</v>
      </c>
      <c r="G102" s="32">
        <f>'Syntroph and Methanogenesis'!S102</f>
        <v>-22.385773658291413</v>
      </c>
      <c r="H102" s="32">
        <f>'Syntroph and Methanogenesis'!Z102</f>
        <v>-7.3509952153749136</v>
      </c>
      <c r="I102" s="32">
        <f>'Syntroph and Methanogenesis'!BJ102</f>
        <v>-17.458701840820098</v>
      </c>
      <c r="J102" s="32">
        <f>'Syntroph and Methanogenesis'!AV102</f>
        <v>-8.2071942662328325</v>
      </c>
      <c r="K102" s="32">
        <f>'Syntroph and Methanogenesis'!BC102</f>
        <v>-25.665896107052809</v>
      </c>
    </row>
    <row r="103" spans="1:11" x14ac:dyDescent="0.25">
      <c r="A103">
        <v>101</v>
      </c>
      <c r="B103" s="32">
        <f>'Overall Gibbs free energy chang'!AN103</f>
        <v>-873.30725357495578</v>
      </c>
      <c r="C103" s="32">
        <f>Fermentation!AH103</f>
        <v>-746.46211789043298</v>
      </c>
      <c r="D103" s="32">
        <f>Fermentation!BC103</f>
        <v>-713.52338372354484</v>
      </c>
      <c r="E103" s="32">
        <f>Fermentation!BX103</f>
        <v>-718.17005050722491</v>
      </c>
      <c r="F103" s="32">
        <f>'Syntroph and Methanogenesis'!AG103</f>
        <v>-20.690209885785208</v>
      </c>
      <c r="G103" s="32">
        <f>'Syntroph and Methanogenesis'!S103</f>
        <v>-22.608798673030236</v>
      </c>
      <c r="H103" s="32">
        <f>'Syntroph and Methanogenesis'!Z103</f>
        <v>-7.7487654132329613</v>
      </c>
      <c r="I103" s="32">
        <f>'Syntroph and Methanogenesis'!BJ103</f>
        <v>-16.778622047042106</v>
      </c>
      <c r="J103" s="32">
        <f>'Syntroph and Methanogenesis'!AV103</f>
        <v>-8.1702424553551225</v>
      </c>
      <c r="K103" s="32">
        <f>'Syntroph and Methanogenesis'!BC103</f>
        <v>-24.948864502397129</v>
      </c>
    </row>
    <row r="104" spans="1:11" x14ac:dyDescent="0.25">
      <c r="A104">
        <v>102</v>
      </c>
      <c r="B104" s="32">
        <f>'Overall Gibbs free energy chang'!AN104</f>
        <v>-867.30689367960213</v>
      </c>
      <c r="C104" s="32">
        <f>Fermentation!AH104</f>
        <v>-743.92106156363013</v>
      </c>
      <c r="D104" s="32">
        <f>Fermentation!BC104</f>
        <v>-712.17640245760697</v>
      </c>
      <c r="E104" s="32">
        <f>Fermentation!BX104</f>
        <v>-716.40459707231605</v>
      </c>
      <c r="F104" s="32">
        <f>'Syntroph and Methanogenesis'!AG104</f>
        <v>-20.541331142454553</v>
      </c>
      <c r="G104" s="32">
        <f>'Syntroph and Methanogenesis'!S104</f>
        <v>-22.527894382049681</v>
      </c>
      <c r="H104" s="32">
        <f>'Syntroph and Methanogenesis'!Z104</f>
        <v>-7.3591557639647158</v>
      </c>
      <c r="I104" s="32">
        <f>'Syntroph and Methanogenesis'!BJ104</f>
        <v>-17.155301857679916</v>
      </c>
      <c r="J104" s="32">
        <f>'Syntroph and Methanogenesis'!AV104</f>
        <v>-8.2733874019316573</v>
      </c>
      <c r="K104" s="32">
        <f>'Syntroph and Methanogenesis'!BC104</f>
        <v>-25.42868925961146</v>
      </c>
    </row>
    <row r="105" spans="1:11" x14ac:dyDescent="0.25">
      <c r="A105">
        <v>103</v>
      </c>
      <c r="B105" s="32">
        <f>'Overall Gibbs free energy chang'!AN105</f>
        <v>-869.5900166417149</v>
      </c>
      <c r="C105" s="32">
        <f>Fermentation!AH105</f>
        <v>-744.63795544325683</v>
      </c>
      <c r="D105" s="32">
        <f>Fermentation!BC105</f>
        <v>-713.50370054009954</v>
      </c>
      <c r="E105" s="32">
        <f>Fermentation!BX105</f>
        <v>-717.06307638178907</v>
      </c>
      <c r="F105" s="32">
        <f>'Syntroph and Methanogenesis'!AG105</f>
        <v>-20.535749584182554</v>
      </c>
      <c r="G105" s="32">
        <f>'Syntroph and Methanogenesis'!S105</f>
        <v>-22.295650393669234</v>
      </c>
      <c r="H105" s="32">
        <f>'Syntroph and Methanogenesis'!Z105</f>
        <v>-6.9622077404143266</v>
      </c>
      <c r="I105" s="32">
        <f>'Syntroph and Methanogenesis'!BJ105</f>
        <v>-17.093343462741402</v>
      </c>
      <c r="J105" s="32">
        <f>'Syntroph and Methanogenesis'!AV105</f>
        <v>-8.2267651090729146</v>
      </c>
      <c r="K105" s="32">
        <f>'Syntroph and Methanogenesis'!BC105</f>
        <v>-25.32010857181421</v>
      </c>
    </row>
    <row r="106" spans="1:11" x14ac:dyDescent="0.25">
      <c r="A106">
        <v>104</v>
      </c>
      <c r="B106" s="32">
        <f>'Overall Gibbs free energy chang'!AN106</f>
        <v>-867.17262796995306</v>
      </c>
      <c r="C106" s="32">
        <f>Fermentation!AH106</f>
        <v>-743.22112026713012</v>
      </c>
      <c r="D106" s="32">
        <f>Fermentation!BC106</f>
        <v>-712.3183889138212</v>
      </c>
      <c r="E106" s="32">
        <f>Fermentation!BX106</f>
        <v>-716.6026018063651</v>
      </c>
      <c r="F106" s="32">
        <f>'Syntroph and Methanogenesis'!AG106</f>
        <v>-20.235583578524697</v>
      </c>
      <c r="G106" s="32">
        <f>'Syntroph and Methanogenesis'!S106</f>
        <v>-22.398651131339022</v>
      </c>
      <c r="H106" s="32">
        <f>'Syntroph and Methanogenesis'!Z106</f>
        <v>-7.2370893190730108</v>
      </c>
      <c r="I106" s="32">
        <f>'Syntroph and Methanogenesis'!BJ106</f>
        <v>-17.324629365080156</v>
      </c>
      <c r="J106" s="32">
        <f>'Syntroph and Methanogenesis'!AV106</f>
        <v>-8.2167736401951856</v>
      </c>
      <c r="K106" s="32">
        <f>'Syntroph and Methanogenesis'!BC106</f>
        <v>-25.541403005275239</v>
      </c>
    </row>
    <row r="107" spans="1:11" x14ac:dyDescent="0.25">
      <c r="A107">
        <v>105</v>
      </c>
      <c r="B107" s="32">
        <f>'Overall Gibbs free energy chang'!AN107</f>
        <v>-867.40973097237963</v>
      </c>
      <c r="C107" s="32">
        <f>Fermentation!AH107</f>
        <v>-742.53770116986095</v>
      </c>
      <c r="D107" s="32">
        <f>Fermentation!BC107</f>
        <v>-713.28525042181491</v>
      </c>
      <c r="E107" s="32">
        <f>Fermentation!BX107</f>
        <v>-715.68871871405304</v>
      </c>
      <c r="F107" s="32">
        <f>'Syntroph and Methanogenesis'!AG107</f>
        <v>-20.388092675133251</v>
      </c>
      <c r="G107" s="32">
        <f>'Syntroph and Methanogenesis'!S107</f>
        <v>-21.974852856143897</v>
      </c>
      <c r="H107" s="32">
        <f>'Syntroph and Methanogenesis'!Z107</f>
        <v>-6.1323689528074183</v>
      </c>
      <c r="I107" s="32">
        <f>'Syntroph and Methanogenesis'!BJ107</f>
        <v>-17.429244084346976</v>
      </c>
      <c r="J107" s="32">
        <f>'Syntroph and Methanogenesis'!AV107</f>
        <v>-8.232984642418657</v>
      </c>
      <c r="K107" s="32">
        <f>'Syntroph and Methanogenesis'!BC107</f>
        <v>-25.66222872676552</v>
      </c>
    </row>
    <row r="108" spans="1:11" x14ac:dyDescent="0.25">
      <c r="A108">
        <v>106</v>
      </c>
      <c r="B108" s="32">
        <f>'Overall Gibbs free energy chang'!AN108</f>
        <v>-863.99796715852506</v>
      </c>
      <c r="C108" s="32">
        <f>Fermentation!AH108</f>
        <v>-739.35730372149146</v>
      </c>
      <c r="D108" s="32">
        <f>Fermentation!BC108</f>
        <v>-710.19338906996347</v>
      </c>
      <c r="E108" s="32">
        <f>Fermentation!BX108</f>
        <v>-715.04114826535749</v>
      </c>
      <c r="F108" s="32">
        <f>'Syntroph and Methanogenesis'!AG108</f>
        <v>-19.587369804066967</v>
      </c>
      <c r="G108" s="32">
        <f>'Syntroph and Methanogenesis'!S108</f>
        <v>-22.398666476478525</v>
      </c>
      <c r="H108" s="32">
        <f>'Syntroph and Methanogenesis'!Z108</f>
        <v>-7.1797065460894745</v>
      </c>
      <c r="I108" s="32">
        <f>'Syntroph and Methanogenesis'!BJ108</f>
        <v>-18.030256602800435</v>
      </c>
      <c r="J108" s="32">
        <f>'Syntroph and Methanogenesis'!AV108</f>
        <v>-8.1914269541962454</v>
      </c>
      <c r="K108" s="32">
        <f>'Syntroph and Methanogenesis'!BC108</f>
        <v>-26.221683556996563</v>
      </c>
    </row>
    <row r="109" spans="1:11" x14ac:dyDescent="0.25">
      <c r="A109">
        <v>107</v>
      </c>
      <c r="B109" s="32">
        <f>'Overall Gibbs free energy chang'!AN109</f>
        <v>-867.67841176205536</v>
      </c>
      <c r="C109" s="32">
        <f>Fermentation!AH109</f>
        <v>-745.74442741033852</v>
      </c>
      <c r="D109" s="32">
        <f>Fermentation!BC109</f>
        <v>-713.85384776941237</v>
      </c>
      <c r="E109" s="32">
        <f>Fermentation!BX109</f>
        <v>-716.33906999309181</v>
      </c>
      <c r="F109" s="32">
        <f>'Syntroph and Methanogenesis'!AG109</f>
        <v>-21.148505347011351</v>
      </c>
      <c r="G109" s="32">
        <f>'Syntroph and Methanogenesis'!S109</f>
        <v>-22.251179595638433</v>
      </c>
      <c r="H109" s="32">
        <f>'Syntroph and Methanogenesis'!Z109</f>
        <v>-6.6267191652393533</v>
      </c>
      <c r="I109" s="32">
        <f>'Syntroph and Methanogenesis'!BJ109</f>
        <v>-16.727134679025994</v>
      </c>
      <c r="J109" s="32">
        <f>'Syntroph and Methanogenesis'!AV109</f>
        <v>-8.3790230554043319</v>
      </c>
      <c r="K109" s="32">
        <f>'Syntroph and Methanogenesis'!BC109</f>
        <v>-25.106157734430212</v>
      </c>
    </row>
    <row r="110" spans="1:11" x14ac:dyDescent="0.25">
      <c r="A110">
        <v>108</v>
      </c>
      <c r="B110" s="32">
        <f>'Overall Gibbs free energy chang'!AN110</f>
        <v>-870.81112732316944</v>
      </c>
      <c r="C110" s="32">
        <f>Fermentation!AH110</f>
        <v>-746.78364719842875</v>
      </c>
      <c r="D110" s="32">
        <f>Fermentation!BC110</f>
        <v>-714.63998955840532</v>
      </c>
      <c r="E110" s="32">
        <f>Fermentation!BX110</f>
        <v>-716.63969941787764</v>
      </c>
      <c r="F110" s="32">
        <f>'Syntroph and Methanogenesis'!AG110</f>
        <v>-21.362222878671119</v>
      </c>
      <c r="G110" s="32">
        <f>'Syntroph and Methanogenesis'!S110</f>
        <v>-22.167090264611332</v>
      </c>
      <c r="H110" s="32">
        <f>'Syntroph and Methanogenesis'!Z110</f>
        <v>-6.459640398035762</v>
      </c>
      <c r="I110" s="32">
        <f>'Syntroph and Methanogenesis'!BJ110</f>
        <v>-16.512317252515572</v>
      </c>
      <c r="J110" s="32">
        <f>'Syntroph and Methanogenesis'!AV110</f>
        <v>-8.3824897210626403</v>
      </c>
      <c r="K110" s="32">
        <f>'Syntroph and Methanogenesis'!BC110</f>
        <v>-24.89480697357811</v>
      </c>
    </row>
    <row r="111" spans="1:11" x14ac:dyDescent="0.25">
      <c r="A111">
        <v>109</v>
      </c>
      <c r="B111" s="32">
        <f>'Overall Gibbs free energy chang'!AN111</f>
        <v>-874.92534613941041</v>
      </c>
      <c r="C111" s="32">
        <f>Fermentation!AH111</f>
        <v>-751.67713032792653</v>
      </c>
      <c r="D111" s="32">
        <f>Fermentation!BC111</f>
        <v>-716.24928622813002</v>
      </c>
      <c r="E111" s="32">
        <f>Fermentation!BX111</f>
        <v>-717.52016337824784</v>
      </c>
      <c r="F111" s="32">
        <f>'Syntroph and Methanogenesis'!AG111</f>
        <v>-22.648933017951876</v>
      </c>
      <c r="G111" s="32">
        <f>'Syntroph and Methanogenesis'!S111</f>
        <v>-22.479504068380152</v>
      </c>
      <c r="H111" s="32">
        <f>'Syntroph and Methanogenesis'!Z111</f>
        <v>-6.7139194739291046</v>
      </c>
      <c r="I111" s="32">
        <f>'Syntroph and Methanogenesis'!BJ111</f>
        <v>-15.596155644879147</v>
      </c>
      <c r="J111" s="32">
        <f>'Syntroph and Methanogenesis'!AV111</f>
        <v>-8.3973283381453996</v>
      </c>
      <c r="K111" s="32">
        <f>'Syntroph and Methanogenesis'!BC111</f>
        <v>-23.993483983024444</v>
      </c>
    </row>
    <row r="112" spans="1:11" x14ac:dyDescent="0.25">
      <c r="A112">
        <v>110</v>
      </c>
      <c r="B112" s="32">
        <f>'Overall Gibbs free energy chang'!AN112</f>
        <v>-870.50924413510972</v>
      </c>
      <c r="C112" s="32">
        <f>Fermentation!AH112</f>
        <v>-738.6924085796652</v>
      </c>
      <c r="D112" s="32">
        <f>Fermentation!BC112</f>
        <v>-709.6662238205239</v>
      </c>
      <c r="E112" s="32">
        <f>Fermentation!BX112</f>
        <v>-715.16171039063306</v>
      </c>
      <c r="F112" s="32">
        <f>'Syntroph and Methanogenesis'!AG112</f>
        <v>-19.240291014318913</v>
      </c>
      <c r="G112" s="32">
        <f>'Syntroph and Methanogenesis'!S112</f>
        <v>-22.348385237935645</v>
      </c>
      <c r="H112" s="32">
        <f>'Syntroph and Methanogenesis'!Z112</f>
        <v>-7.4373741190287923</v>
      </c>
      <c r="I112" s="32">
        <f>'Syntroph and Methanogenesis'!BJ112</f>
        <v>-18.019105342523403</v>
      </c>
      <c r="J112" s="32">
        <f>'Syntroph and Methanogenesis'!AV112</f>
        <v>-8.2181089324761984</v>
      </c>
      <c r="K112" s="32">
        <f>'Syntroph and Methanogenesis'!BC112</f>
        <v>-26.237214274999477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Overall equation equilibrium</vt:lpstr>
      <vt:lpstr>Overall Gibbs free energy chang</vt:lpstr>
      <vt:lpstr>Correction</vt:lpstr>
      <vt:lpstr>Syntroph and Methanogenesis</vt:lpstr>
      <vt:lpstr>Fermentation</vt:lpstr>
      <vt:lpstr>Data for Figure2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2024-02-26T05:59:11Z</dcterms:modified>
</cp:coreProperties>
</file>