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13_ncr:1_{B9FB608F-DCCA-43B2-A2A1-2F85E50743C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  <sheet name="ARhis" sheetId="2" r:id="rId2"/>
    <sheet name="ARcar" sheetId="3" r:id="rId3"/>
    <sheet name="แผนผัง" sheetId="6" r:id="rId4"/>
  </sheets>
  <definedNames>
    <definedName name="FN_CPM" localSheetId="2" hidden="1">ARcar!$A$1:$K$5689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0" i="1" l="1"/>
  <c r="C100" i="1"/>
  <c r="G100" i="1"/>
  <c r="D100" i="1" s="1"/>
  <c r="I100" i="1"/>
  <c r="B101" i="1"/>
  <c r="C101" i="1"/>
  <c r="G101" i="1"/>
  <c r="H101" i="1" s="1"/>
  <c r="I101" i="1"/>
  <c r="B102" i="1"/>
  <c r="C102" i="1"/>
  <c r="E102" i="1"/>
  <c r="G102" i="1"/>
  <c r="F102" i="1" s="1"/>
  <c r="I102" i="1"/>
  <c r="K102" i="1"/>
  <c r="L102" i="1"/>
  <c r="B103" i="1"/>
  <c r="C103" i="1"/>
  <c r="F103" i="1"/>
  <c r="G103" i="1"/>
  <c r="E103" i="1" s="1"/>
  <c r="I103" i="1"/>
  <c r="J103" i="1"/>
  <c r="B104" i="1"/>
  <c r="C104" i="1"/>
  <c r="G104" i="1"/>
  <c r="H104" i="1" s="1"/>
  <c r="I104" i="1"/>
  <c r="B94" i="1"/>
  <c r="C94" i="1"/>
  <c r="G94" i="1"/>
  <c r="J94" i="1" s="1"/>
  <c r="I94" i="1"/>
  <c r="B95" i="1"/>
  <c r="C95" i="1"/>
  <c r="F95" i="1"/>
  <c r="G95" i="1"/>
  <c r="H95" i="1" s="1"/>
  <c r="I95" i="1"/>
  <c r="B96" i="1"/>
  <c r="C96" i="1"/>
  <c r="G96" i="1"/>
  <c r="E96" i="1" s="1"/>
  <c r="I96" i="1"/>
  <c r="J96" i="1"/>
  <c r="K96" i="1"/>
  <c r="B97" i="1"/>
  <c r="C97" i="1"/>
  <c r="G97" i="1"/>
  <c r="J97" i="1" s="1"/>
  <c r="H97" i="1"/>
  <c r="I97" i="1"/>
  <c r="B98" i="1"/>
  <c r="C98" i="1"/>
  <c r="G98" i="1"/>
  <c r="H98" i="1" s="1"/>
  <c r="I98" i="1"/>
  <c r="B99" i="1"/>
  <c r="C99" i="1"/>
  <c r="D99" i="1"/>
  <c r="G99" i="1"/>
  <c r="E99" i="1" s="1"/>
  <c r="I99" i="1"/>
  <c r="J99" i="1"/>
  <c r="K99" i="1"/>
  <c r="L99" i="1"/>
  <c r="B85" i="1"/>
  <c r="C85" i="1"/>
  <c r="E85" i="1"/>
  <c r="G85" i="1"/>
  <c r="D85" i="1" s="1"/>
  <c r="H85" i="1"/>
  <c r="I85" i="1"/>
  <c r="J85" i="1"/>
  <c r="K85" i="1"/>
  <c r="B86" i="1"/>
  <c r="C86" i="1"/>
  <c r="G86" i="1"/>
  <c r="H86" i="1" s="1"/>
  <c r="I86" i="1"/>
  <c r="B87" i="1"/>
  <c r="C87" i="1"/>
  <c r="D87" i="1"/>
  <c r="G87" i="1"/>
  <c r="E87" i="1" s="1"/>
  <c r="I87" i="1"/>
  <c r="L87" i="1"/>
  <c r="B88" i="1"/>
  <c r="C88" i="1"/>
  <c r="G88" i="1"/>
  <c r="J88" i="1" s="1"/>
  <c r="I88" i="1"/>
  <c r="B89" i="1"/>
  <c r="C89" i="1"/>
  <c r="G89" i="1"/>
  <c r="H89" i="1" s="1"/>
  <c r="I89" i="1"/>
  <c r="B90" i="1"/>
  <c r="C90" i="1"/>
  <c r="D90" i="1"/>
  <c r="F90" i="1"/>
  <c r="G90" i="1"/>
  <c r="E90" i="1" s="1"/>
  <c r="I90" i="1"/>
  <c r="J90" i="1"/>
  <c r="K90" i="1"/>
  <c r="B91" i="1"/>
  <c r="C91" i="1"/>
  <c r="G91" i="1"/>
  <c r="J91" i="1" s="1"/>
  <c r="I91" i="1"/>
  <c r="B92" i="1"/>
  <c r="C92" i="1"/>
  <c r="F92" i="1"/>
  <c r="G92" i="1"/>
  <c r="H92" i="1" s="1"/>
  <c r="I92" i="1"/>
  <c r="J92" i="1"/>
  <c r="B93" i="1"/>
  <c r="C93" i="1"/>
  <c r="E93" i="1"/>
  <c r="G93" i="1"/>
  <c r="D93" i="1" s="1"/>
  <c r="H93" i="1"/>
  <c r="I93" i="1"/>
  <c r="J93" i="1"/>
  <c r="B76" i="1"/>
  <c r="C76" i="1"/>
  <c r="G76" i="1"/>
  <c r="D76" i="1" s="1"/>
  <c r="I76" i="1"/>
  <c r="J76" i="1"/>
  <c r="K76" i="1"/>
  <c r="B77" i="1"/>
  <c r="C77" i="1"/>
  <c r="G77" i="1"/>
  <c r="H77" i="1" s="1"/>
  <c r="I77" i="1"/>
  <c r="B78" i="1"/>
  <c r="C78" i="1"/>
  <c r="D78" i="1"/>
  <c r="E78" i="1"/>
  <c r="G78" i="1"/>
  <c r="F78" i="1" s="1"/>
  <c r="I78" i="1"/>
  <c r="K78" i="1"/>
  <c r="L78" i="1"/>
  <c r="B79" i="1"/>
  <c r="C79" i="1"/>
  <c r="D79" i="1"/>
  <c r="G79" i="1"/>
  <c r="K79" i="1" s="1"/>
  <c r="I79" i="1"/>
  <c r="J79" i="1"/>
  <c r="L79" i="1"/>
  <c r="B80" i="1"/>
  <c r="C80" i="1"/>
  <c r="E80" i="1"/>
  <c r="G80" i="1"/>
  <c r="F80" i="1" s="1"/>
  <c r="I80" i="1"/>
  <c r="B81" i="1"/>
  <c r="C81" i="1"/>
  <c r="G81" i="1"/>
  <c r="E81" i="1" s="1"/>
  <c r="I81" i="1"/>
  <c r="B82" i="1"/>
  <c r="C82" i="1"/>
  <c r="G82" i="1"/>
  <c r="H82" i="1" s="1"/>
  <c r="I82" i="1"/>
  <c r="B83" i="1"/>
  <c r="C83" i="1"/>
  <c r="F83" i="1"/>
  <c r="G83" i="1"/>
  <c r="H83" i="1" s="1"/>
  <c r="I83" i="1"/>
  <c r="J83" i="1"/>
  <c r="B84" i="1"/>
  <c r="C84" i="1"/>
  <c r="E84" i="1"/>
  <c r="G84" i="1"/>
  <c r="D84" i="1" s="1"/>
  <c r="I84" i="1"/>
  <c r="J84" i="1"/>
  <c r="K84" i="1"/>
  <c r="B69" i="1"/>
  <c r="C69" i="1"/>
  <c r="G69" i="1"/>
  <c r="J69" i="1" s="1"/>
  <c r="I69" i="1"/>
  <c r="B70" i="1"/>
  <c r="C70" i="1"/>
  <c r="F70" i="1"/>
  <c r="G70" i="1"/>
  <c r="J70" i="1" s="1"/>
  <c r="H70" i="1"/>
  <c r="I70" i="1"/>
  <c r="B71" i="1"/>
  <c r="C71" i="1"/>
  <c r="D71" i="1"/>
  <c r="E71" i="1"/>
  <c r="G71" i="1"/>
  <c r="F71" i="1" s="1"/>
  <c r="I71" i="1"/>
  <c r="L71" i="1"/>
  <c r="B72" i="1"/>
  <c r="C72" i="1"/>
  <c r="D72" i="1"/>
  <c r="F72" i="1"/>
  <c r="G72" i="1"/>
  <c r="E72" i="1" s="1"/>
  <c r="I72" i="1"/>
  <c r="J72" i="1"/>
  <c r="K72" i="1"/>
  <c r="B73" i="1"/>
  <c r="C73" i="1"/>
  <c r="G73" i="1"/>
  <c r="F73" i="1" s="1"/>
  <c r="I73" i="1"/>
  <c r="B74" i="1"/>
  <c r="C74" i="1"/>
  <c r="G74" i="1"/>
  <c r="E74" i="1" s="1"/>
  <c r="I74" i="1"/>
  <c r="B75" i="1"/>
  <c r="C75" i="1"/>
  <c r="G75" i="1"/>
  <c r="J75" i="1" s="1"/>
  <c r="I75" i="1"/>
  <c r="B60" i="1"/>
  <c r="C60" i="1"/>
  <c r="G60" i="1"/>
  <c r="D60" i="1" s="1"/>
  <c r="I60" i="1"/>
  <c r="J60" i="1"/>
  <c r="B61" i="1"/>
  <c r="C61" i="1"/>
  <c r="G61" i="1"/>
  <c r="H61" i="1" s="1"/>
  <c r="I61" i="1"/>
  <c r="B62" i="1"/>
  <c r="C62" i="1"/>
  <c r="G62" i="1"/>
  <c r="F62" i="1" s="1"/>
  <c r="I62" i="1"/>
  <c r="B63" i="1"/>
  <c r="C63" i="1"/>
  <c r="G63" i="1"/>
  <c r="E63" i="1" s="1"/>
  <c r="I63" i="1"/>
  <c r="B64" i="1"/>
  <c r="C64" i="1"/>
  <c r="G64" i="1"/>
  <c r="F64" i="1" s="1"/>
  <c r="I64" i="1"/>
  <c r="B65" i="1"/>
  <c r="C65" i="1"/>
  <c r="F65" i="1"/>
  <c r="G65" i="1"/>
  <c r="E65" i="1" s="1"/>
  <c r="I65" i="1"/>
  <c r="J65" i="1"/>
  <c r="B66" i="1"/>
  <c r="C66" i="1"/>
  <c r="G66" i="1"/>
  <c r="J66" i="1" s="1"/>
  <c r="I66" i="1"/>
  <c r="B67" i="1"/>
  <c r="C67" i="1"/>
  <c r="F67" i="1"/>
  <c r="G67" i="1"/>
  <c r="K67" i="1" s="1"/>
  <c r="I67" i="1"/>
  <c r="J67" i="1"/>
  <c r="B68" i="1"/>
  <c r="C68" i="1"/>
  <c r="G68" i="1"/>
  <c r="D68" i="1" s="1"/>
  <c r="I68" i="1"/>
  <c r="K68" i="1"/>
  <c r="B49" i="1"/>
  <c r="C49" i="1"/>
  <c r="G49" i="1"/>
  <c r="D49" i="1" s="1"/>
  <c r="H49" i="1"/>
  <c r="I49" i="1"/>
  <c r="J49" i="1"/>
  <c r="K49" i="1"/>
  <c r="B50" i="1"/>
  <c r="C50" i="1"/>
  <c r="G50" i="1"/>
  <c r="H50" i="1" s="1"/>
  <c r="I50" i="1"/>
  <c r="B51" i="1"/>
  <c r="C51" i="1"/>
  <c r="G51" i="1"/>
  <c r="F51" i="1" s="1"/>
  <c r="I51" i="1"/>
  <c r="B52" i="1"/>
  <c r="C52" i="1"/>
  <c r="G52" i="1"/>
  <c r="J52" i="1" s="1"/>
  <c r="I52" i="1"/>
  <c r="B53" i="1"/>
  <c r="C53" i="1"/>
  <c r="G53" i="1"/>
  <c r="H53" i="1" s="1"/>
  <c r="I53" i="1"/>
  <c r="B54" i="1"/>
  <c r="C54" i="1"/>
  <c r="D54" i="1"/>
  <c r="G54" i="1"/>
  <c r="E54" i="1" s="1"/>
  <c r="I54" i="1"/>
  <c r="J54" i="1"/>
  <c r="K54" i="1"/>
  <c r="L54" i="1"/>
  <c r="B55" i="1"/>
  <c r="C55" i="1"/>
  <c r="F55" i="1"/>
  <c r="G55" i="1"/>
  <c r="J55" i="1" s="1"/>
  <c r="H55" i="1"/>
  <c r="I55" i="1"/>
  <c r="B56" i="1"/>
  <c r="C56" i="1"/>
  <c r="D56" i="1"/>
  <c r="E56" i="1"/>
  <c r="F56" i="1"/>
  <c r="G56" i="1"/>
  <c r="H56" i="1" s="1"/>
  <c r="I56" i="1"/>
  <c r="J56" i="1"/>
  <c r="K56" i="1"/>
  <c r="L56" i="1"/>
  <c r="B57" i="1"/>
  <c r="C57" i="1"/>
  <c r="G57" i="1"/>
  <c r="D57" i="1" s="1"/>
  <c r="I57" i="1"/>
  <c r="J57" i="1"/>
  <c r="K57" i="1"/>
  <c r="B58" i="1"/>
  <c r="C58" i="1"/>
  <c r="G58" i="1"/>
  <c r="H58" i="1" s="1"/>
  <c r="I58" i="1"/>
  <c r="B59" i="1"/>
  <c r="C59" i="1"/>
  <c r="D59" i="1"/>
  <c r="E59" i="1"/>
  <c r="G59" i="1"/>
  <c r="F59" i="1" s="1"/>
  <c r="I59" i="1"/>
  <c r="J59" i="1"/>
  <c r="K59" i="1"/>
  <c r="B33" i="1"/>
  <c r="C33" i="1"/>
  <c r="G33" i="1"/>
  <c r="D33" i="1" s="1"/>
  <c r="I33" i="1"/>
  <c r="J33" i="1"/>
  <c r="B34" i="1"/>
  <c r="C34" i="1"/>
  <c r="E34" i="1"/>
  <c r="G34" i="1"/>
  <c r="H34" i="1" s="1"/>
  <c r="I34" i="1"/>
  <c r="B35" i="1"/>
  <c r="C35" i="1"/>
  <c r="D35" i="1"/>
  <c r="G35" i="1"/>
  <c r="F35" i="1" s="1"/>
  <c r="I35" i="1"/>
  <c r="J35" i="1"/>
  <c r="L35" i="1"/>
  <c r="B36" i="1"/>
  <c r="C36" i="1"/>
  <c r="G36" i="1"/>
  <c r="J36" i="1" s="1"/>
  <c r="I36" i="1"/>
  <c r="B37" i="1"/>
  <c r="C37" i="1"/>
  <c r="F37" i="1"/>
  <c r="G37" i="1"/>
  <c r="H37" i="1" s="1"/>
  <c r="I37" i="1"/>
  <c r="B38" i="1"/>
  <c r="C38" i="1"/>
  <c r="D38" i="1"/>
  <c r="G38" i="1"/>
  <c r="E38" i="1" s="1"/>
  <c r="I38" i="1"/>
  <c r="J38" i="1"/>
  <c r="K38" i="1"/>
  <c r="B39" i="1"/>
  <c r="C39" i="1"/>
  <c r="F39" i="1"/>
  <c r="G39" i="1"/>
  <c r="J39" i="1" s="1"/>
  <c r="H39" i="1"/>
  <c r="I39" i="1"/>
  <c r="B40" i="1"/>
  <c r="C40" i="1"/>
  <c r="D40" i="1"/>
  <c r="E40" i="1"/>
  <c r="F40" i="1"/>
  <c r="G40" i="1"/>
  <c r="K40" i="1" s="1"/>
  <c r="H40" i="1"/>
  <c r="I40" i="1"/>
  <c r="J40" i="1"/>
  <c r="L40" i="1"/>
  <c r="B41" i="1"/>
  <c r="C41" i="1"/>
  <c r="G41" i="1"/>
  <c r="D41" i="1" s="1"/>
  <c r="H41" i="1"/>
  <c r="I41" i="1"/>
  <c r="J41" i="1"/>
  <c r="B42" i="1"/>
  <c r="C42" i="1"/>
  <c r="G42" i="1"/>
  <c r="H42" i="1" s="1"/>
  <c r="I42" i="1"/>
  <c r="B43" i="1"/>
  <c r="C43" i="1"/>
  <c r="D43" i="1"/>
  <c r="G43" i="1"/>
  <c r="F43" i="1" s="1"/>
  <c r="I43" i="1"/>
  <c r="J43" i="1"/>
  <c r="L43" i="1"/>
  <c r="B44" i="1"/>
  <c r="C44" i="1"/>
  <c r="G44" i="1"/>
  <c r="K44" i="1" s="1"/>
  <c r="I44" i="1"/>
  <c r="J44" i="1"/>
  <c r="B45" i="1"/>
  <c r="C45" i="1"/>
  <c r="G45" i="1"/>
  <c r="F45" i="1" s="1"/>
  <c r="I45" i="1"/>
  <c r="B46" i="1"/>
  <c r="C46" i="1"/>
  <c r="G46" i="1"/>
  <c r="E46" i="1" s="1"/>
  <c r="I46" i="1"/>
  <c r="K46" i="1"/>
  <c r="L46" i="1"/>
  <c r="B47" i="1"/>
  <c r="C47" i="1"/>
  <c r="G47" i="1"/>
  <c r="J47" i="1" s="1"/>
  <c r="H47" i="1"/>
  <c r="I47" i="1"/>
  <c r="B48" i="1"/>
  <c r="C48" i="1"/>
  <c r="D48" i="1"/>
  <c r="E48" i="1"/>
  <c r="G48" i="1"/>
  <c r="J48" i="1" s="1"/>
  <c r="H48" i="1"/>
  <c r="I48" i="1"/>
  <c r="K48" i="1"/>
  <c r="L4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4" i="1"/>
  <c r="G5" i="1"/>
  <c r="D5" i="1" s="1"/>
  <c r="G6" i="1"/>
  <c r="D6" i="1" s="1"/>
  <c r="G7" i="1"/>
  <c r="D7" i="1" s="1"/>
  <c r="G8" i="1"/>
  <c r="D8" i="1" s="1"/>
  <c r="G9" i="1"/>
  <c r="D9" i="1" s="1"/>
  <c r="G10" i="1"/>
  <c r="D10" i="1" s="1"/>
  <c r="G11" i="1"/>
  <c r="D11" i="1" s="1"/>
  <c r="G12" i="1"/>
  <c r="D12" i="1" s="1"/>
  <c r="G13" i="1"/>
  <c r="D13" i="1" s="1"/>
  <c r="G14" i="1"/>
  <c r="D14" i="1" s="1"/>
  <c r="G15" i="1"/>
  <c r="D15" i="1" s="1"/>
  <c r="G16" i="1"/>
  <c r="D16" i="1" s="1"/>
  <c r="G17" i="1"/>
  <c r="D17" i="1" s="1"/>
  <c r="G18" i="1"/>
  <c r="D18" i="1" s="1"/>
  <c r="G19" i="1"/>
  <c r="D19" i="1" s="1"/>
  <c r="G20" i="1"/>
  <c r="D20" i="1" s="1"/>
  <c r="G21" i="1"/>
  <c r="D21" i="1" s="1"/>
  <c r="G22" i="1"/>
  <c r="D22" i="1" s="1"/>
  <c r="G23" i="1"/>
  <c r="D23" i="1" s="1"/>
  <c r="G24" i="1"/>
  <c r="D24" i="1" s="1"/>
  <c r="G25" i="1"/>
  <c r="D25" i="1" s="1"/>
  <c r="G26" i="1"/>
  <c r="D26" i="1" s="1"/>
  <c r="G27" i="1"/>
  <c r="D27" i="1" s="1"/>
  <c r="G28" i="1"/>
  <c r="D28" i="1" s="1"/>
  <c r="G29" i="1"/>
  <c r="D29" i="1" s="1"/>
  <c r="G30" i="1"/>
  <c r="D30" i="1" s="1"/>
  <c r="G31" i="1"/>
  <c r="J31" i="1" s="1"/>
  <c r="G32" i="1"/>
  <c r="D32" i="1" s="1"/>
  <c r="G4" i="1"/>
  <c r="E4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4" i="1"/>
  <c r="D51" i="1" l="1"/>
  <c r="D63" i="1"/>
  <c r="D62" i="1"/>
  <c r="D74" i="1"/>
  <c r="D81" i="1"/>
  <c r="E89" i="1"/>
  <c r="L63" i="1"/>
  <c r="D89" i="1"/>
  <c r="D96" i="1"/>
  <c r="F53" i="1"/>
  <c r="L51" i="1"/>
  <c r="E67" i="1"/>
  <c r="D65" i="1"/>
  <c r="K63" i="1"/>
  <c r="K74" i="1"/>
  <c r="K71" i="1"/>
  <c r="E83" i="1"/>
  <c r="L81" i="1"/>
  <c r="F77" i="1"/>
  <c r="E92" i="1"/>
  <c r="K87" i="1"/>
  <c r="H99" i="1"/>
  <c r="F98" i="1"/>
  <c r="D103" i="1"/>
  <c r="D102" i="1"/>
  <c r="K100" i="1"/>
  <c r="L74" i="1"/>
  <c r="D46" i="1"/>
  <c r="F48" i="1"/>
  <c r="E43" i="1"/>
  <c r="K41" i="1"/>
  <c r="L38" i="1"/>
  <c r="L37" i="1"/>
  <c r="E35" i="1"/>
  <c r="L59" i="1"/>
  <c r="H57" i="1"/>
  <c r="D53" i="1"/>
  <c r="K51" i="1"/>
  <c r="D67" i="1"/>
  <c r="L65" i="1"/>
  <c r="J63" i="1"/>
  <c r="L62" i="1"/>
  <c r="J74" i="1"/>
  <c r="H72" i="1"/>
  <c r="L83" i="1"/>
  <c r="D83" i="1"/>
  <c r="K81" i="1"/>
  <c r="H79" i="1"/>
  <c r="K93" i="1"/>
  <c r="L92" i="1"/>
  <c r="D92" i="1"/>
  <c r="L90" i="1"/>
  <c r="J87" i="1"/>
  <c r="F86" i="1"/>
  <c r="E98" i="1"/>
  <c r="H94" i="1"/>
  <c r="L103" i="1"/>
  <c r="J100" i="1"/>
  <c r="K33" i="1"/>
  <c r="J51" i="1"/>
  <c r="L67" i="1"/>
  <c r="K65" i="1"/>
  <c r="K62" i="1"/>
  <c r="K83" i="1"/>
  <c r="J81" i="1"/>
  <c r="K92" i="1"/>
  <c r="L89" i="1"/>
  <c r="D98" i="1"/>
  <c r="L96" i="1"/>
  <c r="K103" i="1"/>
  <c r="H63" i="1"/>
  <c r="H74" i="1"/>
  <c r="H88" i="1"/>
  <c r="J46" i="1"/>
  <c r="K43" i="1"/>
  <c r="D37" i="1"/>
  <c r="K35" i="1"/>
  <c r="H33" i="1"/>
  <c r="L53" i="1"/>
  <c r="E51" i="1"/>
  <c r="J68" i="1"/>
  <c r="H67" i="1"/>
  <c r="H66" i="1"/>
  <c r="H65" i="1"/>
  <c r="F63" i="1"/>
  <c r="E62" i="1"/>
  <c r="K60" i="1"/>
  <c r="F74" i="1"/>
  <c r="L72" i="1"/>
  <c r="K69" i="1"/>
  <c r="F81" i="1"/>
  <c r="H91" i="1"/>
  <c r="F89" i="1"/>
  <c r="L98" i="1"/>
  <c r="E95" i="1"/>
  <c r="H103" i="1"/>
  <c r="F101" i="1"/>
  <c r="L104" i="1"/>
  <c r="D104" i="1"/>
  <c r="J102" i="1"/>
  <c r="E101" i="1"/>
  <c r="H100" i="1"/>
  <c r="E104" i="1"/>
  <c r="K104" i="1"/>
  <c r="L101" i="1"/>
  <c r="D101" i="1"/>
  <c r="J104" i="1"/>
  <c r="H102" i="1"/>
  <c r="K101" i="1"/>
  <c r="F100" i="1"/>
  <c r="J101" i="1"/>
  <c r="E100" i="1"/>
  <c r="F104" i="1"/>
  <c r="L100" i="1"/>
  <c r="L95" i="1"/>
  <c r="D95" i="1"/>
  <c r="K98" i="1"/>
  <c r="J98" i="1"/>
  <c r="E97" i="1"/>
  <c r="H96" i="1"/>
  <c r="K95" i="1"/>
  <c r="F94" i="1"/>
  <c r="L97" i="1"/>
  <c r="D97" i="1"/>
  <c r="J95" i="1"/>
  <c r="E94" i="1"/>
  <c r="F97" i="1"/>
  <c r="F99" i="1"/>
  <c r="K97" i="1"/>
  <c r="F96" i="1"/>
  <c r="L94" i="1"/>
  <c r="D94" i="1"/>
  <c r="K94" i="1"/>
  <c r="F91" i="1"/>
  <c r="E91" i="1"/>
  <c r="H90" i="1"/>
  <c r="K89" i="1"/>
  <c r="F88" i="1"/>
  <c r="L86" i="1"/>
  <c r="D86" i="1"/>
  <c r="E86" i="1"/>
  <c r="F93" i="1"/>
  <c r="L91" i="1"/>
  <c r="D91" i="1"/>
  <c r="J89" i="1"/>
  <c r="E88" i="1"/>
  <c r="H87" i="1"/>
  <c r="K86" i="1"/>
  <c r="F85" i="1"/>
  <c r="K91" i="1"/>
  <c r="J86" i="1"/>
  <c r="L88" i="1"/>
  <c r="D88" i="1"/>
  <c r="L93" i="1"/>
  <c r="K88" i="1"/>
  <c r="F87" i="1"/>
  <c r="L85" i="1"/>
  <c r="H84" i="1"/>
  <c r="F82" i="1"/>
  <c r="L80" i="1"/>
  <c r="D80" i="1"/>
  <c r="J78" i="1"/>
  <c r="E77" i="1"/>
  <c r="H76" i="1"/>
  <c r="E82" i="1"/>
  <c r="H81" i="1"/>
  <c r="K80" i="1"/>
  <c r="F79" i="1"/>
  <c r="L77" i="1"/>
  <c r="D77" i="1"/>
  <c r="F84" i="1"/>
  <c r="L82" i="1"/>
  <c r="D82" i="1"/>
  <c r="J80" i="1"/>
  <c r="E79" i="1"/>
  <c r="H78" i="1"/>
  <c r="K77" i="1"/>
  <c r="F76" i="1"/>
  <c r="J77" i="1"/>
  <c r="E76" i="1"/>
  <c r="K82" i="1"/>
  <c r="L84" i="1"/>
  <c r="J82" i="1"/>
  <c r="H80" i="1"/>
  <c r="L76" i="1"/>
  <c r="E73" i="1"/>
  <c r="F75" i="1"/>
  <c r="L73" i="1"/>
  <c r="D73" i="1"/>
  <c r="J71" i="1"/>
  <c r="E70" i="1"/>
  <c r="H69" i="1"/>
  <c r="E75" i="1"/>
  <c r="L70" i="1"/>
  <c r="D70" i="1"/>
  <c r="K73" i="1"/>
  <c r="L75" i="1"/>
  <c r="D75" i="1"/>
  <c r="J73" i="1"/>
  <c r="H71" i="1"/>
  <c r="K70" i="1"/>
  <c r="F69" i="1"/>
  <c r="E69" i="1"/>
  <c r="H75" i="1"/>
  <c r="K75" i="1"/>
  <c r="H73" i="1"/>
  <c r="L69" i="1"/>
  <c r="D69" i="1"/>
  <c r="E64" i="1"/>
  <c r="F61" i="1"/>
  <c r="H68" i="1"/>
  <c r="F66" i="1"/>
  <c r="L64" i="1"/>
  <c r="D64" i="1"/>
  <c r="J62" i="1"/>
  <c r="E61" i="1"/>
  <c r="H60" i="1"/>
  <c r="K64" i="1"/>
  <c r="L61" i="1"/>
  <c r="D61" i="1"/>
  <c r="E66" i="1"/>
  <c r="F68" i="1"/>
  <c r="L66" i="1"/>
  <c r="D66" i="1"/>
  <c r="J64" i="1"/>
  <c r="H62" i="1"/>
  <c r="K61" i="1"/>
  <c r="F60" i="1"/>
  <c r="K66" i="1"/>
  <c r="J61" i="1"/>
  <c r="E60" i="1"/>
  <c r="E68" i="1"/>
  <c r="L68" i="1"/>
  <c r="H64" i="1"/>
  <c r="L60" i="1"/>
  <c r="F58" i="1"/>
  <c r="E53" i="1"/>
  <c r="H52" i="1"/>
  <c r="F50" i="1"/>
  <c r="E50" i="1"/>
  <c r="E55" i="1"/>
  <c r="H54" i="1"/>
  <c r="K53" i="1"/>
  <c r="F52" i="1"/>
  <c r="L50" i="1"/>
  <c r="D50" i="1"/>
  <c r="E58" i="1"/>
  <c r="L58" i="1"/>
  <c r="D58" i="1"/>
  <c r="H59" i="1"/>
  <c r="K58" i="1"/>
  <c r="F57" i="1"/>
  <c r="L55" i="1"/>
  <c r="D55" i="1"/>
  <c r="J53" i="1"/>
  <c r="E52" i="1"/>
  <c r="H51" i="1"/>
  <c r="K50" i="1"/>
  <c r="F49" i="1"/>
  <c r="J58" i="1"/>
  <c r="E57" i="1"/>
  <c r="K55" i="1"/>
  <c r="F54" i="1"/>
  <c r="L52" i="1"/>
  <c r="D52" i="1"/>
  <c r="J50" i="1"/>
  <c r="E49" i="1"/>
  <c r="L57" i="1"/>
  <c r="K52" i="1"/>
  <c r="L49" i="1"/>
  <c r="E45" i="1"/>
  <c r="H44" i="1"/>
  <c r="F42" i="1"/>
  <c r="E37" i="1"/>
  <c r="H36" i="1"/>
  <c r="F34" i="1"/>
  <c r="E47" i="1"/>
  <c r="H46" i="1"/>
  <c r="K45" i="1"/>
  <c r="F44" i="1"/>
  <c r="L42" i="1"/>
  <c r="D42" i="1"/>
  <c r="E39" i="1"/>
  <c r="H38" i="1"/>
  <c r="K37" i="1"/>
  <c r="F36" i="1"/>
  <c r="L34" i="1"/>
  <c r="D34" i="1"/>
  <c r="F47" i="1"/>
  <c r="L45" i="1"/>
  <c r="D45" i="1"/>
  <c r="L47" i="1"/>
  <c r="D47" i="1"/>
  <c r="J45" i="1"/>
  <c r="E44" i="1"/>
  <c r="H43" i="1"/>
  <c r="K42" i="1"/>
  <c r="F41" i="1"/>
  <c r="L39" i="1"/>
  <c r="D39" i="1"/>
  <c r="J37" i="1"/>
  <c r="E36" i="1"/>
  <c r="H35" i="1"/>
  <c r="K34" i="1"/>
  <c r="F33" i="1"/>
  <c r="E42" i="1"/>
  <c r="F46" i="1"/>
  <c r="L44" i="1"/>
  <c r="D44" i="1"/>
  <c r="J42" i="1"/>
  <c r="E41" i="1"/>
  <c r="K39" i="1"/>
  <c r="F38" i="1"/>
  <c r="L36" i="1"/>
  <c r="D36" i="1"/>
  <c r="J34" i="1"/>
  <c r="E33" i="1"/>
  <c r="K47" i="1"/>
  <c r="H45" i="1"/>
  <c r="L41" i="1"/>
  <c r="K36" i="1"/>
  <c r="L33" i="1"/>
  <c r="H11" i="1"/>
  <c r="J7" i="1"/>
  <c r="H31" i="1"/>
  <c r="H15" i="1"/>
  <c r="J4" i="1"/>
  <c r="K19" i="1"/>
  <c r="L31" i="1"/>
  <c r="L15" i="1"/>
  <c r="J27" i="1"/>
  <c r="J11" i="1"/>
  <c r="F23" i="1"/>
  <c r="F7" i="1"/>
  <c r="E19" i="1"/>
  <c r="H27" i="1"/>
  <c r="K31" i="1"/>
  <c r="K15" i="1"/>
  <c r="L27" i="1"/>
  <c r="L11" i="1"/>
  <c r="J23" i="1"/>
  <c r="F19" i="1"/>
  <c r="E31" i="1"/>
  <c r="E15" i="1"/>
  <c r="H23" i="1"/>
  <c r="H7" i="1"/>
  <c r="K27" i="1"/>
  <c r="K11" i="1"/>
  <c r="L23" i="1"/>
  <c r="L7" i="1"/>
  <c r="J19" i="1"/>
  <c r="F31" i="1"/>
  <c r="F15" i="1"/>
  <c r="E27" i="1"/>
  <c r="E11" i="1"/>
  <c r="D31" i="1"/>
  <c r="H19" i="1"/>
  <c r="K23" i="1"/>
  <c r="K7" i="1"/>
  <c r="L19" i="1"/>
  <c r="J15" i="1"/>
  <c r="F27" i="1"/>
  <c r="F11" i="1"/>
  <c r="E23" i="1"/>
  <c r="E7" i="1"/>
  <c r="H32" i="1"/>
  <c r="H28" i="1"/>
  <c r="H24" i="1"/>
  <c r="H20" i="1"/>
  <c r="H16" i="1"/>
  <c r="H12" i="1"/>
  <c r="H8" i="1"/>
  <c r="K32" i="1"/>
  <c r="K28" i="1"/>
  <c r="K24" i="1"/>
  <c r="K20" i="1"/>
  <c r="K16" i="1"/>
  <c r="K12" i="1"/>
  <c r="K8" i="1"/>
  <c r="L32" i="1"/>
  <c r="L28" i="1"/>
  <c r="L24" i="1"/>
  <c r="L20" i="1"/>
  <c r="L16" i="1"/>
  <c r="L12" i="1"/>
  <c r="L8" i="1"/>
  <c r="J32" i="1"/>
  <c r="J28" i="1"/>
  <c r="J24" i="1"/>
  <c r="J20" i="1"/>
  <c r="J16" i="1"/>
  <c r="J12" i="1"/>
  <c r="J8" i="1"/>
  <c r="F32" i="1"/>
  <c r="F28" i="1"/>
  <c r="F24" i="1"/>
  <c r="F20" i="1"/>
  <c r="F16" i="1"/>
  <c r="F12" i="1"/>
  <c r="F8" i="1"/>
  <c r="E32" i="1"/>
  <c r="E28" i="1"/>
  <c r="E24" i="1"/>
  <c r="E20" i="1"/>
  <c r="E16" i="1"/>
  <c r="E12" i="1"/>
  <c r="E8" i="1"/>
  <c r="H30" i="1"/>
  <c r="H26" i="1"/>
  <c r="H22" i="1"/>
  <c r="H18" i="1"/>
  <c r="H14" i="1"/>
  <c r="H10" i="1"/>
  <c r="H6" i="1"/>
  <c r="K4" i="1"/>
  <c r="K30" i="1"/>
  <c r="K26" i="1"/>
  <c r="K22" i="1"/>
  <c r="K18" i="1"/>
  <c r="K14" i="1"/>
  <c r="K10" i="1"/>
  <c r="K6" i="1"/>
  <c r="L30" i="1"/>
  <c r="L26" i="1"/>
  <c r="L22" i="1"/>
  <c r="L18" i="1"/>
  <c r="L14" i="1"/>
  <c r="L10" i="1"/>
  <c r="L6" i="1"/>
  <c r="J30" i="1"/>
  <c r="J26" i="1"/>
  <c r="J22" i="1"/>
  <c r="J18" i="1"/>
  <c r="J14" i="1"/>
  <c r="J10" i="1"/>
  <c r="J6" i="1"/>
  <c r="F30" i="1"/>
  <c r="F26" i="1"/>
  <c r="F22" i="1"/>
  <c r="F18" i="1"/>
  <c r="F14" i="1"/>
  <c r="F10" i="1"/>
  <c r="F6" i="1"/>
  <c r="E30" i="1"/>
  <c r="E26" i="1"/>
  <c r="E22" i="1"/>
  <c r="E18" i="1"/>
  <c r="E14" i="1"/>
  <c r="E10" i="1"/>
  <c r="E6" i="1"/>
  <c r="H29" i="1"/>
  <c r="H25" i="1"/>
  <c r="H21" i="1"/>
  <c r="H17" i="1"/>
  <c r="H13" i="1"/>
  <c r="H9" i="1"/>
  <c r="H5" i="1"/>
  <c r="L4" i="1"/>
  <c r="K29" i="1"/>
  <c r="K25" i="1"/>
  <c r="K21" i="1"/>
  <c r="K17" i="1"/>
  <c r="K13" i="1"/>
  <c r="K9" i="1"/>
  <c r="K5" i="1"/>
  <c r="L29" i="1"/>
  <c r="L25" i="1"/>
  <c r="L21" i="1"/>
  <c r="L17" i="1"/>
  <c r="L13" i="1"/>
  <c r="L9" i="1"/>
  <c r="L5" i="1"/>
  <c r="J29" i="1"/>
  <c r="J25" i="1"/>
  <c r="J21" i="1"/>
  <c r="J17" i="1"/>
  <c r="J13" i="1"/>
  <c r="J9" i="1"/>
  <c r="J5" i="1"/>
  <c r="F29" i="1"/>
  <c r="F25" i="1"/>
  <c r="F21" i="1"/>
  <c r="F17" i="1"/>
  <c r="F13" i="1"/>
  <c r="F9" i="1"/>
  <c r="F5" i="1"/>
  <c r="E29" i="1"/>
  <c r="E25" i="1"/>
  <c r="E21" i="1"/>
  <c r="E17" i="1"/>
  <c r="E13" i="1"/>
  <c r="E9" i="1"/>
  <c r="E5" i="1"/>
  <c r="F4" i="1"/>
  <c r="H4" i="1"/>
  <c r="D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\\CPM01-PC\Users\Public\Documents\DB\FN CPM.mdb" keepAlive="1" name="FN CPM11" type="5" refreshedVersion="4" background="1" saveData="1">
    <dbPr connection="Provider=Microsoft.ACE.OLEDB.12.0;User ID=Admin;Data Source=\\CPM01-PC\Users\Public\Documents\DB\FN CPM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View_carown" commandType="3"/>
  </connection>
</connections>
</file>

<file path=xl/sharedStrings.xml><?xml version="1.0" encoding="utf-8"?>
<sst xmlns="http://schemas.openxmlformats.org/spreadsheetml/2006/main" count="1881" uniqueCount="721">
  <si>
    <t>Days</t>
  </si>
  <si>
    <t>IDCard</t>
  </si>
  <si>
    <t>Artitle</t>
  </si>
  <si>
    <t>Arname</t>
  </si>
  <si>
    <t>Refproduct</t>
  </si>
  <si>
    <t>Zonedes</t>
  </si>
  <si>
    <t>Arnickname</t>
  </si>
  <si>
    <t>Arbirthday</t>
  </si>
  <si>
    <t>Artel</t>
  </si>
  <si>
    <t>นางสาว</t>
  </si>
  <si>
    <t>01</t>
  </si>
  <si>
    <t>อำเภอพระนครศรีอยุธยา</t>
  </si>
  <si>
    <t/>
  </si>
  <si>
    <t>นาย</t>
  </si>
  <si>
    <t>นาง</t>
  </si>
  <si>
    <t>โอ๊ต</t>
  </si>
  <si>
    <t>ตั้ม</t>
  </si>
  <si>
    <t>03</t>
  </si>
  <si>
    <t>อ้อย</t>
  </si>
  <si>
    <t>ปุ้ย</t>
  </si>
  <si>
    <t>04</t>
  </si>
  <si>
    <t>จอย</t>
  </si>
  <si>
    <t>แหม่ม</t>
  </si>
  <si>
    <t>ก้อย</t>
  </si>
  <si>
    <t>แดง</t>
  </si>
  <si>
    <t>ก็อต</t>
  </si>
  <si>
    <t>เอก</t>
  </si>
  <si>
    <t>หมวย</t>
  </si>
  <si>
    <t>หญิง</t>
  </si>
  <si>
    <t>โอ</t>
  </si>
  <si>
    <t xml:space="preserve">นางสาว </t>
  </si>
  <si>
    <t>ทิพย์</t>
  </si>
  <si>
    <t>ต๋อย</t>
  </si>
  <si>
    <t>ตี๋</t>
  </si>
  <si>
    <t>นัน</t>
  </si>
  <si>
    <t>เต้ย</t>
  </si>
  <si>
    <t>ปลา</t>
  </si>
  <si>
    <t>เอ๋</t>
  </si>
  <si>
    <t>นก</t>
  </si>
  <si>
    <t>แม็ค</t>
  </si>
  <si>
    <t>3149900206804</t>
  </si>
  <si>
    <t>ต่อ</t>
  </si>
  <si>
    <t>082-3099426</t>
  </si>
  <si>
    <t>1159900104380</t>
  </si>
  <si>
    <t>นุชจรี ฤกษ์อุดม</t>
  </si>
  <si>
    <t>ส้ม</t>
  </si>
  <si>
    <t>082-2329055</t>
  </si>
  <si>
    <t>รัตน์</t>
  </si>
  <si>
    <t>ออย</t>
  </si>
  <si>
    <t>เปิ้ล</t>
  </si>
  <si>
    <t>ตูน</t>
  </si>
  <si>
    <t>ดำ</t>
  </si>
  <si>
    <t>หนุ่ย</t>
  </si>
  <si>
    <t>โบว์</t>
  </si>
  <si>
    <t>ขาว</t>
  </si>
  <si>
    <t>บี</t>
  </si>
  <si>
    <t>แจ๊ค</t>
  </si>
  <si>
    <t>บอย</t>
  </si>
  <si>
    <t>นุ่น</t>
  </si>
  <si>
    <t>3141200176271</t>
  </si>
  <si>
    <t>วิทยา สมงาม</t>
  </si>
  <si>
    <t>ยุทธ</t>
  </si>
  <si>
    <t>084-9959122</t>
  </si>
  <si>
    <t>4149900002077</t>
  </si>
  <si>
    <t>คฑาวุธ ทับบรรทม</t>
  </si>
  <si>
    <t>083-0778919</t>
  </si>
  <si>
    <t>แบงค์</t>
  </si>
  <si>
    <t>แขก</t>
  </si>
  <si>
    <t>สี</t>
  </si>
  <si>
    <t>มิ้น</t>
  </si>
  <si>
    <t>เหน่ง</t>
  </si>
  <si>
    <t>สาย</t>
  </si>
  <si>
    <t>อาร์ท</t>
  </si>
  <si>
    <t>08</t>
  </si>
  <si>
    <t>อำเภอผักไห่</t>
  </si>
  <si>
    <t>แมว</t>
  </si>
  <si>
    <t>05</t>
  </si>
  <si>
    <t>06</t>
  </si>
  <si>
    <t>09</t>
  </si>
  <si>
    <t>02</t>
  </si>
  <si>
    <t>07</t>
  </si>
  <si>
    <t>อาร์ม</t>
  </si>
  <si>
    <t>บริษัท</t>
  </si>
  <si>
    <t>เนย</t>
  </si>
  <si>
    <t>12</t>
  </si>
  <si>
    <t>ติ๊ก</t>
  </si>
  <si>
    <t>3141200012660</t>
  </si>
  <si>
    <t>สมถวิล อรรถาโชติ</t>
  </si>
  <si>
    <t>097-1130659</t>
  </si>
  <si>
    <t>กุ๊ก</t>
  </si>
  <si>
    <t>วา</t>
  </si>
  <si>
    <t>บริษัท อยุธยา แคปปิตอล ออโต้ ลีส จำกัด</t>
  </si>
  <si>
    <t>3750300131281</t>
  </si>
  <si>
    <t>มารุต เอี่ยมจันทร์พวง</t>
  </si>
  <si>
    <t>089-4123868</t>
  </si>
  <si>
    <t>เดือน</t>
  </si>
  <si>
    <t>15</t>
  </si>
  <si>
    <t>เอ้</t>
  </si>
  <si>
    <t>เยาว์</t>
  </si>
  <si>
    <t>เกต</t>
  </si>
  <si>
    <t>14</t>
  </si>
  <si>
    <t>มิ้ว</t>
  </si>
  <si>
    <t>3710501164781</t>
  </si>
  <si>
    <t>สำเริง เดชจิตต์</t>
  </si>
  <si>
    <t>099-8575147</t>
  </si>
  <si>
    <t>คิด</t>
  </si>
  <si>
    <t>บริษัท ซัมมิท แคปปิตอล ลิสซิ่ง จำกัด</t>
  </si>
  <si>
    <t>อู๋</t>
  </si>
  <si>
    <t>0105562042451</t>
  </si>
  <si>
    <t>086-6123420 K.สมจิตร</t>
  </si>
  <si>
    <t>แดน</t>
  </si>
  <si>
    <t>1149900505996</t>
  </si>
  <si>
    <t>พรเทพ ล้อมกัน</t>
  </si>
  <si>
    <t>098-0893391</t>
  </si>
  <si>
    <t>ฟิว</t>
  </si>
  <si>
    <t>เมืองไทย ลิสซิ่ง จำกัด (สำนักงานใหญ่)</t>
  </si>
  <si>
    <t>หมิว</t>
  </si>
  <si>
    <t>เทียน</t>
  </si>
  <si>
    <t>3140400276716</t>
  </si>
  <si>
    <t>รุ่งทิพย์ จิตรสุภ</t>
  </si>
  <si>
    <t>E32EE-336484</t>
  </si>
  <si>
    <t>080-9501358</t>
  </si>
  <si>
    <t>1100700672874</t>
  </si>
  <si>
    <t>ณภัสนันท์ มั่นจินดา</t>
  </si>
  <si>
    <t>E31PE-359217</t>
  </si>
  <si>
    <t>แบ๋ม</t>
  </si>
  <si>
    <t>099-4177166</t>
  </si>
  <si>
    <t>1140600186510</t>
  </si>
  <si>
    <t>ศุภรัตน์ สุขเกษม</t>
  </si>
  <si>
    <t>E31PE-220297</t>
  </si>
  <si>
    <t>093-6201826</t>
  </si>
  <si>
    <t>1104200043049</t>
  </si>
  <si>
    <t>สิริวรรณ รู้รอบ</t>
  </si>
  <si>
    <t>E32EE-338970</t>
  </si>
  <si>
    <t>ปุยฝ้าย</t>
  </si>
  <si>
    <t>096-2179122</t>
  </si>
  <si>
    <t>1330300100995</t>
  </si>
  <si>
    <t>วันราชินี ห่วงเพชร</t>
  </si>
  <si>
    <t>E33JE-032849</t>
  </si>
  <si>
    <t>ซันนี่</t>
  </si>
  <si>
    <t>0987311398</t>
  </si>
  <si>
    <t>3409700195474</t>
  </si>
  <si>
    <t>พวงทอง ไกรยะราช</t>
  </si>
  <si>
    <t>E31PE-352380</t>
  </si>
  <si>
    <t>095-9989792</t>
  </si>
  <si>
    <t>1103702515442</t>
  </si>
  <si>
    <t>เสกสรรค์ บำรัมย์</t>
  </si>
  <si>
    <t>G3P6E-010600</t>
  </si>
  <si>
    <t>091-0425899</t>
  </si>
  <si>
    <t>3489900183879</t>
  </si>
  <si>
    <t>เยาวรี มีสุข</t>
  </si>
  <si>
    <t>E33JE-034150</t>
  </si>
  <si>
    <t>081-9362280</t>
  </si>
  <si>
    <t>3149900440394</t>
  </si>
  <si>
    <t>อรุณรัตน์ ล้วนกลาง</t>
  </si>
  <si>
    <t>E31PE-363918</t>
  </si>
  <si>
    <t>062-6977186</t>
  </si>
  <si>
    <t>3140100411758</t>
  </si>
  <si>
    <t>ใบด๊ะห์ พลีขันธ์</t>
  </si>
  <si>
    <t>E32EE-338748</t>
  </si>
  <si>
    <t>เฮเลน</t>
  </si>
  <si>
    <t>064-1746170</t>
  </si>
  <si>
    <t>3650300162170</t>
  </si>
  <si>
    <t>อุทัย คุ้มวันดี</t>
  </si>
  <si>
    <t>E33JE-035005</t>
  </si>
  <si>
    <t>090-91873336</t>
  </si>
  <si>
    <t>1279800006482</t>
  </si>
  <si>
    <t>นงนภัส แปลงกาย</t>
  </si>
  <si>
    <t>E31PE-363884</t>
  </si>
  <si>
    <t>085-8028379</t>
  </si>
  <si>
    <t>3140600337018</t>
  </si>
  <si>
    <t>สายชล โพธิรัตน์</t>
  </si>
  <si>
    <t>E32EE-115877</t>
  </si>
  <si>
    <t>085-1940987</t>
  </si>
  <si>
    <t>G3P6E-106893</t>
  </si>
  <si>
    <t>3140700131187</t>
  </si>
  <si>
    <t>มนัส วิโรทัย</t>
  </si>
  <si>
    <t>E31PE-356211</t>
  </si>
  <si>
    <t>065-3043684</t>
  </si>
  <si>
    <t>3140100332106</t>
  </si>
  <si>
    <t>บุบผา สุภาพร</t>
  </si>
  <si>
    <t>E31PE-363849</t>
  </si>
  <si>
    <t>081-9942983</t>
  </si>
  <si>
    <t>3461100025929</t>
  </si>
  <si>
    <t>สุพรรณี นามคำ</t>
  </si>
  <si>
    <t>E33JE-035002</t>
  </si>
  <si>
    <t>091-4235464</t>
  </si>
  <si>
    <t>3140700178442</t>
  </si>
  <si>
    <t>พเยาว์ ทิพย์เลิศ</t>
  </si>
  <si>
    <t>E32EE-225203</t>
  </si>
  <si>
    <t>080-8037977</t>
  </si>
  <si>
    <t>3149900212511</t>
  </si>
  <si>
    <t>หฤทัย สัณฐิติพงศ์</t>
  </si>
  <si>
    <t>E32ME-004215</t>
  </si>
  <si>
    <t>086-1339887</t>
  </si>
  <si>
    <t>1429900408246</t>
  </si>
  <si>
    <t>ธนาชัย เดชราช</t>
  </si>
  <si>
    <t>E31PE-363892</t>
  </si>
  <si>
    <t>096-5761204</t>
  </si>
  <si>
    <t>1170600100739</t>
  </si>
  <si>
    <t>ศรันย์ รอดโฉม</t>
  </si>
  <si>
    <t>E31PE-363879</t>
  </si>
  <si>
    <t>080-6656109</t>
  </si>
  <si>
    <t>1340500294530</t>
  </si>
  <si>
    <t>กุลสตรี เห็มแดง</t>
  </si>
  <si>
    <t>E31PE-363887</t>
  </si>
  <si>
    <t>นิ้ง</t>
  </si>
  <si>
    <t>087-5017376</t>
  </si>
  <si>
    <t>2250500001574</t>
  </si>
  <si>
    <t>มนฤดี พยอมแย้ม</t>
  </si>
  <si>
    <t>E31PE-364079</t>
  </si>
  <si>
    <t>061-5926594</t>
  </si>
  <si>
    <t>1149900532748</t>
  </si>
  <si>
    <t>จิรานุวัฒน์ บุญครอบ</t>
  </si>
  <si>
    <t>E31PE-358559</t>
  </si>
  <si>
    <t>080-2061694</t>
  </si>
  <si>
    <t>E31PE-364352</t>
  </si>
  <si>
    <t>3140100320817</t>
  </si>
  <si>
    <t>แสงดาว รัมมะรัตน์</t>
  </si>
  <si>
    <t>E31PE-364081</t>
  </si>
  <si>
    <t>086-3918847</t>
  </si>
  <si>
    <t>3102201717455</t>
  </si>
  <si>
    <t>สุรีพรย์ ทัศนกิจ</t>
  </si>
  <si>
    <t>E32EE-115880</t>
  </si>
  <si>
    <t>096-0756455</t>
  </si>
  <si>
    <t>1149900737161</t>
  </si>
  <si>
    <t>ธนากร ประกอบกิจ</t>
  </si>
  <si>
    <t>E32EE-116238</t>
  </si>
  <si>
    <t>098-8848521</t>
  </si>
  <si>
    <t>1104200233450</t>
  </si>
  <si>
    <t>ขวัญข้าว คิดรอบ</t>
  </si>
  <si>
    <t>E33JE-035294</t>
  </si>
  <si>
    <t>061-0715178</t>
  </si>
  <si>
    <t>1101500783321</t>
  </si>
  <si>
    <t>สุมณฑา หาเรือนขวัญ</t>
  </si>
  <si>
    <t>E32EE-340086</t>
  </si>
  <si>
    <t>080-2208510</t>
  </si>
  <si>
    <t>5140200003909</t>
  </si>
  <si>
    <t>อมรเทพ สืบเสาะ</t>
  </si>
  <si>
    <t>E31PE-354936</t>
  </si>
  <si>
    <t>085-3540811</t>
  </si>
  <si>
    <t>3140500070435</t>
  </si>
  <si>
    <t>คเณศ เข็มปัญญา</t>
  </si>
  <si>
    <t>E32EE-341705</t>
  </si>
  <si>
    <t>089-0705118</t>
  </si>
  <si>
    <t>1149900546269</t>
  </si>
  <si>
    <t>ชลินันทร์ ใจปลื้ม</t>
  </si>
  <si>
    <t>E31PE-222540</t>
  </si>
  <si>
    <t>089-8208107</t>
  </si>
  <si>
    <t>1451000093284</t>
  </si>
  <si>
    <t>นิรันดร์ โพธิศรี</t>
  </si>
  <si>
    <t>H345E-0039516</t>
  </si>
  <si>
    <t>092-8570225</t>
  </si>
  <si>
    <t>1100200230341</t>
  </si>
  <si>
    <t>เกรียงไกร พันธ์เพิ่มพูลกูล</t>
  </si>
  <si>
    <t>E31PE-222352</t>
  </si>
  <si>
    <t>เฉิน</t>
  </si>
  <si>
    <t>092-2725595</t>
  </si>
  <si>
    <t>1100401009634</t>
  </si>
  <si>
    <t>วรรณกานต์ พิกุลโสม</t>
  </si>
  <si>
    <t>E31PE-221922</t>
  </si>
  <si>
    <t>พิม</t>
  </si>
  <si>
    <t>092-4606420</t>
  </si>
  <si>
    <t>3140800182727</t>
  </si>
  <si>
    <t>อารมณ์ ยิ้มประยูร</t>
  </si>
  <si>
    <t>E33JE-035810</t>
  </si>
  <si>
    <t>089-8067204</t>
  </si>
  <si>
    <t>3100903875555</t>
  </si>
  <si>
    <t>เพ็ญพิชญา สารกรุณา</t>
  </si>
  <si>
    <t>G3L9E-0105431</t>
  </si>
  <si>
    <t>095-2974621</t>
  </si>
  <si>
    <t>1600100089294</t>
  </si>
  <si>
    <t>อัญชลี ศรีบดี</t>
  </si>
  <si>
    <t>E31PE-222312</t>
  </si>
  <si>
    <t>085-4226464</t>
  </si>
  <si>
    <t>1101000006911</t>
  </si>
  <si>
    <t>มานพ จิตรัก</t>
  </si>
  <si>
    <t>E31PE-221355</t>
  </si>
  <si>
    <t>085-8321535</t>
  </si>
  <si>
    <t>3720900314204</t>
  </si>
  <si>
    <t>กาญจนา สัตพันธุ</t>
  </si>
  <si>
    <t>G3S6E-0002243</t>
  </si>
  <si>
    <t>081-2993375</t>
  </si>
  <si>
    <t>3140100201338</t>
  </si>
  <si>
    <t>มณเฑียร ยีรัมย์</t>
  </si>
  <si>
    <t>H345E-0039569</t>
  </si>
  <si>
    <t>098-3899599</t>
  </si>
  <si>
    <t>E32EE-332156</t>
  </si>
  <si>
    <t>1101401883955</t>
  </si>
  <si>
    <t>กันตพงศ์ ศิริเสรีวรรณ</t>
  </si>
  <si>
    <t>E31PE-222336</t>
  </si>
  <si>
    <t>099-2953552</t>
  </si>
  <si>
    <t>ธนินวัช สรโยธิน</t>
  </si>
  <si>
    <t>E32EE-339888</t>
  </si>
  <si>
    <t>1149900236839</t>
  </si>
  <si>
    <t>หทัยรัตน์ เกิดสาท</t>
  </si>
  <si>
    <t>E31PE-364453</t>
  </si>
  <si>
    <t>หมิง</t>
  </si>
  <si>
    <t>083-8058489</t>
  </si>
  <si>
    <t>3140100486863</t>
  </si>
  <si>
    <t>สมบัติ ลอยเกตุ</t>
  </si>
  <si>
    <t>E33JE-035282</t>
  </si>
  <si>
    <t>085-3083038</t>
  </si>
  <si>
    <t>3100701109134</t>
  </si>
  <si>
    <t>นฤมล เจดีย์</t>
  </si>
  <si>
    <t>E32EE-333940</t>
  </si>
  <si>
    <t>086-5763627</t>
  </si>
  <si>
    <t>3140100393580</t>
  </si>
  <si>
    <t>ยุทธนา ทองอ่อน</t>
  </si>
  <si>
    <t>E31PE-364047</t>
  </si>
  <si>
    <t>090-8069126</t>
  </si>
  <si>
    <t>E32EE-116733</t>
  </si>
  <si>
    <t>1140300053603</t>
  </si>
  <si>
    <t>ปรมินทร์ ดีเสมอ</t>
  </si>
  <si>
    <t>G3P6E-012514</t>
  </si>
  <si>
    <t>090-2970801</t>
  </si>
  <si>
    <t>3141400154352</t>
  </si>
  <si>
    <t>นันทวรรณ หวังเจริญ</t>
  </si>
  <si>
    <t>086-1247729</t>
  </si>
  <si>
    <t>1320900121306</t>
  </si>
  <si>
    <t>วารุณี จงกรฏ</t>
  </si>
  <si>
    <t>E32KE-0015767</t>
  </si>
  <si>
    <t>เจียบ</t>
  </si>
  <si>
    <t>096-0250640</t>
  </si>
  <si>
    <t>E31PE-364360</t>
  </si>
  <si>
    <t>3800101097929</t>
  </si>
  <si>
    <t>กวินรัตน์ นิลวานิช</t>
  </si>
  <si>
    <t>E31PE-371378</t>
  </si>
  <si>
    <t>062-4842671</t>
  </si>
  <si>
    <t>3140100539941</t>
  </si>
  <si>
    <t>กรรณิการ์ เอมนฤมล</t>
  </si>
  <si>
    <t>E33JE-036475</t>
  </si>
  <si>
    <t>087-3681345</t>
  </si>
  <si>
    <t>161990103265</t>
  </si>
  <si>
    <t>คิตติญา เก่งเขตรกรณ์</t>
  </si>
  <si>
    <t>E32EE-339805</t>
  </si>
  <si>
    <t>082-9739545</t>
  </si>
  <si>
    <t>1149900467423</t>
  </si>
  <si>
    <t>ภูวนาท รัมมะรัตน์</t>
  </si>
  <si>
    <t>G3S6E-0006460</t>
  </si>
  <si>
    <t>097-1699146</t>
  </si>
  <si>
    <t>1209601293279</t>
  </si>
  <si>
    <t>ดนัย มีราศรี</t>
  </si>
  <si>
    <t>E31PE-371421</t>
  </si>
  <si>
    <t>084-2362109</t>
  </si>
  <si>
    <t>1149900025251</t>
  </si>
  <si>
    <t>สิตา ขันธบุตร</t>
  </si>
  <si>
    <t>E33JE-036993</t>
  </si>
  <si>
    <t>086-9936622</t>
  </si>
  <si>
    <t>1104300205491</t>
  </si>
  <si>
    <t>โจ ทองดี</t>
  </si>
  <si>
    <t>G3S6E-0003684</t>
  </si>
  <si>
    <t>064-1176586</t>
  </si>
  <si>
    <t>1149900266720</t>
  </si>
  <si>
    <t>ขวัญลักษ์ ผูกเพไทย</t>
  </si>
  <si>
    <t>E31PE-223339</t>
  </si>
  <si>
    <t>061-8879471</t>
  </si>
  <si>
    <t>1149900397662</t>
  </si>
  <si>
    <t>จันทร์เพ็ญ เวชมณีกร ณ ราชสีมา</t>
  </si>
  <si>
    <t>E32EE-226177</t>
  </si>
  <si>
    <t>092-9852045</t>
  </si>
  <si>
    <t>1469900453543</t>
  </si>
  <si>
    <t>บัณฑิต สุทธิประภา</t>
  </si>
  <si>
    <t>E31PE-223338</t>
  </si>
  <si>
    <t>โต๊ส</t>
  </si>
  <si>
    <t>062-1901316</t>
  </si>
  <si>
    <t>1149600031263</t>
  </si>
  <si>
    <t>ธัญรดา เกิดสุภาพ</t>
  </si>
  <si>
    <t>E31PE-371453</t>
  </si>
  <si>
    <t>092-7677917</t>
  </si>
  <si>
    <t>1100500308826</t>
  </si>
  <si>
    <t>กฤษณา วงสา</t>
  </si>
  <si>
    <t>E31PE-371268</t>
  </si>
  <si>
    <t>063-9708038</t>
  </si>
  <si>
    <t>1141500004101</t>
  </si>
  <si>
    <t>วิทยา เฉลยทัศน์</t>
  </si>
  <si>
    <t>H345E-0042373</t>
  </si>
  <si>
    <t>ก๊อล์ฟ</t>
  </si>
  <si>
    <t>092-8534168</t>
  </si>
  <si>
    <t>110200140808</t>
  </si>
  <si>
    <t>จารุศร บุญชื่น</t>
  </si>
  <si>
    <t>E31PE-222771</t>
  </si>
  <si>
    <t>099-43624521</t>
  </si>
  <si>
    <t>1149900655220</t>
  </si>
  <si>
    <t>วิภารัตน์ ชินโชติ</t>
  </si>
  <si>
    <t>E31PE-361129</t>
  </si>
  <si>
    <t>น้ำผึ้ง</t>
  </si>
  <si>
    <t>091-4544223</t>
  </si>
  <si>
    <t>1459900665915</t>
  </si>
  <si>
    <t>อาริญา ผ่องบัวเผื่อน</t>
  </si>
  <si>
    <t>E31PE-222845</t>
  </si>
  <si>
    <t>065-3906353</t>
  </si>
  <si>
    <t>3140700334916</t>
  </si>
  <si>
    <t>มณฑาทิพย์ ขาวฉวี</t>
  </si>
  <si>
    <t>H345E-0043189</t>
  </si>
  <si>
    <t>064-0731052</t>
  </si>
  <si>
    <t>3149900106354</t>
  </si>
  <si>
    <t>อัจฉรา พร้อมกาญจนากร</t>
  </si>
  <si>
    <t>E32EE-118705</t>
  </si>
  <si>
    <t>092-9562947</t>
  </si>
  <si>
    <t>1149900500579</t>
  </si>
  <si>
    <t>ณัฐพร มีชูรส</t>
  </si>
  <si>
    <t>E31PE-364369</t>
  </si>
  <si>
    <t>066-1123667</t>
  </si>
  <si>
    <t>1659900223201</t>
  </si>
  <si>
    <t>สุชาดา โพธิจิตร</t>
  </si>
  <si>
    <t>G3L9E-0107186</t>
  </si>
  <si>
    <t>095-6353364</t>
  </si>
  <si>
    <t>1140600013135</t>
  </si>
  <si>
    <t>ศิริรัตน์ ไวยพจนี</t>
  </si>
  <si>
    <t>E31PE-375678</t>
  </si>
  <si>
    <t>089-5311280</t>
  </si>
  <si>
    <t>1149900382720</t>
  </si>
  <si>
    <t>สุธินี โสตรศรีสุข</t>
  </si>
  <si>
    <t>E32EE-119392</t>
  </si>
  <si>
    <t>063-5046882</t>
  </si>
  <si>
    <t>E31PE-375692</t>
  </si>
  <si>
    <t>3601200399667</t>
  </si>
  <si>
    <t>เอกรินทร์ จอมนก</t>
  </si>
  <si>
    <t>H345E-0044073</t>
  </si>
  <si>
    <t>084-8828083</t>
  </si>
  <si>
    <t>3149900297052</t>
  </si>
  <si>
    <t>ขวัญกมล สุธัมรส</t>
  </si>
  <si>
    <t>E33XE-0002985</t>
  </si>
  <si>
    <t>097-2394337</t>
  </si>
  <si>
    <t>3800101821112</t>
  </si>
  <si>
    <t>บุญพา สีดอกไม้</t>
  </si>
  <si>
    <t>E31PE-375792</t>
  </si>
  <si>
    <t>082-9633240</t>
  </si>
  <si>
    <t>1140600089166</t>
  </si>
  <si>
    <t xml:space="preserve">วิไลพร รื่นพรต </t>
  </si>
  <si>
    <t>E31PE-379293</t>
  </si>
  <si>
    <t>065-6801390</t>
  </si>
  <si>
    <t>3140700275944</t>
  </si>
  <si>
    <t>นิตยา เสถียรโชค</t>
  </si>
  <si>
    <t>E32EE-345144</t>
  </si>
  <si>
    <t>080-3840369</t>
  </si>
  <si>
    <t>3140100148429</t>
  </si>
  <si>
    <t>ทรรศนะ ขาวเนตร</t>
  </si>
  <si>
    <t>G3L9E-0106868</t>
  </si>
  <si>
    <t>แอ๊ะ</t>
  </si>
  <si>
    <t>080-9900988</t>
  </si>
  <si>
    <t>1103702715981</t>
  </si>
  <si>
    <t>จิตตพิสุทธิ์ วงศ์สุวรรณ</t>
  </si>
  <si>
    <t>E31PE-224288</t>
  </si>
  <si>
    <t>ข้าวโพด</t>
  </si>
  <si>
    <t>064-7207924</t>
  </si>
  <si>
    <t>1149900644881</t>
  </si>
  <si>
    <t>นที ฟูเด็ดฟุ้ง</t>
  </si>
  <si>
    <t>E31PE-379326</t>
  </si>
  <si>
    <t xml:space="preserve">โบ๊ท </t>
  </si>
  <si>
    <t>096-7236739</t>
  </si>
  <si>
    <t>E32EE-226534</t>
  </si>
  <si>
    <t>E32EE-344716</t>
  </si>
  <si>
    <t>1560300233411</t>
  </si>
  <si>
    <t>ภากรณ์ แฮะประโคน</t>
  </si>
  <si>
    <t>H345E-0044176</t>
  </si>
  <si>
    <t>ปอย</t>
  </si>
  <si>
    <t>095-7162670</t>
  </si>
  <si>
    <t>3141100104732</t>
  </si>
  <si>
    <t>สามารถ จรรยนัย</t>
  </si>
  <si>
    <t>E31PE-377983</t>
  </si>
  <si>
    <t>มารถ</t>
  </si>
  <si>
    <t>089-4154066</t>
  </si>
  <si>
    <t>2342000019319</t>
  </si>
  <si>
    <t>ฐิตาพร กุลบุตร</t>
  </si>
  <si>
    <t>E31PE-378634</t>
  </si>
  <si>
    <t>น้่อง</t>
  </si>
  <si>
    <t>092-2489787</t>
  </si>
  <si>
    <t>E33XE-0005358</t>
  </si>
  <si>
    <t>1150600133882</t>
  </si>
  <si>
    <t>ธนบดี มาลัยศิริรัตน์</t>
  </si>
  <si>
    <t>E31PE-224780</t>
  </si>
  <si>
    <t>089-9045890</t>
  </si>
  <si>
    <t>5101200131819</t>
  </si>
  <si>
    <t xml:space="preserve">ศิริราวรรณ โพธิ์เนียม </t>
  </si>
  <si>
    <t>E33XE-0001587</t>
  </si>
  <si>
    <t>095-6681612</t>
  </si>
  <si>
    <t>1140600192722</t>
  </si>
  <si>
    <t>ตรีโรจน์ โคบุตร</t>
  </si>
  <si>
    <t>E31PE-378626</t>
  </si>
  <si>
    <t>097-3182309</t>
  </si>
  <si>
    <t>3149900236916</t>
  </si>
  <si>
    <t>เกรียงไกร แซ่หรือ</t>
  </si>
  <si>
    <t>E33XE-0003707</t>
  </si>
  <si>
    <t>061-3911088</t>
  </si>
  <si>
    <t>1160400243439</t>
  </si>
  <si>
    <t>น้ำทิพย์ ศิริวรรณ์</t>
  </si>
  <si>
    <t>E31PE-378603</t>
  </si>
  <si>
    <t>เค้ก</t>
  </si>
  <si>
    <t>061-2352356</t>
  </si>
  <si>
    <t>3101700444461</t>
  </si>
  <si>
    <t>ศรินทร์ทิพย์ กรรณสูต</t>
  </si>
  <si>
    <t>E33XE-0004150</t>
  </si>
  <si>
    <t>080-2694483</t>
  </si>
  <si>
    <t>1103702578886</t>
  </si>
  <si>
    <t>นิคม มีเพียร</t>
  </si>
  <si>
    <t>E32EE-119542</t>
  </si>
  <si>
    <t>095-5315031</t>
  </si>
  <si>
    <t>Car_machineno</t>
  </si>
  <si>
    <t>Car_brand</t>
  </si>
  <si>
    <t>Car_model</t>
  </si>
  <si>
    <t>Car_color</t>
  </si>
  <si>
    <t>Car_tankno</t>
  </si>
  <si>
    <t>Car_gegis</t>
  </si>
  <si>
    <t>Car_regno</t>
  </si>
  <si>
    <t>Car_expday</t>
  </si>
  <si>
    <t>Car_expmonth</t>
  </si>
  <si>
    <t>Car_insureday</t>
  </si>
  <si>
    <t>Car_insuremonth</t>
  </si>
  <si>
    <t>16</t>
  </si>
  <si>
    <t>21</t>
  </si>
  <si>
    <t>17</t>
  </si>
  <si>
    <t>10</t>
  </si>
  <si>
    <t>29</t>
  </si>
  <si>
    <t>น้ำตาล</t>
  </si>
  <si>
    <t>น้ำเงิน</t>
  </si>
  <si>
    <t>11</t>
  </si>
  <si>
    <t>เทา</t>
  </si>
  <si>
    <t>26</t>
  </si>
  <si>
    <t>23</t>
  </si>
  <si>
    <t>YAMAHA</t>
  </si>
  <si>
    <t>30</t>
  </si>
  <si>
    <t>ชมพู</t>
  </si>
  <si>
    <t>25</t>
  </si>
  <si>
    <t>20</t>
  </si>
  <si>
    <t>19</t>
  </si>
  <si>
    <t>22</t>
  </si>
  <si>
    <t>24</t>
  </si>
  <si>
    <t>ขาว-แดง</t>
  </si>
  <si>
    <t>ดำ-แดง</t>
  </si>
  <si>
    <t>เทา-เขียว</t>
  </si>
  <si>
    <t>เขียว</t>
  </si>
  <si>
    <t>เทา-แดง</t>
  </si>
  <si>
    <t>เทา-น้ำเงิน</t>
  </si>
  <si>
    <t>QBIX (BM9800)</t>
  </si>
  <si>
    <t>Fino 125 (BB9A00)</t>
  </si>
  <si>
    <t>Finn ล้อแม็ก สตาร์ทมือ (B6FF00)</t>
  </si>
  <si>
    <t>GrandFilano Hybrid (B8B800)</t>
  </si>
  <si>
    <t>Finn ล้อแม็ก สตาร์ทมือ (UBS) (B6FG00)</t>
  </si>
  <si>
    <t>GrandFilano Hybrid ABS (B8B900)</t>
  </si>
  <si>
    <t>GT125 (B21800)</t>
  </si>
  <si>
    <t>Finn ล้อซี่ลวด  สตาร์ทมือ (B6FE00)</t>
  </si>
  <si>
    <t>AEROX 155 S (BBR500)</t>
  </si>
  <si>
    <t>AEROX 155 ABS (BBR600)</t>
  </si>
  <si>
    <t>MLESG691111010556</t>
  </si>
  <si>
    <t>XMAX 300 (B5XD00)</t>
  </si>
  <si>
    <t>MLEUE364111332155</t>
  </si>
  <si>
    <t>MLEUE364111333938</t>
  </si>
  <si>
    <t>XMAX 300 (B5XC00)</t>
  </si>
  <si>
    <t>MLESEE91111352358</t>
  </si>
  <si>
    <t>MLESEE91111354913</t>
  </si>
  <si>
    <t>MLESEE91111356209</t>
  </si>
  <si>
    <t>YZF-R15M  (BNC300)</t>
  </si>
  <si>
    <t>MH3RG782111001482</t>
  </si>
  <si>
    <t>MLESG692111106892</t>
  </si>
  <si>
    <t>MLESEE91111359196</t>
  </si>
  <si>
    <t>MLESEE91111359266</t>
  </si>
  <si>
    <t>MLESEE92111220286</t>
  </si>
  <si>
    <t>MLESEH61111034135</t>
  </si>
  <si>
    <t>MLESEE91111361105</t>
  </si>
  <si>
    <t>MLEUE364111338967</t>
  </si>
  <si>
    <t>MLESEH61111032886</t>
  </si>
  <si>
    <t>NMAX (B1T400)</t>
  </si>
  <si>
    <t>MLEUE364111338747</t>
  </si>
  <si>
    <t>MLEUE364111339862</t>
  </si>
  <si>
    <t>MLEUE364111339867</t>
  </si>
  <si>
    <t>MT-15 (B7D500)</t>
  </si>
  <si>
    <t>MLESEE91111363903</t>
  </si>
  <si>
    <t>MLESEE91111363827</t>
  </si>
  <si>
    <t>MLESEE91111363851</t>
  </si>
  <si>
    <t>MLESEE91111363858</t>
  </si>
  <si>
    <t>MLESEE91111363860</t>
  </si>
  <si>
    <t>MLESEE91111363866</t>
  </si>
  <si>
    <t>MLESEE91111364045</t>
  </si>
  <si>
    <t>MLESEE91111364060</t>
  </si>
  <si>
    <t>MLESEE91111364061</t>
  </si>
  <si>
    <t>MLESEE91111364327</t>
  </si>
  <si>
    <t>MLESEE91111364337</t>
  </si>
  <si>
    <t>MLESEE91111364348</t>
  </si>
  <si>
    <t>MLESEE91111364431</t>
  </si>
  <si>
    <t>MLEUE362111115873</t>
  </si>
  <si>
    <t>MLEUE362111115876</t>
  </si>
  <si>
    <t>MLEUE364111340083</t>
  </si>
  <si>
    <t>MLEUE362111116226</t>
  </si>
  <si>
    <t>MLESEH61111034996</t>
  </si>
  <si>
    <t>MLESEH61111034999</t>
  </si>
  <si>
    <t>MH3SEG11111014565</t>
  </si>
  <si>
    <t>MLESEG21111004212</t>
  </si>
  <si>
    <t>MLEUE362111116708</t>
  </si>
  <si>
    <t>XSR-155 (B1V600)</t>
  </si>
  <si>
    <t>MLESEE92111221339</t>
  </si>
  <si>
    <t>MLESEE92111221947</t>
  </si>
  <si>
    <t>MLESG691111012513</t>
  </si>
  <si>
    <t>MLESEH61111035784</t>
  </si>
  <si>
    <t>MLESEH61111035298</t>
  </si>
  <si>
    <t>MLESEH61111035279</t>
  </si>
  <si>
    <t>MLESEE92111222311</t>
  </si>
  <si>
    <t>MLESEE92111222333</t>
  </si>
  <si>
    <t>NMAX (BBB200 ) Y-connect</t>
  </si>
  <si>
    <t>MH3SG574111036582</t>
  </si>
  <si>
    <t>MH3SH182111023096</t>
  </si>
  <si>
    <t>MH3SH18A111002716</t>
  </si>
  <si>
    <t>MLESEE92111222538</t>
  </si>
  <si>
    <t>MLEUE364111341705</t>
  </si>
  <si>
    <t>MLEUE365111225387</t>
  </si>
  <si>
    <t>MLESEE92111222509</t>
  </si>
  <si>
    <t>MLEUE364111336482</t>
  </si>
  <si>
    <t>MLESEE91111371365</t>
  </si>
  <si>
    <t>MLESEE91111371265</t>
  </si>
  <si>
    <t>MLESEE91111371410</t>
  </si>
  <si>
    <t>MLESEE91111371447</t>
  </si>
  <si>
    <t>MLESEH61111036468</t>
  </si>
  <si>
    <t>MLERG622111004693</t>
  </si>
  <si>
    <t>MLESEE92111222767</t>
  </si>
  <si>
    <t>MLESEE92111222836</t>
  </si>
  <si>
    <t>MLESEE92111223318</t>
  </si>
  <si>
    <t>MLESEE92111223323</t>
  </si>
  <si>
    <t>MLESEH61111036979</t>
  </si>
  <si>
    <t>Finn ล้อแม็ก สตาร์ทมือ (UBS) (B6FL00)</t>
  </si>
  <si>
    <t>MLEUE365111226171</t>
  </si>
  <si>
    <t>Finn ล้อซี่ลวด  สตาร์ทมือ (B6FJ00)</t>
  </si>
  <si>
    <t>MLEUE362111118705</t>
  </si>
  <si>
    <t>MLERG634111004900</t>
  </si>
  <si>
    <t xml:space="preserve">XMAX 300 SP (B5XC00) </t>
  </si>
  <si>
    <t>MH3SH18A111003364</t>
  </si>
  <si>
    <t>MH3SG574111037206</t>
  </si>
  <si>
    <t>NMAX  Y-connect (BBB200)</t>
  </si>
  <si>
    <t>MH3SG574111037021</t>
  </si>
  <si>
    <t>MH3SH182111023899</t>
  </si>
  <si>
    <t>MLESEE91111375674</t>
  </si>
  <si>
    <t>MLESEE91111375689</t>
  </si>
  <si>
    <t>Fazzio  (BKF100)</t>
  </si>
  <si>
    <t>MLESEJ81111002472</t>
  </si>
  <si>
    <t>MLESEJ81111001778</t>
  </si>
  <si>
    <t>MLESEE91111375743</t>
  </si>
  <si>
    <t>MLEUE365111226514</t>
  </si>
  <si>
    <t>Finn ล้อแม็ก สตาร์ทมือ (B6FK00)</t>
  </si>
  <si>
    <t>MLEUE364111344858</t>
  </si>
  <si>
    <t>MLEUE364111345152</t>
  </si>
  <si>
    <t>Finn ล้อแม็ก สตาร์ทมือ (B6FJ00)</t>
  </si>
  <si>
    <t>MLEUE362111119394</t>
  </si>
  <si>
    <t>MH3SH182111024196</t>
  </si>
  <si>
    <t>MLESEE92111224273</t>
  </si>
  <si>
    <t>XMAX 300 SP (B5XC00 )</t>
  </si>
  <si>
    <t>MH3SH18A111003799</t>
  </si>
  <si>
    <t>MLESEE91111379300</t>
  </si>
  <si>
    <t>MLESEE91111379268</t>
  </si>
  <si>
    <t>MLESEE91111378585</t>
  </si>
  <si>
    <t>MLESEE91111378602</t>
  </si>
  <si>
    <t>MLESEE91111378611</t>
  </si>
  <si>
    <t>MLESEE91111378618</t>
  </si>
  <si>
    <t>MLEUE362111119521</t>
  </si>
  <si>
    <t>MLESEJ81111003991</t>
  </si>
  <si>
    <t>MLESEJ81111003246</t>
  </si>
  <si>
    <t>Fazzio Smart key (BKF300)</t>
  </si>
  <si>
    <t>เทา/ส้ม</t>
  </si>
  <si>
    <t>MLESEJ82111200542</t>
  </si>
  <si>
    <t>MLESEE92111224763</t>
  </si>
  <si>
    <t>เลขบัตร</t>
  </si>
  <si>
    <t>เลขเครื่องยนต์</t>
  </si>
  <si>
    <t>ยี่ห้อ</t>
  </si>
  <si>
    <t>รุ่น</t>
  </si>
  <si>
    <t>วันที่ซื้อ</t>
  </si>
  <si>
    <t>สินเชื่อ</t>
  </si>
  <si>
    <t>เลขทะเบียน</t>
  </si>
  <si>
    <t>คำนำหน้า</t>
  </si>
  <si>
    <t>ชื่อ-สกุล</t>
  </si>
  <si>
    <t>เลขตัวถัง</t>
  </si>
  <si>
    <t>วันครบกำหนดต่อภาษี</t>
  </si>
  <si>
    <t>Arhistory = เหลือง</t>
  </si>
  <si>
    <t>ช่องใส่ข้อมูล = สีเขียว</t>
  </si>
  <si>
    <t>Arcarown = สีส้ม</t>
  </si>
  <si>
    <t>เดือนครบกำหนดต่อภาษี</t>
  </si>
  <si>
    <t>ทะเบียน 1</t>
  </si>
  <si>
    <t>ทะเบียน 2</t>
  </si>
  <si>
    <t>ทะเบียน 3</t>
  </si>
  <si>
    <t>ทะเบียน 4</t>
  </si>
  <si>
    <t>ทะเบียน 5</t>
  </si>
  <si>
    <t>ทะเบียน 6</t>
  </si>
  <si>
    <t>ทะเบียน 7</t>
  </si>
  <si>
    <t>ทะเบียน 8</t>
  </si>
  <si>
    <t>ทะเบียน 9</t>
  </si>
  <si>
    <t>ทะเบียน 10</t>
  </si>
  <si>
    <t>ทะเบียน 11</t>
  </si>
  <si>
    <t>ทะเบียน 12</t>
  </si>
  <si>
    <t>ทะเบียน 13</t>
  </si>
  <si>
    <t>ทะเบียน 14</t>
  </si>
  <si>
    <t>ทะเบียน 15</t>
  </si>
  <si>
    <t>ทะเบียน 16</t>
  </si>
  <si>
    <t>ทะเบียน 17</t>
  </si>
  <si>
    <t>ทะเบียน 18</t>
  </si>
  <si>
    <t>ทะเบียน 19</t>
  </si>
  <si>
    <t>ทะเบียน 20</t>
  </si>
  <si>
    <t>ทะเบียน 21</t>
  </si>
  <si>
    <t>ทะเบียน 22</t>
  </si>
  <si>
    <t>ทะเบียน 23</t>
  </si>
  <si>
    <t>ทะเบียน 24</t>
  </si>
  <si>
    <t>ทะเบียน 25</t>
  </si>
  <si>
    <t>ทะเบียน 26</t>
  </si>
  <si>
    <t>ทะเบียน 27</t>
  </si>
  <si>
    <t>ทะเบียน 28</t>
  </si>
  <si>
    <t>ทะเบียน 29</t>
  </si>
  <si>
    <t>ทะเบียน 30</t>
  </si>
  <si>
    <t>Primary ของARhistoy</t>
  </si>
  <si>
    <t>linkจากเลขบัตร และเป็น Primary ของ Arcarown</t>
  </si>
  <si>
    <t>โปรโมชั่น</t>
  </si>
  <si>
    <t>ตรวจเอกสาร ทำเอกสารนอกสถานที่</t>
  </si>
  <si>
    <t>กิจกรรม</t>
  </si>
  <si>
    <t>ทะเบียนรถ และตรวจเช็ครุ่นรถ</t>
  </si>
  <si>
    <t>ช่องทางติดต่อ และแผนที่ร้าน</t>
  </si>
  <si>
    <t>ตรวจสอบเช็ครถตามระยะประกัน</t>
  </si>
  <si>
    <t>Line Chat</t>
  </si>
  <si>
    <t>Login</t>
  </si>
  <si>
    <t>เลขบัตร ปชช</t>
  </si>
  <si>
    <t>**บางทีลูกค้าคนเดียวมีรถหลายคัน</t>
  </si>
  <si>
    <t>1.หน้า Login</t>
  </si>
  <si>
    <t>2.หน้ารายละเอียด</t>
  </si>
  <si>
    <t>ยี่ห้อรถ</t>
  </si>
  <si>
    <t>สำเนาเล่ม</t>
  </si>
  <si>
    <t>ช่องทางติดต่อสินเชื่อ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</si>
</sst>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000]d/mm/yyyy;@"/>
    <numFmt numFmtId="165" formatCode="[$-1870000]d/mm/yyyy;@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/>
    <xf numFmtId="165" fontId="0" fillId="4" borderId="0" xfId="0" applyNumberFormat="1" applyFill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/>
    <xf numFmtId="0" fontId="0" fillId="0" borderId="1" xfId="0" applyBorder="1"/>
    <xf numFmtId="0" fontId="0" fillId="0" borderId="1" xfId="0" applyBorder="1" applyAlignme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</cellXfs>
  <cellStyles count="1">
    <cellStyle name="Normal" xfId="0" builtinId="0"/>
  </cellStyles>
  <dxfs count="1">
    <dxf>
      <numFmt numFmtId="164" formatCode="[$-1070000]d/mm/yyyy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472440</xdr:colOff>
      <xdr:row>7</xdr:row>
      <xdr:rowOff>83820</xdr:rowOff>
    </xdr:from>
    <xdr:to>
      <xdr:col>7</xdr:col>
      <xdr:colOff>594360</xdr:colOff>
      <xdr:row>16</xdr:row>
      <xdr:rowOff>160020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 flipV="1">
          <a:off x="1813560" y="1333500"/>
          <a:ext cx="3474720" cy="168402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N CPM" connectionId="1" xr16:uid="{00000000-0016-0000-0200-000000000000}" autoFormatId="16" applyNumberFormats="0" applyBorderFormats="0" applyFontFormats="0" applyPatternFormats="0" applyAlignmentFormats="0" applyWidthHeightFormats="0">
  <queryTableRefresh nextId="47">
    <queryTableFields count="11">
      <queryTableField id="1" name="Car_machineno" tableColumnId="1"/>
      <queryTableField id="5" name="Car_brand" tableColumnId="5"/>
      <queryTableField id="6" name="Car_model" tableColumnId="6"/>
      <queryTableField id="7" name="Car_color" tableColumnId="7"/>
      <queryTableField id="9" name="Car_tankno" tableColumnId="9"/>
      <queryTableField id="10" name="Car_gegis" tableColumnId="10"/>
      <queryTableField id="11" name="Car_regno" tableColumnId="11"/>
      <queryTableField id="13" name="Car_expday" tableColumnId="13"/>
      <queryTableField id="14" name="Car_expmonth" tableColumnId="14"/>
      <queryTableField id="15" name="Car_insureday" tableColumnId="15"/>
      <queryTableField id="16" name="Car_insuremonth" tableColumnId="16"/>
    </queryTableFields>
    <queryTableDeletedFields count="35">
      <deletedField name="Car_code"/>
      <deletedField name="Car_part"/>
      <deletedField name="Car_brandcode"/>
      <deletedField name="Car_modelyear"/>
      <deletedField name="Comments"/>
      <deletedField name="Refproduct"/>
      <deletedField name="ARCardtype"/>
      <deletedField name="Car_cost"/>
      <deletedField name="Other_cost"/>
      <deletedField name="Free_cost"/>
      <deletedField name="Broker"/>
      <deletedField name="Totalcost"/>
      <deletedField name="Totalprice"/>
      <deletedField name="Car_stock"/>
      <deletedField name="Car_locationcode"/>
      <deletedField name="Car_locationdes"/>
      <deletedField name="Car_pictpath"/>
      <deletedField name="Personocc"/>
      <deletedField name="Personoccname"/>
      <deletedField name="Owntitle"/>
      <deletedField name="Ownname"/>
      <deletedField name="Ownaddr1"/>
      <deletedField name="Ownaddr2"/>
      <deletedField name="Owntel"/>
      <deletedField name="Ownidcard"/>
      <deletedField name="Ownicardexp"/>
      <deletedField name="Givetitle"/>
      <deletedField name="Givename"/>
      <deletedField name="Giveaddr1"/>
      <deletedField name="Giveaddr2"/>
      <deletedField name="Givetel"/>
      <deletedField name="Giveidcard"/>
      <deletedField name="Giveidcardexp"/>
      <deletedField name="Car_status"/>
      <deletedField name="Car_provin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FN_CPM34" displayName="Table_FN_CPM34" ref="A1:K5689" tableType="queryTable" totalsRowShown="0">
  <autoFilter ref="A1:K5689" xr:uid="{00000000-0009-0000-0100-000003000000}"/>
  <tableColumns count="11">
    <tableColumn id="1" xr3:uid="{00000000-0010-0000-0000-000001000000}" uniqueName="1" name="Car_machineno" queryTableFieldId="1"/>
    <tableColumn id="5" xr3:uid="{00000000-0010-0000-0000-000005000000}" uniqueName="5" name="Car_brand" queryTableFieldId="5"/>
    <tableColumn id="6" xr3:uid="{00000000-0010-0000-0000-000006000000}" uniqueName="6" name="Car_model" queryTableFieldId="6"/>
    <tableColumn id="7" xr3:uid="{00000000-0010-0000-0000-000007000000}" uniqueName="7" name="Car_color" queryTableFieldId="7"/>
    <tableColumn id="9" xr3:uid="{00000000-0010-0000-0000-000009000000}" uniqueName="9" name="Car_tankno" queryTableFieldId="9"/>
    <tableColumn id="10" xr3:uid="{00000000-0010-0000-0000-00000A000000}" uniqueName="10" name="Car_gegis" queryTableFieldId="10" dataDxfId="0"/>
    <tableColumn id="11" xr3:uid="{00000000-0010-0000-0000-00000B000000}" uniqueName="11" name="Car_regno" queryTableFieldId="11"/>
    <tableColumn id="13" xr3:uid="{00000000-0010-0000-0000-00000D000000}" uniqueName="13" name="Car_expday" queryTableFieldId="13"/>
    <tableColumn id="14" xr3:uid="{00000000-0010-0000-0000-00000E000000}" uniqueName="14" name="Car_expmonth" queryTableFieldId="14"/>
    <tableColumn id="15" xr3:uid="{00000000-0010-0000-0000-00000F000000}" uniqueName="15" name="Car_insureday" queryTableFieldId="15"/>
    <tableColumn id="16" xr3:uid="{00000000-0010-0000-0000-000010000000}" uniqueName="16" name="Car_insuremonth" queryTableFieldId="1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"/>
  <sheetViews>
    <sheetView tabSelected="1" workbookViewId="0">
      <selection activeCell="A3" sqref="A3"/>
    </sheetView>
  </sheetViews>
  <sheetFormatPr defaultRowHeight="14.4" x14ac:dyDescent="0.3"/>
  <cols>
    <col min="1" max="1" width="17.6640625" bestFit="1" customWidth="1"/>
    <col min="2" max="2" width="17" customWidth="1"/>
    <col min="3" max="3" width="25.6640625" customWidth="1"/>
    <col min="4" max="4" width="13.77734375" style="6" customWidth="1"/>
    <col min="5" max="5" width="26.5546875" bestFit="1" customWidth="1"/>
    <col min="7" max="7" width="14.77734375" customWidth="1"/>
    <col min="8" max="8" width="18.5546875" bestFit="1" customWidth="1"/>
    <col min="9" max="9" width="10.33203125" style="2" bestFit="1" customWidth="1"/>
    <col min="10" max="10" width="14.21875" customWidth="1"/>
    <col min="11" max="11" width="17.21875" customWidth="1"/>
    <col min="12" max="12" width="18.88671875" bestFit="1" customWidth="1"/>
  </cols>
  <sheetData>
    <row r="1" spans="1:12" x14ac:dyDescent="0.3">
      <c r="A1" s="4" t="s">
        <v>671</v>
      </c>
      <c r="C1" s="5" t="s">
        <v>670</v>
      </c>
      <c r="E1" s="3" t="s">
        <v>672</v>
      </c>
      <c r="F1" s="9"/>
      <c r="H1" s="9"/>
    </row>
    <row r="2" spans="1:12" ht="57.6" x14ac:dyDescent="0.3">
      <c r="A2" t="s">
        <v>704</v>
      </c>
      <c r="G2" s="11" t="s">
        <v>705</v>
      </c>
    </row>
    <row r="3" spans="1:12" x14ac:dyDescent="0.3">
      <c r="A3" s="7" t="s">
        <v>659</v>
      </c>
      <c r="B3" s="7" t="s">
        <v>666</v>
      </c>
      <c r="C3" s="7" t="s">
        <v>667</v>
      </c>
      <c r="D3" s="8" t="s">
        <v>661</v>
      </c>
      <c r="E3" s="8" t="s">
        <v>662</v>
      </c>
      <c r="F3" s="8" t="s">
        <v>68</v>
      </c>
      <c r="G3" s="7" t="s">
        <v>660</v>
      </c>
      <c r="H3" s="8" t="s">
        <v>668</v>
      </c>
      <c r="I3" s="10" t="s">
        <v>663</v>
      </c>
      <c r="J3" s="8" t="s">
        <v>665</v>
      </c>
      <c r="K3" s="8" t="s">
        <v>669</v>
      </c>
      <c r="L3" s="8" t="s">
        <v>673</v>
      </c>
    </row>
    <row r="4" spans="1:12" x14ac:dyDescent="0.3">
      <c r="A4" t="s">
        <v>118</v>
      </c>
      <c r="B4" t="str">
        <f>INDEX(ARhis!C:C,MATCH(A4,ARhis!B:B,0))</f>
        <v>นางสาว</v>
      </c>
      <c r="C4" t="str">
        <f>INDEX(ARhis!D:D,MATCH(A4,ARhis!B:B,0))</f>
        <v>รุ่งทิพย์ จิตรสุภ</v>
      </c>
      <c r="D4" s="6" t="str">
        <f>INDEX(Table_FN_CPM34[Car_brand],MATCH(G4,Table_FN_CPM34[Car_machineno],0))</f>
        <v>YAMAHA</v>
      </c>
      <c r="E4" t="str">
        <f>INDEX(Table_FN_CPM34[Car_model],MATCH(G4,Table_FN_CPM34[Car_machineno],0))</f>
        <v>Finn ล้อแม็ก สตาร์ทมือ (B6FF00)</v>
      </c>
      <c r="F4" t="str">
        <f>INDEX(Table_FN_CPM34[Car_color],MATCH(G4,Table_FN_CPM34[Car_machineno],0))</f>
        <v>ดำ-แดง</v>
      </c>
      <c r="G4" t="str">
        <f>INDEX(ARhis!E:E,MATCH(A4,ARhis!B:B,0))</f>
        <v>E32EE-336484</v>
      </c>
      <c r="H4" t="str">
        <f>INDEX(Table_FN_CPM34[Car_tankno],MATCH(G4,Table_FN_CPM34[Car_machineno],0))</f>
        <v>MLEUE364111336482</v>
      </c>
      <c r="I4" s="2">
        <f>INDEX(ARhis!A:A,MATCH(A4,ARhis!B:B,0))</f>
        <v>44713</v>
      </c>
      <c r="J4" t="str">
        <f>INDEX(Table_FN_CPM34[Car_regno],MATCH(G4,Table_FN_CPM34[Car_machineno],0))</f>
        <v>ทะเบียน 1</v>
      </c>
      <c r="K4" t="str">
        <f>INDEX(ARcar!J:J,MATCH(G4,Table_FN_CPM34[Car_machineno],0))</f>
        <v>Car_insureday</v>
      </c>
      <c r="L4" t="str">
        <f>INDEX(ARcar!I:I,MATCH(G4,Table_FN_CPM34[Car_machineno],0))</f>
        <v>Car_expmonth</v>
      </c>
    </row>
    <row r="5" spans="1:12" ht="13.8" customHeight="1" x14ac:dyDescent="0.3">
      <c r="A5" t="s">
        <v>122</v>
      </c>
      <c r="B5" t="str">
        <f>INDEX(ARhis!C:C,MATCH(A5,ARhis!B:B,0))</f>
        <v>นางสาว</v>
      </c>
      <c r="C5" t="str">
        <f>INDEX(ARhis!D:D,MATCH(A5,ARhis!B:B,0))</f>
        <v>ณภัสนันท์ มั่นจินดา</v>
      </c>
      <c r="D5" s="6" t="str">
        <f>INDEX(Table_FN_CPM34[Car_brand],MATCH(G5,Table_FN_CPM34[Car_machineno],0))</f>
        <v>YAMAHA</v>
      </c>
      <c r="E5" t="str">
        <f>INDEX(Table_FN_CPM34[Car_model],MATCH(G5,Table_FN_CPM34[Car_machineno],0))</f>
        <v>GrandFilano Hybrid (B8B800)</v>
      </c>
      <c r="F5" t="str">
        <f>INDEX(Table_FN_CPM34[Car_color],MATCH(G5,Table_FN_CPM34[Car_machineno],0))</f>
        <v>ดำ</v>
      </c>
      <c r="G5" t="str">
        <f>INDEX(ARhis!E:E,MATCH(A5,ARhis!B:B,0))</f>
        <v>E31PE-359217</v>
      </c>
      <c r="H5" t="str">
        <f>INDEX(Table_FN_CPM34[Car_tankno],MATCH(G5,Table_FN_CPM34[Car_machineno],0))</f>
        <v>MLESEE91111359196</v>
      </c>
      <c r="I5" s="2">
        <f>INDEX(ARhis!A:A,MATCH(A5,ARhis!B:B,0))</f>
        <v>44714</v>
      </c>
      <c r="J5" t="str">
        <f>INDEX(Table_FN_CPM34[Car_regno],MATCH(G5,Table_FN_CPM34[Car_machineno],0))</f>
        <v>ทะเบียน 2</v>
      </c>
      <c r="K5" t="str">
        <f>INDEX(ARcar!J:J,MATCH(G5,Table_FN_CPM34[Car_machineno],0))</f>
        <v>16</v>
      </c>
      <c r="L5" t="str">
        <f>INDEX(ARcar!I:I,MATCH(G5,Table_FN_CPM34[Car_machineno],0))</f>
        <v>02</v>
      </c>
    </row>
    <row r="6" spans="1:12" x14ac:dyDescent="0.3">
      <c r="A6" t="s">
        <v>127</v>
      </c>
      <c r="B6" t="str">
        <f>INDEX(ARhis!C:C,MATCH(A6,ARhis!B:B,0))</f>
        <v>นางสาว</v>
      </c>
      <c r="C6" t="str">
        <f>INDEX(ARhis!D:D,MATCH(A6,ARhis!B:B,0))</f>
        <v>ศุภรัตน์ สุขเกษม</v>
      </c>
      <c r="D6" s="6" t="str">
        <f>INDEX(Table_FN_CPM34[Car_brand],MATCH(G6,Table_FN_CPM34[Car_machineno],0))</f>
        <v>YAMAHA</v>
      </c>
      <c r="E6" t="str">
        <f>INDEX(Table_FN_CPM34[Car_model],MATCH(G6,Table_FN_CPM34[Car_machineno],0))</f>
        <v>GrandFilano Hybrid ABS (B8B900)</v>
      </c>
      <c r="F6" t="str">
        <f>INDEX(Table_FN_CPM34[Car_color],MATCH(G6,Table_FN_CPM34[Car_machineno],0))</f>
        <v>น้ำตาล</v>
      </c>
      <c r="G6" t="str">
        <f>INDEX(ARhis!E:E,MATCH(A6,ARhis!B:B,0))</f>
        <v>E31PE-220297</v>
      </c>
      <c r="H6" t="str">
        <f>INDEX(Table_FN_CPM34[Car_tankno],MATCH(G6,Table_FN_CPM34[Car_machineno],0))</f>
        <v>MLESEE92111220286</v>
      </c>
      <c r="I6" s="2">
        <f>INDEX(ARhis!A:A,MATCH(A6,ARhis!B:B,0))</f>
        <v>44715</v>
      </c>
      <c r="J6" t="str">
        <f>INDEX(Table_FN_CPM34[Car_regno],MATCH(G6,Table_FN_CPM34[Car_machineno],0))</f>
        <v>ทะเบียน 3</v>
      </c>
      <c r="K6" t="str">
        <f>INDEX(ARcar!J:J,MATCH(G6,Table_FN_CPM34[Car_machineno],0))</f>
        <v>21</v>
      </c>
      <c r="L6" t="str">
        <f>INDEX(ARcar!I:I,MATCH(G6,Table_FN_CPM34[Car_machineno],0))</f>
        <v>02</v>
      </c>
    </row>
    <row r="7" spans="1:12" x14ac:dyDescent="0.3">
      <c r="A7" t="s">
        <v>131</v>
      </c>
      <c r="B7" t="str">
        <f>INDEX(ARhis!C:C,MATCH(A7,ARhis!B:B,0))</f>
        <v>นางสาว</v>
      </c>
      <c r="C7" t="str">
        <f>INDEX(ARhis!D:D,MATCH(A7,ARhis!B:B,0))</f>
        <v>สิริวรรณ รู้รอบ</v>
      </c>
      <c r="D7" s="6" t="str">
        <f>INDEX(Table_FN_CPM34[Car_brand],MATCH(G7,Table_FN_CPM34[Car_machineno],0))</f>
        <v>YAMAHA</v>
      </c>
      <c r="E7" t="str">
        <f>INDEX(Table_FN_CPM34[Car_model],MATCH(G7,Table_FN_CPM34[Car_machineno],0))</f>
        <v>Finn ล้อแม็ก สตาร์ทมือ (B6FF00)</v>
      </c>
      <c r="F7" t="str">
        <f>INDEX(Table_FN_CPM34[Car_color],MATCH(G7,Table_FN_CPM34[Car_machineno],0))</f>
        <v>ดำ-แดง</v>
      </c>
      <c r="G7" t="str">
        <f>INDEX(ARhis!E:E,MATCH(A7,ARhis!B:B,0))</f>
        <v>E32EE-338970</v>
      </c>
      <c r="H7" t="str">
        <f>INDEX(Table_FN_CPM34[Car_tankno],MATCH(G7,Table_FN_CPM34[Car_machineno],0))</f>
        <v>MLEUE364111338967</v>
      </c>
      <c r="I7" s="2">
        <f>INDEX(ARhis!A:A,MATCH(A7,ARhis!B:B,0))</f>
        <v>44715</v>
      </c>
      <c r="J7" t="str">
        <f>INDEX(Table_FN_CPM34[Car_regno],MATCH(G7,Table_FN_CPM34[Car_machineno],0))</f>
        <v>ทะเบียน 4</v>
      </c>
      <c r="K7" t="str">
        <f>INDEX(ARcar!J:J,MATCH(G7,Table_FN_CPM34[Car_machineno],0))</f>
        <v>17</v>
      </c>
      <c r="L7" t="str">
        <f>INDEX(ARcar!I:I,MATCH(G7,Table_FN_CPM34[Car_machineno],0))</f>
        <v>10</v>
      </c>
    </row>
    <row r="8" spans="1:12" x14ac:dyDescent="0.3">
      <c r="A8" t="s">
        <v>136</v>
      </c>
      <c r="B8" t="str">
        <f>INDEX(ARhis!C:C,MATCH(A8,ARhis!B:B,0))</f>
        <v>นางสาว</v>
      </c>
      <c r="C8" t="str">
        <f>INDEX(ARhis!D:D,MATCH(A8,ARhis!B:B,0))</f>
        <v>วันราชินี ห่วงเพชร</v>
      </c>
      <c r="D8" s="6" t="str">
        <f>INDEX(Table_FN_CPM34[Car_brand],MATCH(G8,Table_FN_CPM34[Car_machineno],0))</f>
        <v>YAMAHA</v>
      </c>
      <c r="E8" t="str">
        <f>INDEX(Table_FN_CPM34[Car_model],MATCH(G8,Table_FN_CPM34[Car_machineno],0))</f>
        <v>Fino 125 (BB9A00)</v>
      </c>
      <c r="F8" t="str">
        <f>INDEX(Table_FN_CPM34[Car_color],MATCH(G8,Table_FN_CPM34[Car_machineno],0))</f>
        <v>ดำ</v>
      </c>
      <c r="G8" t="str">
        <f>INDEX(ARhis!E:E,MATCH(A8,ARhis!B:B,0))</f>
        <v>E33JE-032849</v>
      </c>
      <c r="H8" t="str">
        <f>INDEX(Table_FN_CPM34[Car_tankno],MATCH(G8,Table_FN_CPM34[Car_machineno],0))</f>
        <v>MLESEH61111032886</v>
      </c>
      <c r="I8" s="2">
        <f>INDEX(ARhis!A:A,MATCH(A8,ARhis!B:B,0))</f>
        <v>44716</v>
      </c>
      <c r="J8" t="str">
        <f>INDEX(Table_FN_CPM34[Car_regno],MATCH(G8,Table_FN_CPM34[Car_machineno],0))</f>
        <v>ทะเบียน 5</v>
      </c>
      <c r="K8" t="str">
        <f>INDEX(ARcar!J:J,MATCH(G8,Table_FN_CPM34[Car_machineno],0))</f>
        <v>29</v>
      </c>
      <c r="L8" t="str">
        <f>INDEX(ARcar!I:I,MATCH(G8,Table_FN_CPM34[Car_machineno],0))</f>
        <v>04</v>
      </c>
    </row>
    <row r="9" spans="1:12" x14ac:dyDescent="0.3">
      <c r="A9" t="s">
        <v>141</v>
      </c>
      <c r="B9" t="str">
        <f>INDEX(ARhis!C:C,MATCH(A9,ARhis!B:B,0))</f>
        <v>นางสาว</v>
      </c>
      <c r="C9" t="str">
        <f>INDEX(ARhis!D:D,MATCH(A9,ARhis!B:B,0))</f>
        <v>พวงทอง ไกรยะราช</v>
      </c>
      <c r="D9" s="6" t="str">
        <f>INDEX(Table_FN_CPM34[Car_brand],MATCH(G9,Table_FN_CPM34[Car_machineno],0))</f>
        <v>YAMAHA</v>
      </c>
      <c r="E9" t="str">
        <f>INDEX(Table_FN_CPM34[Car_model],MATCH(G9,Table_FN_CPM34[Car_machineno],0))</f>
        <v>GrandFilano Hybrid (B8B800)</v>
      </c>
      <c r="F9" t="str">
        <f>INDEX(Table_FN_CPM34[Car_color],MATCH(G9,Table_FN_CPM34[Car_machineno],0))</f>
        <v>ดำ</v>
      </c>
      <c r="G9" t="str">
        <f>INDEX(ARhis!E:E,MATCH(A9,ARhis!B:B,0))</f>
        <v>E31PE-352380</v>
      </c>
      <c r="H9" t="str">
        <f>INDEX(Table_FN_CPM34[Car_tankno],MATCH(G9,Table_FN_CPM34[Car_machineno],0))</f>
        <v>MLESEE91111352358</v>
      </c>
      <c r="I9" s="2">
        <f>INDEX(ARhis!A:A,MATCH(A9,ARhis!B:B,0))</f>
        <v>44717</v>
      </c>
      <c r="J9" t="str">
        <f>INDEX(Table_FN_CPM34[Car_regno],MATCH(G9,Table_FN_CPM34[Car_machineno],0))</f>
        <v>ทะเบียน 6</v>
      </c>
      <c r="K9" t="str">
        <f>INDEX(ARcar!J:J,MATCH(G9,Table_FN_CPM34[Car_machineno],0))</f>
        <v>04</v>
      </c>
      <c r="L9" t="str">
        <f>INDEX(ARcar!I:I,MATCH(G9,Table_FN_CPM34[Car_machineno],0))</f>
        <v>02</v>
      </c>
    </row>
    <row r="10" spans="1:12" x14ac:dyDescent="0.3">
      <c r="A10" t="s">
        <v>145</v>
      </c>
      <c r="B10" t="str">
        <f>INDEX(ARhis!C:C,MATCH(A10,ARhis!B:B,0))</f>
        <v>นาย</v>
      </c>
      <c r="C10" t="str">
        <f>INDEX(ARhis!D:D,MATCH(A10,ARhis!B:B,0))</f>
        <v>เสกสรรค์ บำรัมย์</v>
      </c>
      <c r="D10" s="6" t="str">
        <f>INDEX(Table_FN_CPM34[Car_brand],MATCH(G10,Table_FN_CPM34[Car_machineno],0))</f>
        <v>YAMAHA</v>
      </c>
      <c r="E10" t="str">
        <f>INDEX(Table_FN_CPM34[Car_model],MATCH(G10,Table_FN_CPM34[Car_machineno],0))</f>
        <v>AEROX 155 S (BBR500)</v>
      </c>
      <c r="F10" t="str">
        <f>INDEX(Table_FN_CPM34[Car_color],MATCH(G10,Table_FN_CPM34[Car_machineno],0))</f>
        <v>แดง</v>
      </c>
      <c r="G10" t="str">
        <f>INDEX(ARhis!E:E,MATCH(A10,ARhis!B:B,0))</f>
        <v>G3P6E-010600</v>
      </c>
      <c r="H10" t="str">
        <f>INDEX(Table_FN_CPM34[Car_tankno],MATCH(G10,Table_FN_CPM34[Car_machineno],0))</f>
        <v>MLESG691111010556</v>
      </c>
      <c r="I10" s="2">
        <f>INDEX(ARhis!A:A,MATCH(A10,ARhis!B:B,0))</f>
        <v>44719</v>
      </c>
      <c r="J10" t="str">
        <f>INDEX(Table_FN_CPM34[Car_regno],MATCH(G10,Table_FN_CPM34[Car_machineno],0))</f>
        <v>ทะเบียน 7</v>
      </c>
      <c r="K10" t="str">
        <f>INDEX(ARcar!J:J,MATCH(G10,Table_FN_CPM34[Car_machineno],0))</f>
        <v>01</v>
      </c>
      <c r="L10" t="str">
        <f>INDEX(ARcar!I:I,MATCH(G10,Table_FN_CPM34[Car_machineno],0))</f>
        <v>01</v>
      </c>
    </row>
    <row r="11" spans="1:12" x14ac:dyDescent="0.3">
      <c r="A11" t="s">
        <v>149</v>
      </c>
      <c r="B11" t="str">
        <f>INDEX(ARhis!C:C,MATCH(A11,ARhis!B:B,0))</f>
        <v>นาง</v>
      </c>
      <c r="C11" t="str">
        <f>INDEX(ARhis!D:D,MATCH(A11,ARhis!B:B,0))</f>
        <v>เยาวรี มีสุข</v>
      </c>
      <c r="D11" s="6" t="str">
        <f>INDEX(Table_FN_CPM34[Car_brand],MATCH(G11,Table_FN_CPM34[Car_machineno],0))</f>
        <v>YAMAHA</v>
      </c>
      <c r="E11" t="str">
        <f>INDEX(Table_FN_CPM34[Car_model],MATCH(G11,Table_FN_CPM34[Car_machineno],0))</f>
        <v>Fino 125 (BB9A00)</v>
      </c>
      <c r="F11" t="str">
        <f>INDEX(Table_FN_CPM34[Car_color],MATCH(G11,Table_FN_CPM34[Car_machineno],0))</f>
        <v>เขียว</v>
      </c>
      <c r="G11" t="str">
        <f>INDEX(ARhis!E:E,MATCH(A11,ARhis!B:B,0))</f>
        <v>E33JE-034150</v>
      </c>
      <c r="H11" t="str">
        <f>INDEX(Table_FN_CPM34[Car_tankno],MATCH(G11,Table_FN_CPM34[Car_machineno],0))</f>
        <v>MLESEH61111034135</v>
      </c>
      <c r="I11" s="2">
        <f>INDEX(ARhis!A:A,MATCH(A11,ARhis!B:B,0))</f>
        <v>44720</v>
      </c>
      <c r="J11" t="str">
        <f>INDEX(Table_FN_CPM34[Car_regno],MATCH(G11,Table_FN_CPM34[Car_machineno],0))</f>
        <v>ทะเบียน 8</v>
      </c>
      <c r="K11" t="str">
        <f>INDEX(ARcar!J:J,MATCH(G11,Table_FN_CPM34[Car_machineno],0))</f>
        <v>01</v>
      </c>
      <c r="L11" t="str">
        <f>INDEX(ARcar!I:I,MATCH(G11,Table_FN_CPM34[Car_machineno],0))</f>
        <v>01</v>
      </c>
    </row>
    <row r="12" spans="1:12" x14ac:dyDescent="0.3">
      <c r="A12" t="s">
        <v>153</v>
      </c>
      <c r="B12" t="str">
        <f>INDEX(ARhis!C:C,MATCH(A12,ARhis!B:B,0))</f>
        <v>นางสาว</v>
      </c>
      <c r="C12" t="str">
        <f>INDEX(ARhis!D:D,MATCH(A12,ARhis!B:B,0))</f>
        <v>อรุณรัตน์ ล้วนกลาง</v>
      </c>
      <c r="D12" s="6" t="str">
        <f>INDEX(Table_FN_CPM34[Car_brand],MATCH(G12,Table_FN_CPM34[Car_machineno],0))</f>
        <v>YAMAHA</v>
      </c>
      <c r="E12" t="str">
        <f>INDEX(Table_FN_CPM34[Car_model],MATCH(G12,Table_FN_CPM34[Car_machineno],0))</f>
        <v>GrandFilano Hybrid (B8B800)</v>
      </c>
      <c r="F12" t="str">
        <f>INDEX(Table_FN_CPM34[Car_color],MATCH(G12,Table_FN_CPM34[Car_machineno],0))</f>
        <v>เทา</v>
      </c>
      <c r="G12" t="str">
        <f>INDEX(ARhis!E:E,MATCH(A12,ARhis!B:B,0))</f>
        <v>E31PE-363918</v>
      </c>
      <c r="H12" t="str">
        <f>INDEX(Table_FN_CPM34[Car_tankno],MATCH(G12,Table_FN_CPM34[Car_machineno],0))</f>
        <v>MLESEE91111363903</v>
      </c>
      <c r="I12" s="2">
        <f>INDEX(ARhis!A:A,MATCH(A12,ARhis!B:B,0))</f>
        <v>44722</v>
      </c>
      <c r="J12" t="str">
        <f>INDEX(Table_FN_CPM34[Car_regno],MATCH(G12,Table_FN_CPM34[Car_machineno],0))</f>
        <v>ทะเบียน 9</v>
      </c>
      <c r="K12" t="str">
        <f>INDEX(ARcar!J:J,MATCH(G12,Table_FN_CPM34[Car_machineno],0))</f>
        <v>01</v>
      </c>
      <c r="L12" t="str">
        <f>INDEX(ARcar!I:I,MATCH(G12,Table_FN_CPM34[Car_machineno],0))</f>
        <v>01</v>
      </c>
    </row>
    <row r="13" spans="1:12" x14ac:dyDescent="0.3">
      <c r="A13" t="s">
        <v>157</v>
      </c>
      <c r="B13" t="str">
        <f>INDEX(ARhis!C:C,MATCH(A13,ARhis!B:B,0))</f>
        <v>นางสาว</v>
      </c>
      <c r="C13" t="str">
        <f>INDEX(ARhis!D:D,MATCH(A13,ARhis!B:B,0))</f>
        <v>ใบด๊ะห์ พลีขันธ์</v>
      </c>
      <c r="D13" s="6" t="str">
        <f>INDEX(Table_FN_CPM34[Car_brand],MATCH(G13,Table_FN_CPM34[Car_machineno],0))</f>
        <v>YAMAHA</v>
      </c>
      <c r="E13" t="str">
        <f>INDEX(Table_FN_CPM34[Car_model],MATCH(G13,Table_FN_CPM34[Car_machineno],0))</f>
        <v>Finn ล้อแม็ก สตาร์ทมือ (B6FF00)</v>
      </c>
      <c r="F13" t="str">
        <f>INDEX(Table_FN_CPM34[Car_color],MATCH(G13,Table_FN_CPM34[Car_machineno],0))</f>
        <v>แดง</v>
      </c>
      <c r="G13" t="str">
        <f>INDEX(ARhis!E:E,MATCH(A13,ARhis!B:B,0))</f>
        <v>E32EE-338748</v>
      </c>
      <c r="H13" t="str">
        <f>INDEX(Table_FN_CPM34[Car_tankno],MATCH(G13,Table_FN_CPM34[Car_machineno],0))</f>
        <v>MLEUE364111338747</v>
      </c>
      <c r="I13" s="2">
        <f>INDEX(ARhis!A:A,MATCH(A13,ARhis!B:B,0))</f>
        <v>44722</v>
      </c>
      <c r="J13" t="str">
        <f>INDEX(Table_FN_CPM34[Car_regno],MATCH(G13,Table_FN_CPM34[Car_machineno],0))</f>
        <v>ทะเบียน 10</v>
      </c>
      <c r="K13" t="str">
        <f>INDEX(ARcar!J:J,MATCH(G13,Table_FN_CPM34[Car_machineno],0))</f>
        <v>01</v>
      </c>
      <c r="L13" t="str">
        <f>INDEX(ARcar!I:I,MATCH(G13,Table_FN_CPM34[Car_machineno],0))</f>
        <v>01</v>
      </c>
    </row>
    <row r="14" spans="1:12" x14ac:dyDescent="0.3">
      <c r="A14" t="s">
        <v>162</v>
      </c>
      <c r="B14" t="str">
        <f>INDEX(ARhis!C:C,MATCH(A14,ARhis!B:B,0))</f>
        <v>นาย</v>
      </c>
      <c r="C14" t="str">
        <f>INDEX(ARhis!D:D,MATCH(A14,ARhis!B:B,0))</f>
        <v>อุทัย คุ้มวันดี</v>
      </c>
      <c r="D14" s="6" t="str">
        <f>INDEX(Table_FN_CPM34[Car_brand],MATCH(G14,Table_FN_CPM34[Car_machineno],0))</f>
        <v>YAMAHA</v>
      </c>
      <c r="E14" t="str">
        <f>INDEX(Table_FN_CPM34[Car_model],MATCH(G14,Table_FN_CPM34[Car_machineno],0))</f>
        <v>Fino 125 (BB9A00)</v>
      </c>
      <c r="F14" t="str">
        <f>INDEX(Table_FN_CPM34[Car_color],MATCH(G14,Table_FN_CPM34[Car_machineno],0))</f>
        <v>ดำ</v>
      </c>
      <c r="G14" t="str">
        <f>INDEX(ARhis!E:E,MATCH(A14,ARhis!B:B,0))</f>
        <v>E33JE-035005</v>
      </c>
      <c r="H14" t="str">
        <f>INDEX(Table_FN_CPM34[Car_tankno],MATCH(G14,Table_FN_CPM34[Car_machineno],0))</f>
        <v>MLESEH61111034999</v>
      </c>
      <c r="I14" s="2">
        <f>INDEX(ARhis!A:A,MATCH(A14,ARhis!B:B,0))</f>
        <v>44725</v>
      </c>
      <c r="J14" t="str">
        <f>INDEX(Table_FN_CPM34[Car_regno],MATCH(G14,Table_FN_CPM34[Car_machineno],0))</f>
        <v>ทะเบียน 11</v>
      </c>
      <c r="K14" t="str">
        <f>INDEX(ARcar!J:J,MATCH(G14,Table_FN_CPM34[Car_machineno],0))</f>
        <v>01</v>
      </c>
      <c r="L14" t="str">
        <f>INDEX(ARcar!I:I,MATCH(G14,Table_FN_CPM34[Car_machineno],0))</f>
        <v>01</v>
      </c>
    </row>
    <row r="15" spans="1:12" x14ac:dyDescent="0.3">
      <c r="A15" t="s">
        <v>166</v>
      </c>
      <c r="B15" t="str">
        <f>INDEX(ARhis!C:C,MATCH(A15,ARhis!B:B,0))</f>
        <v>นางสาว</v>
      </c>
      <c r="C15" t="str">
        <f>INDEX(ARhis!D:D,MATCH(A15,ARhis!B:B,0))</f>
        <v>นงนภัส แปลงกาย</v>
      </c>
      <c r="D15" s="6" t="str">
        <f>INDEX(Table_FN_CPM34[Car_brand],MATCH(G15,Table_FN_CPM34[Car_machineno],0))</f>
        <v>YAMAHA</v>
      </c>
      <c r="E15" t="str">
        <f>INDEX(Table_FN_CPM34[Car_model],MATCH(G15,Table_FN_CPM34[Car_machineno],0))</f>
        <v>GrandFilano Hybrid (B8B800)</v>
      </c>
      <c r="F15" t="str">
        <f>INDEX(Table_FN_CPM34[Car_color],MATCH(G15,Table_FN_CPM34[Car_machineno],0))</f>
        <v>เทา</v>
      </c>
      <c r="G15" t="str">
        <f>INDEX(ARhis!E:E,MATCH(A15,ARhis!B:B,0))</f>
        <v>E31PE-363884</v>
      </c>
      <c r="H15" t="str">
        <f>INDEX(Table_FN_CPM34[Car_tankno],MATCH(G15,Table_FN_CPM34[Car_machineno],0))</f>
        <v>MLESEE91111363860</v>
      </c>
      <c r="I15" s="2">
        <f>INDEX(ARhis!A:A,MATCH(A15,ARhis!B:B,0))</f>
        <v>44725</v>
      </c>
      <c r="J15" t="str">
        <f>INDEX(Table_FN_CPM34[Car_regno],MATCH(G15,Table_FN_CPM34[Car_machineno],0))</f>
        <v>ทะเบียน 12</v>
      </c>
      <c r="K15" t="str">
        <f>INDEX(ARcar!J:J,MATCH(G15,Table_FN_CPM34[Car_machineno],0))</f>
        <v>01</v>
      </c>
      <c r="L15" t="str">
        <f>INDEX(ARcar!I:I,MATCH(G15,Table_FN_CPM34[Car_machineno],0))</f>
        <v>01</v>
      </c>
    </row>
    <row r="16" spans="1:12" x14ac:dyDescent="0.3">
      <c r="A16" t="s">
        <v>170</v>
      </c>
      <c r="B16" t="str">
        <f>INDEX(ARhis!C:C,MATCH(A16,ARhis!B:B,0))</f>
        <v>นาย</v>
      </c>
      <c r="C16" t="str">
        <f>INDEX(ARhis!D:D,MATCH(A16,ARhis!B:B,0))</f>
        <v>สายชล โพธิรัตน์</v>
      </c>
      <c r="D16" s="6" t="str">
        <f>INDEX(Table_FN_CPM34[Car_brand],MATCH(G16,Table_FN_CPM34[Car_machineno],0))</f>
        <v>YAMAHA</v>
      </c>
      <c r="E16" t="str">
        <f>INDEX(Table_FN_CPM34[Car_model],MATCH(G16,Table_FN_CPM34[Car_machineno],0))</f>
        <v>Finn ล้อซี่ลวด  สตาร์ทมือ (B6FE00)</v>
      </c>
      <c r="F16" t="str">
        <f>INDEX(Table_FN_CPM34[Car_color],MATCH(G16,Table_FN_CPM34[Car_machineno],0))</f>
        <v>แดง</v>
      </c>
      <c r="G16" t="str">
        <f>INDEX(ARhis!E:E,MATCH(A16,ARhis!B:B,0))</f>
        <v>E32EE-115877</v>
      </c>
      <c r="H16" t="str">
        <f>INDEX(Table_FN_CPM34[Car_tankno],MATCH(G16,Table_FN_CPM34[Car_machineno],0))</f>
        <v>MLEUE362111115873</v>
      </c>
      <c r="I16" s="2">
        <f>INDEX(ARhis!A:A,MATCH(A16,ARhis!B:B,0))</f>
        <v>44725</v>
      </c>
      <c r="J16" t="str">
        <f>INDEX(Table_FN_CPM34[Car_regno],MATCH(G16,Table_FN_CPM34[Car_machineno],0))</f>
        <v>ทะเบียน 13</v>
      </c>
      <c r="K16" t="str">
        <f>INDEX(ARcar!J:J,MATCH(G16,Table_FN_CPM34[Car_machineno],0))</f>
        <v>01</v>
      </c>
      <c r="L16" t="str">
        <f>INDEX(ARcar!I:I,MATCH(G16,Table_FN_CPM34[Car_machineno],0))</f>
        <v>01</v>
      </c>
    </row>
    <row r="17" spans="1:12" x14ac:dyDescent="0.3">
      <c r="A17" t="s">
        <v>63</v>
      </c>
      <c r="B17" t="str">
        <f>INDEX(ARhis!C:C,MATCH(A17,ARhis!B:B,0))</f>
        <v>นาย</v>
      </c>
      <c r="C17" t="str">
        <f>INDEX(ARhis!D:D,MATCH(A17,ARhis!B:B,0))</f>
        <v>คฑาวุธ ทับบรรทม</v>
      </c>
      <c r="D17" s="6" t="str">
        <f>INDEX(Table_FN_CPM34[Car_brand],MATCH(G17,Table_FN_CPM34[Car_machineno],0))</f>
        <v>YAMAHA</v>
      </c>
      <c r="E17" t="str">
        <f>INDEX(Table_FN_CPM34[Car_model],MATCH(G17,Table_FN_CPM34[Car_machineno],0))</f>
        <v>AEROX 155 ABS (BBR600)</v>
      </c>
      <c r="F17" t="str">
        <f>INDEX(Table_FN_CPM34[Car_color],MATCH(G17,Table_FN_CPM34[Car_machineno],0))</f>
        <v>ดำ</v>
      </c>
      <c r="G17" t="str">
        <f>INDEX(ARhis!E:E,MATCH(A17,ARhis!B:B,0))</f>
        <v>G3P6E-106893</v>
      </c>
      <c r="H17" t="str">
        <f>INDEX(Table_FN_CPM34[Car_tankno],MATCH(G17,Table_FN_CPM34[Car_machineno],0))</f>
        <v>MLESG692111106892</v>
      </c>
      <c r="I17" s="2">
        <f>INDEX(ARhis!A:A,MATCH(A17,ARhis!B:B,0))</f>
        <v>44726</v>
      </c>
      <c r="J17" t="str">
        <f>INDEX(Table_FN_CPM34[Car_regno],MATCH(G17,Table_FN_CPM34[Car_machineno],0))</f>
        <v>ทะเบียน 14</v>
      </c>
      <c r="K17" t="str">
        <f>INDEX(ARcar!J:J,MATCH(G17,Table_FN_CPM34[Car_machineno],0))</f>
        <v>01</v>
      </c>
      <c r="L17" t="str">
        <f>INDEX(ARcar!I:I,MATCH(G17,Table_FN_CPM34[Car_machineno],0))</f>
        <v>01</v>
      </c>
    </row>
    <row r="18" spans="1:12" x14ac:dyDescent="0.3">
      <c r="A18" t="s">
        <v>175</v>
      </c>
      <c r="B18" t="str">
        <f>INDEX(ARhis!C:C,MATCH(A18,ARhis!B:B,0))</f>
        <v>นาย</v>
      </c>
      <c r="C18" t="str">
        <f>INDEX(ARhis!D:D,MATCH(A18,ARhis!B:B,0))</f>
        <v>มนัส วิโรทัย</v>
      </c>
      <c r="D18" s="6" t="str">
        <f>INDEX(Table_FN_CPM34[Car_brand],MATCH(G18,Table_FN_CPM34[Car_machineno],0))</f>
        <v>YAMAHA</v>
      </c>
      <c r="E18" t="str">
        <f>INDEX(Table_FN_CPM34[Car_model],MATCH(G18,Table_FN_CPM34[Car_machineno],0))</f>
        <v>GrandFilano Hybrid (B8B800)</v>
      </c>
      <c r="F18" t="str">
        <f>INDEX(Table_FN_CPM34[Car_color],MATCH(G18,Table_FN_CPM34[Car_machineno],0))</f>
        <v>น้ำเงิน</v>
      </c>
      <c r="G18" t="str">
        <f>INDEX(ARhis!E:E,MATCH(A18,ARhis!B:B,0))</f>
        <v>E31PE-356211</v>
      </c>
      <c r="H18" t="str">
        <f>INDEX(Table_FN_CPM34[Car_tankno],MATCH(G18,Table_FN_CPM34[Car_machineno],0))</f>
        <v>MLESEE91111356209</v>
      </c>
      <c r="I18" s="2">
        <f>INDEX(ARhis!A:A,MATCH(A18,ARhis!B:B,0))</f>
        <v>44727</v>
      </c>
      <c r="J18" t="str">
        <f>INDEX(Table_FN_CPM34[Car_regno],MATCH(G18,Table_FN_CPM34[Car_machineno],0))</f>
        <v>ทะเบียน 15</v>
      </c>
      <c r="K18" t="str">
        <f>INDEX(ARcar!J:J,MATCH(G18,Table_FN_CPM34[Car_machineno],0))</f>
        <v>01</v>
      </c>
      <c r="L18" t="str">
        <f>INDEX(ARcar!I:I,MATCH(G18,Table_FN_CPM34[Car_machineno],0))</f>
        <v>01</v>
      </c>
    </row>
    <row r="19" spans="1:12" x14ac:dyDescent="0.3">
      <c r="A19" t="s">
        <v>179</v>
      </c>
      <c r="B19" t="str">
        <f>INDEX(ARhis!C:C,MATCH(A19,ARhis!B:B,0))</f>
        <v>นาง</v>
      </c>
      <c r="C19" t="str">
        <f>INDEX(ARhis!D:D,MATCH(A19,ARhis!B:B,0))</f>
        <v>บุบผา สุภาพร</v>
      </c>
      <c r="D19" s="6" t="str">
        <f>INDEX(Table_FN_CPM34[Car_brand],MATCH(G19,Table_FN_CPM34[Car_machineno],0))</f>
        <v>YAMAHA</v>
      </c>
      <c r="E19" t="str">
        <f>INDEX(Table_FN_CPM34[Car_model],MATCH(G19,Table_FN_CPM34[Car_machineno],0))</f>
        <v>GrandFilano Hybrid (B8B800)</v>
      </c>
      <c r="F19" t="str">
        <f>INDEX(Table_FN_CPM34[Car_color],MATCH(G19,Table_FN_CPM34[Car_machineno],0))</f>
        <v>เทา</v>
      </c>
      <c r="G19" t="str">
        <f>INDEX(ARhis!E:E,MATCH(A19,ARhis!B:B,0))</f>
        <v>E31PE-363849</v>
      </c>
      <c r="H19" t="str">
        <f>INDEX(Table_FN_CPM34[Car_tankno],MATCH(G19,Table_FN_CPM34[Car_machineno],0))</f>
        <v>MLESEE91111363827</v>
      </c>
      <c r="I19" s="2">
        <f>INDEX(ARhis!A:A,MATCH(A19,ARhis!B:B,0))</f>
        <v>44728</v>
      </c>
      <c r="J19" t="str">
        <f>INDEX(Table_FN_CPM34[Car_regno],MATCH(G19,Table_FN_CPM34[Car_machineno],0))</f>
        <v>ทะเบียน 16</v>
      </c>
      <c r="K19" t="str">
        <f>INDEX(ARcar!J:J,MATCH(G19,Table_FN_CPM34[Car_machineno],0))</f>
        <v>01</v>
      </c>
      <c r="L19" t="str">
        <f>INDEX(ARcar!I:I,MATCH(G19,Table_FN_CPM34[Car_machineno],0))</f>
        <v>01</v>
      </c>
    </row>
    <row r="20" spans="1:12" x14ac:dyDescent="0.3">
      <c r="A20" t="s">
        <v>183</v>
      </c>
      <c r="B20" t="str">
        <f>INDEX(ARhis!C:C,MATCH(A20,ARhis!B:B,0))</f>
        <v>นางสาว</v>
      </c>
      <c r="C20" t="str">
        <f>INDEX(ARhis!D:D,MATCH(A20,ARhis!B:B,0))</f>
        <v>สุพรรณี นามคำ</v>
      </c>
      <c r="D20" s="6" t="str">
        <f>INDEX(Table_FN_CPM34[Car_brand],MATCH(G20,Table_FN_CPM34[Car_machineno],0))</f>
        <v>YAMAHA</v>
      </c>
      <c r="E20" t="str">
        <f>INDEX(Table_FN_CPM34[Car_model],MATCH(G20,Table_FN_CPM34[Car_machineno],0))</f>
        <v>Fino 125 (BB9A00)</v>
      </c>
      <c r="F20" t="str">
        <f>INDEX(Table_FN_CPM34[Car_color],MATCH(G20,Table_FN_CPM34[Car_machineno],0))</f>
        <v>ดำ</v>
      </c>
      <c r="G20" t="str">
        <f>INDEX(ARhis!E:E,MATCH(A20,ARhis!B:B,0))</f>
        <v>E33JE-035002</v>
      </c>
      <c r="H20" t="str">
        <f>INDEX(Table_FN_CPM34[Car_tankno],MATCH(G20,Table_FN_CPM34[Car_machineno],0))</f>
        <v>MLESEH61111034996</v>
      </c>
      <c r="I20" s="2">
        <f>INDEX(ARhis!A:A,MATCH(A20,ARhis!B:B,0))</f>
        <v>44729</v>
      </c>
      <c r="J20" t="str">
        <f>INDEX(Table_FN_CPM34[Car_regno],MATCH(G20,Table_FN_CPM34[Car_machineno],0))</f>
        <v>ทะเบียน 17</v>
      </c>
      <c r="K20" t="str">
        <f>INDEX(ARcar!J:J,MATCH(G20,Table_FN_CPM34[Car_machineno],0))</f>
        <v>01</v>
      </c>
      <c r="L20" t="str">
        <f>INDEX(ARcar!I:I,MATCH(G20,Table_FN_CPM34[Car_machineno],0))</f>
        <v>01</v>
      </c>
    </row>
    <row r="21" spans="1:12" x14ac:dyDescent="0.3">
      <c r="A21" t="s">
        <v>187</v>
      </c>
      <c r="B21" t="str">
        <f>INDEX(ARhis!C:C,MATCH(A21,ARhis!B:B,0))</f>
        <v>นาง</v>
      </c>
      <c r="C21" t="str">
        <f>INDEX(ARhis!D:D,MATCH(A21,ARhis!B:B,0))</f>
        <v>พเยาว์ ทิพย์เลิศ</v>
      </c>
      <c r="D21" s="6" t="str">
        <f>INDEX(Table_FN_CPM34[Car_brand],MATCH(G21,Table_FN_CPM34[Car_machineno],0))</f>
        <v>YAMAHA</v>
      </c>
      <c r="E21" t="str">
        <f>INDEX(Table_FN_CPM34[Car_model],MATCH(G21,Table_FN_CPM34[Car_machineno],0))</f>
        <v>Finn ล้อแม็ก สตาร์ทมือ (UBS) (B6FG00)</v>
      </c>
      <c r="F21" t="str">
        <f>INDEX(Table_FN_CPM34[Car_color],MATCH(G21,Table_FN_CPM34[Car_machineno],0))</f>
        <v>เทา-แดง</v>
      </c>
      <c r="G21" t="str">
        <f>INDEX(ARhis!E:E,MATCH(A21,ARhis!B:B,0))</f>
        <v>E32EE-225203</v>
      </c>
      <c r="H21" t="str">
        <f>INDEX(Table_FN_CPM34[Car_tankno],MATCH(G21,Table_FN_CPM34[Car_machineno],0))</f>
        <v>MLEUE365111225387</v>
      </c>
      <c r="I21" s="2">
        <f>INDEX(ARhis!A:A,MATCH(A21,ARhis!B:B,0))</f>
        <v>44729</v>
      </c>
      <c r="J21" t="str">
        <f>INDEX(Table_FN_CPM34[Car_regno],MATCH(G21,Table_FN_CPM34[Car_machineno],0))</f>
        <v>ทะเบียน 18</v>
      </c>
      <c r="K21" t="str">
        <f>INDEX(ARcar!J:J,MATCH(G21,Table_FN_CPM34[Car_machineno],0))</f>
        <v>01</v>
      </c>
      <c r="L21" t="str">
        <f>INDEX(ARcar!I:I,MATCH(G21,Table_FN_CPM34[Car_machineno],0))</f>
        <v>01</v>
      </c>
    </row>
    <row r="22" spans="1:12" x14ac:dyDescent="0.3">
      <c r="A22" t="s">
        <v>191</v>
      </c>
      <c r="B22" t="str">
        <f>INDEX(ARhis!C:C,MATCH(A22,ARhis!B:B,0))</f>
        <v>นางสาว</v>
      </c>
      <c r="C22" t="str">
        <f>INDEX(ARhis!D:D,MATCH(A22,ARhis!B:B,0))</f>
        <v>หฤทัย สัณฐิติพงศ์</v>
      </c>
      <c r="D22" s="6" t="str">
        <f>INDEX(Table_FN_CPM34[Car_brand],MATCH(G22,Table_FN_CPM34[Car_machineno],0))</f>
        <v>YAMAHA</v>
      </c>
      <c r="E22" t="str">
        <f>INDEX(Table_FN_CPM34[Car_model],MATCH(G22,Table_FN_CPM34[Car_machineno],0))</f>
        <v>QBIX (BM9800)</v>
      </c>
      <c r="F22" t="str">
        <f>INDEX(Table_FN_CPM34[Car_color],MATCH(G22,Table_FN_CPM34[Car_machineno],0))</f>
        <v>ดำ-แดง</v>
      </c>
      <c r="G22" t="str">
        <f>INDEX(ARhis!E:E,MATCH(A22,ARhis!B:B,0))</f>
        <v>E32ME-004215</v>
      </c>
      <c r="H22" t="str">
        <f>INDEX(Table_FN_CPM34[Car_tankno],MATCH(G22,Table_FN_CPM34[Car_machineno],0))</f>
        <v>MLESEG21111004212</v>
      </c>
      <c r="I22" s="2">
        <f>INDEX(ARhis!A:A,MATCH(A22,ARhis!B:B,0))</f>
        <v>44729</v>
      </c>
      <c r="J22" t="str">
        <f>INDEX(Table_FN_CPM34[Car_regno],MATCH(G22,Table_FN_CPM34[Car_machineno],0))</f>
        <v>ทะเบียน 19</v>
      </c>
      <c r="K22" t="str">
        <f>INDEX(ARcar!J:J,MATCH(G22,Table_FN_CPM34[Car_machineno],0))</f>
        <v>01</v>
      </c>
      <c r="L22" t="str">
        <f>INDEX(ARcar!I:I,MATCH(G22,Table_FN_CPM34[Car_machineno],0))</f>
        <v>01</v>
      </c>
    </row>
    <row r="23" spans="1:12" x14ac:dyDescent="0.3">
      <c r="A23" t="s">
        <v>195</v>
      </c>
      <c r="B23" t="str">
        <f>INDEX(ARhis!C:C,MATCH(A23,ARhis!B:B,0))</f>
        <v>นาย</v>
      </c>
      <c r="C23" t="str">
        <f>INDEX(ARhis!D:D,MATCH(A23,ARhis!B:B,0))</f>
        <v>ธนาชัย เดชราช</v>
      </c>
      <c r="D23" s="6" t="str">
        <f>INDEX(Table_FN_CPM34[Car_brand],MATCH(G23,Table_FN_CPM34[Car_machineno],0))</f>
        <v>YAMAHA</v>
      </c>
      <c r="E23" t="str">
        <f>INDEX(Table_FN_CPM34[Car_model],MATCH(G23,Table_FN_CPM34[Car_machineno],0))</f>
        <v>GrandFilano Hybrid (B8B800)</v>
      </c>
      <c r="F23" t="str">
        <f>INDEX(Table_FN_CPM34[Car_color],MATCH(G23,Table_FN_CPM34[Car_machineno],0))</f>
        <v>เทา</v>
      </c>
      <c r="G23" t="str">
        <f>INDEX(ARhis!E:E,MATCH(A23,ARhis!B:B,0))</f>
        <v>E31PE-363892</v>
      </c>
      <c r="H23" t="str">
        <f>INDEX(Table_FN_CPM34[Car_tankno],MATCH(G23,Table_FN_CPM34[Car_machineno],0))</f>
        <v>MLESEE91111363858</v>
      </c>
      <c r="I23" s="2">
        <f>INDEX(ARhis!A:A,MATCH(A23,ARhis!B:B,0))</f>
        <v>44730</v>
      </c>
      <c r="J23" t="str">
        <f>INDEX(Table_FN_CPM34[Car_regno],MATCH(G23,Table_FN_CPM34[Car_machineno],0))</f>
        <v>ทะเบียน 20</v>
      </c>
      <c r="K23" t="str">
        <f>INDEX(ARcar!J:J,MATCH(G23,Table_FN_CPM34[Car_machineno],0))</f>
        <v>01</v>
      </c>
      <c r="L23" t="str">
        <f>INDEX(ARcar!I:I,MATCH(G23,Table_FN_CPM34[Car_machineno],0))</f>
        <v>01</v>
      </c>
    </row>
    <row r="24" spans="1:12" x14ac:dyDescent="0.3">
      <c r="A24" t="s">
        <v>199</v>
      </c>
      <c r="B24" t="str">
        <f>INDEX(ARhis!C:C,MATCH(A24,ARhis!B:B,0))</f>
        <v>นาย</v>
      </c>
      <c r="C24" t="str">
        <f>INDEX(ARhis!D:D,MATCH(A24,ARhis!B:B,0))</f>
        <v>ศรันย์ รอดโฉม</v>
      </c>
      <c r="D24" s="6" t="str">
        <f>INDEX(Table_FN_CPM34[Car_brand],MATCH(G24,Table_FN_CPM34[Car_machineno],0))</f>
        <v>YAMAHA</v>
      </c>
      <c r="E24" t="str">
        <f>INDEX(Table_FN_CPM34[Car_model],MATCH(G24,Table_FN_CPM34[Car_machineno],0))</f>
        <v>GrandFilano Hybrid (B8B800)</v>
      </c>
      <c r="F24" t="str">
        <f>INDEX(Table_FN_CPM34[Car_color],MATCH(G24,Table_FN_CPM34[Car_machineno],0))</f>
        <v>เทา</v>
      </c>
      <c r="G24" t="str">
        <f>INDEX(ARhis!E:E,MATCH(A24,ARhis!B:B,0))</f>
        <v>E31PE-363879</v>
      </c>
      <c r="H24" t="str">
        <f>INDEX(Table_FN_CPM34[Car_tankno],MATCH(G24,Table_FN_CPM34[Car_machineno],0))</f>
        <v>MLESEE91111363851</v>
      </c>
      <c r="I24" s="2">
        <f>INDEX(ARhis!A:A,MATCH(A24,ARhis!B:B,0))</f>
        <v>44730</v>
      </c>
      <c r="J24" t="str">
        <f>INDEX(Table_FN_CPM34[Car_regno],MATCH(G24,Table_FN_CPM34[Car_machineno],0))</f>
        <v>ทะเบียน 21</v>
      </c>
      <c r="K24" t="str">
        <f>INDEX(ARcar!J:J,MATCH(G24,Table_FN_CPM34[Car_machineno],0))</f>
        <v>01</v>
      </c>
      <c r="L24" t="str">
        <f>INDEX(ARcar!I:I,MATCH(G24,Table_FN_CPM34[Car_machineno],0))</f>
        <v>01</v>
      </c>
    </row>
    <row r="25" spans="1:12" x14ac:dyDescent="0.3">
      <c r="A25" t="s">
        <v>203</v>
      </c>
      <c r="B25" t="str">
        <f>INDEX(ARhis!C:C,MATCH(A25,ARhis!B:B,0))</f>
        <v>นางสาว</v>
      </c>
      <c r="C25" t="str">
        <f>INDEX(ARhis!D:D,MATCH(A25,ARhis!B:B,0))</f>
        <v>กุลสตรี เห็มแดง</v>
      </c>
      <c r="D25" s="6" t="str">
        <f>INDEX(Table_FN_CPM34[Car_brand],MATCH(G25,Table_FN_CPM34[Car_machineno],0))</f>
        <v>YAMAHA</v>
      </c>
      <c r="E25" t="str">
        <f>INDEX(Table_FN_CPM34[Car_model],MATCH(G25,Table_FN_CPM34[Car_machineno],0))</f>
        <v>GrandFilano Hybrid (B8B800)</v>
      </c>
      <c r="F25" t="str">
        <f>INDEX(Table_FN_CPM34[Car_color],MATCH(G25,Table_FN_CPM34[Car_machineno],0))</f>
        <v>เทา</v>
      </c>
      <c r="G25" t="str">
        <f>INDEX(ARhis!E:E,MATCH(A25,ARhis!B:B,0))</f>
        <v>E31PE-363887</v>
      </c>
      <c r="H25" t="str">
        <f>INDEX(Table_FN_CPM34[Car_tankno],MATCH(G25,Table_FN_CPM34[Car_machineno],0))</f>
        <v>MLESEE91111363866</v>
      </c>
      <c r="I25" s="2">
        <f>INDEX(ARhis!A:A,MATCH(A25,ARhis!B:B,0))</f>
        <v>44731</v>
      </c>
      <c r="J25" t="str">
        <f>INDEX(Table_FN_CPM34[Car_regno],MATCH(G25,Table_FN_CPM34[Car_machineno],0))</f>
        <v>ทะเบียน 22</v>
      </c>
      <c r="K25" t="str">
        <f>INDEX(ARcar!J:J,MATCH(G25,Table_FN_CPM34[Car_machineno],0))</f>
        <v>01</v>
      </c>
      <c r="L25" t="str">
        <f>INDEX(ARcar!I:I,MATCH(G25,Table_FN_CPM34[Car_machineno],0))</f>
        <v>01</v>
      </c>
    </row>
    <row r="26" spans="1:12" x14ac:dyDescent="0.3">
      <c r="A26" t="s">
        <v>208</v>
      </c>
      <c r="B26" t="str">
        <f>INDEX(ARhis!C:C,MATCH(A26,ARhis!B:B,0))</f>
        <v>นางสาว</v>
      </c>
      <c r="C26" t="str">
        <f>INDEX(ARhis!D:D,MATCH(A26,ARhis!B:B,0))</f>
        <v>มนฤดี พยอมแย้ม</v>
      </c>
      <c r="D26" s="6" t="str">
        <f>INDEX(Table_FN_CPM34[Car_brand],MATCH(G26,Table_FN_CPM34[Car_machineno],0))</f>
        <v>YAMAHA</v>
      </c>
      <c r="E26" t="str">
        <f>INDEX(Table_FN_CPM34[Car_model],MATCH(G26,Table_FN_CPM34[Car_machineno],0))</f>
        <v>GrandFilano Hybrid (B8B800)</v>
      </c>
      <c r="F26" t="str">
        <f>INDEX(Table_FN_CPM34[Car_color],MATCH(G26,Table_FN_CPM34[Car_machineno],0))</f>
        <v>ดำ</v>
      </c>
      <c r="G26" t="str">
        <f>INDEX(ARhis!E:E,MATCH(A26,ARhis!B:B,0))</f>
        <v>E31PE-364079</v>
      </c>
      <c r="H26" t="str">
        <f>INDEX(Table_FN_CPM34[Car_tankno],MATCH(G26,Table_FN_CPM34[Car_machineno],0))</f>
        <v>MLESEE91111364060</v>
      </c>
      <c r="I26" s="2">
        <f>INDEX(ARhis!A:A,MATCH(A26,ARhis!B:B,0))</f>
        <v>44732</v>
      </c>
      <c r="J26" t="str">
        <f>INDEX(Table_FN_CPM34[Car_regno],MATCH(G26,Table_FN_CPM34[Car_machineno],0))</f>
        <v>ทะเบียน 23</v>
      </c>
      <c r="K26" t="str">
        <f>INDEX(ARcar!J:J,MATCH(G26,Table_FN_CPM34[Car_machineno],0))</f>
        <v>01</v>
      </c>
      <c r="L26" t="str">
        <f>INDEX(ARcar!I:I,MATCH(G26,Table_FN_CPM34[Car_machineno],0))</f>
        <v>01</v>
      </c>
    </row>
    <row r="27" spans="1:12" x14ac:dyDescent="0.3">
      <c r="A27" t="s">
        <v>212</v>
      </c>
      <c r="B27" t="str">
        <f>INDEX(ARhis!C:C,MATCH(A27,ARhis!B:B,0))</f>
        <v>นาย</v>
      </c>
      <c r="C27" t="str">
        <f>INDEX(ARhis!D:D,MATCH(A27,ARhis!B:B,0))</f>
        <v>จิรานุวัฒน์ บุญครอบ</v>
      </c>
      <c r="D27" s="6" t="str">
        <f>INDEX(Table_FN_CPM34[Car_brand],MATCH(G27,Table_FN_CPM34[Car_machineno],0))</f>
        <v>YAMAHA</v>
      </c>
      <c r="E27" t="str">
        <f>INDEX(Table_FN_CPM34[Car_model],MATCH(G27,Table_FN_CPM34[Car_machineno],0))</f>
        <v>GrandFilano Hybrid (B8B800)</v>
      </c>
      <c r="F27" t="str">
        <f>INDEX(Table_FN_CPM34[Car_color],MATCH(G27,Table_FN_CPM34[Car_machineno],0))</f>
        <v>ดำ</v>
      </c>
      <c r="G27" t="str">
        <f>INDEX(ARhis!E:E,MATCH(A27,ARhis!B:B,0))</f>
        <v>E31PE-358559</v>
      </c>
      <c r="H27" t="str">
        <f>INDEX(Table_FN_CPM34[Car_tankno],MATCH(G27,Table_FN_CPM34[Car_machineno],0))</f>
        <v>MLESEE91111359266</v>
      </c>
      <c r="I27" s="2">
        <f>INDEX(ARhis!A:A,MATCH(A27,ARhis!B:B,0))</f>
        <v>44732</v>
      </c>
      <c r="J27" t="str">
        <f>INDEX(Table_FN_CPM34[Car_regno],MATCH(G27,Table_FN_CPM34[Car_machineno],0))</f>
        <v>ทะเบียน 24</v>
      </c>
      <c r="K27" t="str">
        <f>INDEX(ARcar!J:J,MATCH(G27,Table_FN_CPM34[Car_machineno],0))</f>
        <v>01</v>
      </c>
      <c r="L27" t="str">
        <f>INDEX(ARcar!I:I,MATCH(G27,Table_FN_CPM34[Car_machineno],0))</f>
        <v>01</v>
      </c>
    </row>
    <row r="28" spans="1:12" x14ac:dyDescent="0.3">
      <c r="A28" t="s">
        <v>108</v>
      </c>
      <c r="B28" t="str">
        <f>INDEX(ARhis!C:C,MATCH(A28,ARhis!B:B,0))</f>
        <v>บริษัท</v>
      </c>
      <c r="C28" t="str">
        <f>INDEX(ARhis!D:D,MATCH(A28,ARhis!B:B,0))</f>
        <v>เมืองไทย ลิสซิ่ง จำกัด (สำนักงานใหญ่)</v>
      </c>
      <c r="D28" s="6" t="str">
        <f>INDEX(Table_FN_CPM34[Car_brand],MATCH(G28,Table_FN_CPM34[Car_machineno],0))</f>
        <v>YAMAHA</v>
      </c>
      <c r="E28" t="str">
        <f>INDEX(Table_FN_CPM34[Car_model],MATCH(G28,Table_FN_CPM34[Car_machineno],0))</f>
        <v>GrandFilano Hybrid (B8B800)</v>
      </c>
      <c r="F28" t="str">
        <f>INDEX(Table_FN_CPM34[Car_color],MATCH(G28,Table_FN_CPM34[Car_machineno],0))</f>
        <v>แดง</v>
      </c>
      <c r="G28" t="str">
        <f>INDEX(ARhis!E:E,MATCH(A28,ARhis!B:B,0))</f>
        <v>E31PE-364352</v>
      </c>
      <c r="H28" t="str">
        <f>INDEX(Table_FN_CPM34[Car_tankno],MATCH(G28,Table_FN_CPM34[Car_machineno],0))</f>
        <v>MLESEE91111364327</v>
      </c>
      <c r="I28" s="2">
        <f>INDEX(ARhis!A:A,MATCH(A28,ARhis!B:B,0))</f>
        <v>44733</v>
      </c>
      <c r="J28" t="str">
        <f>INDEX(Table_FN_CPM34[Car_regno],MATCH(G28,Table_FN_CPM34[Car_machineno],0))</f>
        <v>ทะเบียน 25</v>
      </c>
      <c r="K28" t="str">
        <f>INDEX(ARcar!J:J,MATCH(G28,Table_FN_CPM34[Car_machineno],0))</f>
        <v>01</v>
      </c>
      <c r="L28" t="str">
        <f>INDEX(ARcar!I:I,MATCH(G28,Table_FN_CPM34[Car_machineno],0))</f>
        <v>01</v>
      </c>
    </row>
    <row r="29" spans="1:12" x14ac:dyDescent="0.3">
      <c r="A29" t="s">
        <v>217</v>
      </c>
      <c r="B29" t="str">
        <f>INDEX(ARhis!C:C,MATCH(A29,ARhis!B:B,0))</f>
        <v>นางสาว</v>
      </c>
      <c r="C29" t="str">
        <f>INDEX(ARhis!D:D,MATCH(A29,ARhis!B:B,0))</f>
        <v>แสงดาว รัมมะรัตน์</v>
      </c>
      <c r="D29" s="6" t="str">
        <f>INDEX(Table_FN_CPM34[Car_brand],MATCH(G29,Table_FN_CPM34[Car_machineno],0))</f>
        <v>YAMAHA</v>
      </c>
      <c r="E29" t="str">
        <f>INDEX(Table_FN_CPM34[Car_model],MATCH(G29,Table_FN_CPM34[Car_machineno],0))</f>
        <v>GrandFilano Hybrid (B8B800)</v>
      </c>
      <c r="F29" t="str">
        <f>INDEX(Table_FN_CPM34[Car_color],MATCH(G29,Table_FN_CPM34[Car_machineno],0))</f>
        <v>ดำ</v>
      </c>
      <c r="G29" t="str">
        <f>INDEX(ARhis!E:E,MATCH(A29,ARhis!B:B,0))</f>
        <v>E31PE-364081</v>
      </c>
      <c r="H29" t="str">
        <f>INDEX(Table_FN_CPM34[Car_tankno],MATCH(G29,Table_FN_CPM34[Car_machineno],0))</f>
        <v>MLESEE91111364061</v>
      </c>
      <c r="I29" s="2">
        <f>INDEX(ARhis!A:A,MATCH(A29,ARhis!B:B,0))</f>
        <v>44734</v>
      </c>
      <c r="J29" t="str">
        <f>INDEX(Table_FN_CPM34[Car_regno],MATCH(G29,Table_FN_CPM34[Car_machineno],0))</f>
        <v>ทะเบียน 26</v>
      </c>
      <c r="K29" t="str">
        <f>INDEX(ARcar!J:J,MATCH(G29,Table_FN_CPM34[Car_machineno],0))</f>
        <v>01</v>
      </c>
      <c r="L29" t="str">
        <f>INDEX(ARcar!I:I,MATCH(G29,Table_FN_CPM34[Car_machineno],0))</f>
        <v>01</v>
      </c>
    </row>
    <row r="30" spans="1:12" x14ac:dyDescent="0.3">
      <c r="A30" t="s">
        <v>221</v>
      </c>
      <c r="B30" t="str">
        <f>INDEX(ARhis!C:C,MATCH(A30,ARhis!B:B,0))</f>
        <v>นางสาว</v>
      </c>
      <c r="C30" t="str">
        <f>INDEX(ARhis!D:D,MATCH(A30,ARhis!B:B,0))</f>
        <v>สุรีพรย์ ทัศนกิจ</v>
      </c>
      <c r="D30" s="6" t="str">
        <f>INDEX(Table_FN_CPM34[Car_brand],MATCH(G30,Table_FN_CPM34[Car_machineno],0))</f>
        <v>YAMAHA</v>
      </c>
      <c r="E30" t="str">
        <f>INDEX(Table_FN_CPM34[Car_model],MATCH(G30,Table_FN_CPM34[Car_machineno],0))</f>
        <v>Finn ล้อซี่ลวด  สตาร์ทมือ (B6FE00)</v>
      </c>
      <c r="F30" t="str">
        <f>INDEX(Table_FN_CPM34[Car_color],MATCH(G30,Table_FN_CPM34[Car_machineno],0))</f>
        <v>แดง</v>
      </c>
      <c r="G30" t="str">
        <f>INDEX(ARhis!E:E,MATCH(A30,ARhis!B:B,0))</f>
        <v>E32EE-115880</v>
      </c>
      <c r="H30" t="str">
        <f>INDEX(Table_FN_CPM34[Car_tankno],MATCH(G30,Table_FN_CPM34[Car_machineno],0))</f>
        <v>MLEUE362111115876</v>
      </c>
      <c r="I30" s="2">
        <f>INDEX(ARhis!A:A,MATCH(A30,ARhis!B:B,0))</f>
        <v>44735</v>
      </c>
      <c r="J30" t="str">
        <f>INDEX(Table_FN_CPM34[Car_regno],MATCH(G30,Table_FN_CPM34[Car_machineno],0))</f>
        <v>ทะเบียน 27</v>
      </c>
      <c r="K30" t="str">
        <f>INDEX(ARcar!J:J,MATCH(G30,Table_FN_CPM34[Car_machineno],0))</f>
        <v>01</v>
      </c>
      <c r="L30" t="str">
        <f>INDEX(ARcar!I:I,MATCH(G30,Table_FN_CPM34[Car_machineno],0))</f>
        <v>01</v>
      </c>
    </row>
    <row r="31" spans="1:12" x14ac:dyDescent="0.3">
      <c r="A31" t="s">
        <v>225</v>
      </c>
      <c r="B31" t="str">
        <f>INDEX(ARhis!C:C,MATCH(A31,ARhis!B:B,0))</f>
        <v>นาย</v>
      </c>
      <c r="C31" t="str">
        <f>INDEX(ARhis!D:D,MATCH(A31,ARhis!B:B,0))</f>
        <v>ธนากร ประกอบกิจ</v>
      </c>
      <c r="D31" s="6" t="str">
        <f>INDEX(Table_FN_CPM34[Car_brand],MATCH(G31,Table_FN_CPM34[Car_machineno],0))</f>
        <v>YAMAHA</v>
      </c>
      <c r="E31" t="str">
        <f>INDEX(Table_FN_CPM34[Car_model],MATCH(G31,Table_FN_CPM34[Car_machineno],0))</f>
        <v>Finn ล้อซี่ลวด  สตาร์ทมือ (B6FE00)</v>
      </c>
      <c r="F31" t="str">
        <f>INDEX(Table_FN_CPM34[Car_color],MATCH(G31,Table_FN_CPM34[Car_machineno],0))</f>
        <v>เทา-น้ำเงิน</v>
      </c>
      <c r="G31" t="str">
        <f>INDEX(ARhis!E:E,MATCH(A31,ARhis!B:B,0))</f>
        <v>E32EE-116238</v>
      </c>
      <c r="H31" t="str">
        <f>INDEX(Table_FN_CPM34[Car_tankno],MATCH(G31,Table_FN_CPM34[Car_machineno],0))</f>
        <v>MLEUE362111116226</v>
      </c>
      <c r="I31" s="2">
        <f>INDEX(ARhis!A:A,MATCH(A31,ARhis!B:B,0))</f>
        <v>44736</v>
      </c>
      <c r="J31" t="str">
        <f>INDEX(Table_FN_CPM34[Car_regno],MATCH(G31,Table_FN_CPM34[Car_machineno],0))</f>
        <v>ทะเบียน 28</v>
      </c>
      <c r="K31" t="str">
        <f>INDEX(ARcar!J:J,MATCH(G31,Table_FN_CPM34[Car_machineno],0))</f>
        <v>01</v>
      </c>
      <c r="L31" t="str">
        <f>INDEX(ARcar!I:I,MATCH(G31,Table_FN_CPM34[Car_machineno],0))</f>
        <v>01</v>
      </c>
    </row>
    <row r="32" spans="1:12" x14ac:dyDescent="0.3">
      <c r="A32" t="s">
        <v>229</v>
      </c>
      <c r="B32" t="str">
        <f>INDEX(ARhis!C:C,MATCH(A32,ARhis!B:B,0))</f>
        <v>นางสาว</v>
      </c>
      <c r="C32" t="str">
        <f>INDEX(ARhis!D:D,MATCH(A32,ARhis!B:B,0))</f>
        <v>ขวัญข้าว คิดรอบ</v>
      </c>
      <c r="D32" s="6" t="str">
        <f>INDEX(Table_FN_CPM34[Car_brand],MATCH(G32,Table_FN_CPM34[Car_machineno],0))</f>
        <v>YAMAHA</v>
      </c>
      <c r="E32" t="str">
        <f>INDEX(Table_FN_CPM34[Car_model],MATCH(G32,Table_FN_CPM34[Car_machineno],0))</f>
        <v>Fino 125 (BB9A00)</v>
      </c>
      <c r="F32" t="str">
        <f>INDEX(Table_FN_CPM34[Car_color],MATCH(G32,Table_FN_CPM34[Car_machineno],0))</f>
        <v>แดง</v>
      </c>
      <c r="G32" t="str">
        <f>INDEX(ARhis!E:E,MATCH(A32,ARhis!B:B,0))</f>
        <v>E33JE-035294</v>
      </c>
      <c r="H32" t="str">
        <f>INDEX(Table_FN_CPM34[Car_tankno],MATCH(G32,Table_FN_CPM34[Car_machineno],0))</f>
        <v>MLESEH61111035298</v>
      </c>
      <c r="I32" s="2">
        <f>INDEX(ARhis!A:A,MATCH(A32,ARhis!B:B,0))</f>
        <v>44737</v>
      </c>
      <c r="J32" t="str">
        <f>INDEX(Table_FN_CPM34[Car_regno],MATCH(G32,Table_FN_CPM34[Car_machineno],0))</f>
        <v>ทะเบียน 29</v>
      </c>
      <c r="K32" t="str">
        <f>INDEX(ARcar!J:J,MATCH(G32,Table_FN_CPM34[Car_machineno],0))</f>
        <v>01</v>
      </c>
      <c r="L32" t="str">
        <f>INDEX(ARcar!I:I,MATCH(G32,Table_FN_CPM34[Car_machineno],0))</f>
        <v>01</v>
      </c>
    </row>
    <row r="33" spans="1:12" x14ac:dyDescent="0.3">
      <c r="A33" t="s">
        <v>229</v>
      </c>
      <c r="B33" t="str">
        <f>INDEX(ARhis!C:C,MATCH(A33,ARhis!B:B,0))</f>
        <v>นางสาว</v>
      </c>
      <c r="C33" t="str">
        <f>INDEX(ARhis!D:D,MATCH(A33,ARhis!B:B,0))</f>
        <v>ขวัญข้าว คิดรอบ</v>
      </c>
      <c r="D33" s="6" t="str">
        <f>INDEX(Table_FN_CPM34[Car_brand],MATCH(G33,Table_FN_CPM34[Car_machineno],0))</f>
        <v>YAMAHA</v>
      </c>
      <c r="E33" t="str">
        <f>INDEX(Table_FN_CPM34[Car_model],MATCH(G33,Table_FN_CPM34[Car_machineno],0))</f>
        <v>Fino 125 (BB9A00)</v>
      </c>
      <c r="F33" t="str">
        <f>INDEX(Table_FN_CPM34[Car_color],MATCH(G33,Table_FN_CPM34[Car_machineno],0))</f>
        <v>แดง</v>
      </c>
      <c r="G33" t="str">
        <f>INDEX(ARhis!E:E,MATCH(A33,ARhis!B:B,0))</f>
        <v>E33JE-035294</v>
      </c>
      <c r="H33" t="str">
        <f>INDEX(Table_FN_CPM34[Car_tankno],MATCH(G33,Table_FN_CPM34[Car_machineno],0))</f>
        <v>MLESEH61111035298</v>
      </c>
      <c r="I33" s="2">
        <f>INDEX(ARhis!A:A,MATCH(A33,ARhis!B:B,0))</f>
        <v>44737</v>
      </c>
      <c r="J33" t="str">
        <f>INDEX(Table_FN_CPM34[Car_regno],MATCH(G33,Table_FN_CPM34[Car_machineno],0))</f>
        <v>ทะเบียน 29</v>
      </c>
      <c r="K33" t="str">
        <f>INDEX(ARcar!J:J,MATCH(G33,Table_FN_CPM34[Car_machineno],0))</f>
        <v>01</v>
      </c>
      <c r="L33" t="str">
        <f>INDEX(ARcar!I:I,MATCH(G33,Table_FN_CPM34[Car_machineno],0))</f>
        <v>01</v>
      </c>
    </row>
    <row r="34" spans="1:12" x14ac:dyDescent="0.3">
      <c r="A34" t="s">
        <v>229</v>
      </c>
      <c r="B34" t="str">
        <f>INDEX(ARhis!C:C,MATCH(A34,ARhis!B:B,0))</f>
        <v>นางสาว</v>
      </c>
      <c r="C34" t="str">
        <f>INDEX(ARhis!D:D,MATCH(A34,ARhis!B:B,0))</f>
        <v>ขวัญข้าว คิดรอบ</v>
      </c>
      <c r="D34" s="6" t="str">
        <f>INDEX(Table_FN_CPM34[Car_brand],MATCH(G34,Table_FN_CPM34[Car_machineno],0))</f>
        <v>YAMAHA</v>
      </c>
      <c r="E34" t="str">
        <f>INDEX(Table_FN_CPM34[Car_model],MATCH(G34,Table_FN_CPM34[Car_machineno],0))</f>
        <v>Fino 125 (BB9A00)</v>
      </c>
      <c r="F34" t="str">
        <f>INDEX(Table_FN_CPM34[Car_color],MATCH(G34,Table_FN_CPM34[Car_machineno],0))</f>
        <v>แดง</v>
      </c>
      <c r="G34" t="str">
        <f>INDEX(ARhis!E:E,MATCH(A34,ARhis!B:B,0))</f>
        <v>E33JE-035294</v>
      </c>
      <c r="H34" t="str">
        <f>INDEX(Table_FN_CPM34[Car_tankno],MATCH(G34,Table_FN_CPM34[Car_machineno],0))</f>
        <v>MLESEH61111035298</v>
      </c>
      <c r="I34" s="2">
        <f>INDEX(ARhis!A:A,MATCH(A34,ARhis!B:B,0))</f>
        <v>44737</v>
      </c>
      <c r="J34" t="str">
        <f>INDEX(Table_FN_CPM34[Car_regno],MATCH(G34,Table_FN_CPM34[Car_machineno],0))</f>
        <v>ทะเบียน 29</v>
      </c>
      <c r="K34" t="str">
        <f>INDEX(ARcar!J:J,MATCH(G34,Table_FN_CPM34[Car_machineno],0))</f>
        <v>01</v>
      </c>
      <c r="L34" t="str">
        <f>INDEX(ARcar!I:I,MATCH(G34,Table_FN_CPM34[Car_machineno],0))</f>
        <v>01</v>
      </c>
    </row>
    <row r="35" spans="1:12" x14ac:dyDescent="0.3">
      <c r="A35" t="s">
        <v>233</v>
      </c>
      <c r="B35" t="str">
        <f>INDEX(ARhis!C:C,MATCH(A35,ARhis!B:B,0))</f>
        <v>นางสาว</v>
      </c>
      <c r="C35" t="str">
        <f>INDEX(ARhis!D:D,MATCH(A35,ARhis!B:B,0))</f>
        <v>สุมณฑา หาเรือนขวัญ</v>
      </c>
      <c r="D35" s="6" t="str">
        <f>INDEX(Table_FN_CPM34[Car_brand],MATCH(G35,Table_FN_CPM34[Car_machineno],0))</f>
        <v>YAMAHA</v>
      </c>
      <c r="E35" t="str">
        <f>INDEX(Table_FN_CPM34[Car_model],MATCH(G35,Table_FN_CPM34[Car_machineno],0))</f>
        <v>Finn ล้อแม็ก สตาร์ทมือ (B6FF00)</v>
      </c>
      <c r="F35" t="str">
        <f>INDEX(Table_FN_CPM34[Car_color],MATCH(G35,Table_FN_CPM34[Car_machineno],0))</f>
        <v>แดง</v>
      </c>
      <c r="G35" t="str">
        <f>INDEX(ARhis!E:E,MATCH(A35,ARhis!B:B,0))</f>
        <v>E32EE-340086</v>
      </c>
      <c r="H35" t="str">
        <f>INDEX(Table_FN_CPM34[Car_tankno],MATCH(G35,Table_FN_CPM34[Car_machineno],0))</f>
        <v>MLEUE364111340083</v>
      </c>
      <c r="I35" s="2">
        <f>INDEX(ARhis!A:A,MATCH(A35,ARhis!B:B,0))</f>
        <v>44737</v>
      </c>
      <c r="J35" t="str">
        <f>INDEX(Table_FN_CPM34[Car_regno],MATCH(G35,Table_FN_CPM34[Car_machineno],0))</f>
        <v/>
      </c>
      <c r="K35" t="str">
        <f>INDEX(ARcar!J:J,MATCH(G35,Table_FN_CPM34[Car_machineno],0))</f>
        <v>01</v>
      </c>
      <c r="L35" t="str">
        <f>INDEX(ARcar!I:I,MATCH(G35,Table_FN_CPM34[Car_machineno],0))</f>
        <v>01</v>
      </c>
    </row>
    <row r="36" spans="1:12" x14ac:dyDescent="0.3">
      <c r="A36" t="s">
        <v>237</v>
      </c>
      <c r="B36" t="str">
        <f>INDEX(ARhis!C:C,MATCH(A36,ARhis!B:B,0))</f>
        <v>นาย</v>
      </c>
      <c r="C36" t="str">
        <f>INDEX(ARhis!D:D,MATCH(A36,ARhis!B:B,0))</f>
        <v>อมรเทพ สืบเสาะ</v>
      </c>
      <c r="D36" s="6" t="str">
        <f>INDEX(Table_FN_CPM34[Car_brand],MATCH(G36,Table_FN_CPM34[Car_machineno],0))</f>
        <v>YAMAHA</v>
      </c>
      <c r="E36" t="str">
        <f>INDEX(Table_FN_CPM34[Car_model],MATCH(G36,Table_FN_CPM34[Car_machineno],0))</f>
        <v>GrandFilano Hybrid (B8B800)</v>
      </c>
      <c r="F36" t="str">
        <f>INDEX(Table_FN_CPM34[Car_color],MATCH(G36,Table_FN_CPM34[Car_machineno],0))</f>
        <v>ดำ</v>
      </c>
      <c r="G36" t="str">
        <f>INDEX(ARhis!E:E,MATCH(A36,ARhis!B:B,0))</f>
        <v>E31PE-354936</v>
      </c>
      <c r="H36" t="str">
        <f>INDEX(Table_FN_CPM34[Car_tankno],MATCH(G36,Table_FN_CPM34[Car_machineno],0))</f>
        <v>MLESEE91111354913</v>
      </c>
      <c r="I36" s="2">
        <f>INDEX(ARhis!A:A,MATCH(A36,ARhis!B:B,0))</f>
        <v>44737</v>
      </c>
      <c r="J36" t="str">
        <f>INDEX(Table_FN_CPM34[Car_regno],MATCH(G36,Table_FN_CPM34[Car_machineno],0))</f>
        <v/>
      </c>
      <c r="K36" t="str">
        <f>INDEX(ARcar!J:J,MATCH(G36,Table_FN_CPM34[Car_machineno],0))</f>
        <v>01</v>
      </c>
      <c r="L36" t="str">
        <f>INDEX(ARcar!I:I,MATCH(G36,Table_FN_CPM34[Car_machineno],0))</f>
        <v>01</v>
      </c>
    </row>
    <row r="37" spans="1:12" x14ac:dyDescent="0.3">
      <c r="A37" t="s">
        <v>241</v>
      </c>
      <c r="B37" t="str">
        <f>INDEX(ARhis!C:C,MATCH(A37,ARhis!B:B,0))</f>
        <v>นาย</v>
      </c>
      <c r="C37" t="str">
        <f>INDEX(ARhis!D:D,MATCH(A37,ARhis!B:B,0))</f>
        <v>คเณศ เข็มปัญญา</v>
      </c>
      <c r="D37" s="6" t="str">
        <f>INDEX(Table_FN_CPM34[Car_brand],MATCH(G37,Table_FN_CPM34[Car_machineno],0))</f>
        <v>YAMAHA</v>
      </c>
      <c r="E37" t="str">
        <f>INDEX(Table_FN_CPM34[Car_model],MATCH(G37,Table_FN_CPM34[Car_machineno],0))</f>
        <v>Finn ล้อแม็ก สตาร์ทมือ (B6FF00)</v>
      </c>
      <c r="F37" t="str">
        <f>INDEX(Table_FN_CPM34[Car_color],MATCH(G37,Table_FN_CPM34[Car_machineno],0))</f>
        <v>ดำ-แดง</v>
      </c>
      <c r="G37" t="str">
        <f>INDEX(ARhis!E:E,MATCH(A37,ARhis!B:B,0))</f>
        <v>E32EE-341705</v>
      </c>
      <c r="H37" t="str">
        <f>INDEX(Table_FN_CPM34[Car_tankno],MATCH(G37,Table_FN_CPM34[Car_machineno],0))</f>
        <v>MLEUE364111341705</v>
      </c>
      <c r="I37" s="2">
        <f>INDEX(ARhis!A:A,MATCH(A37,ARhis!B:B,0))</f>
        <v>44737</v>
      </c>
      <c r="J37" t="str">
        <f>INDEX(Table_FN_CPM34[Car_regno],MATCH(G37,Table_FN_CPM34[Car_machineno],0))</f>
        <v/>
      </c>
      <c r="K37" t="str">
        <f>INDEX(ARcar!J:J,MATCH(G37,Table_FN_CPM34[Car_machineno],0))</f>
        <v>01</v>
      </c>
      <c r="L37" t="str">
        <f>INDEX(ARcar!I:I,MATCH(G37,Table_FN_CPM34[Car_machineno],0))</f>
        <v>01</v>
      </c>
    </row>
    <row r="38" spans="1:12" x14ac:dyDescent="0.3">
      <c r="A38" t="s">
        <v>245</v>
      </c>
      <c r="B38" t="str">
        <f>INDEX(ARhis!C:C,MATCH(A38,ARhis!B:B,0))</f>
        <v>นางสาว</v>
      </c>
      <c r="C38" t="str">
        <f>INDEX(ARhis!D:D,MATCH(A38,ARhis!B:B,0))</f>
        <v>ชลินันทร์ ใจปลื้ม</v>
      </c>
      <c r="D38" s="6" t="str">
        <f>INDEX(Table_FN_CPM34[Car_brand],MATCH(G38,Table_FN_CPM34[Car_machineno],0))</f>
        <v>YAMAHA</v>
      </c>
      <c r="E38" t="str">
        <f>INDEX(Table_FN_CPM34[Car_model],MATCH(G38,Table_FN_CPM34[Car_machineno],0))</f>
        <v>GrandFilano Hybrid ABS (B8B900)</v>
      </c>
      <c r="F38" t="str">
        <f>INDEX(Table_FN_CPM34[Car_color],MATCH(G38,Table_FN_CPM34[Car_machineno],0))</f>
        <v>น้ำตาล</v>
      </c>
      <c r="G38" t="str">
        <f>INDEX(ARhis!E:E,MATCH(A38,ARhis!B:B,0))</f>
        <v>E31PE-222540</v>
      </c>
      <c r="H38" t="str">
        <f>INDEX(Table_FN_CPM34[Car_tankno],MATCH(G38,Table_FN_CPM34[Car_machineno],0))</f>
        <v>MLESEE92111222538</v>
      </c>
      <c r="I38" s="2">
        <f>INDEX(ARhis!A:A,MATCH(A38,ARhis!B:B,0))</f>
        <v>44737</v>
      </c>
      <c r="J38" t="str">
        <f>INDEX(Table_FN_CPM34[Car_regno],MATCH(G38,Table_FN_CPM34[Car_machineno],0))</f>
        <v/>
      </c>
      <c r="K38" t="str">
        <f>INDEX(ARcar!J:J,MATCH(G38,Table_FN_CPM34[Car_machineno],0))</f>
        <v>01</v>
      </c>
      <c r="L38" t="str">
        <f>INDEX(ARcar!I:I,MATCH(G38,Table_FN_CPM34[Car_machineno],0))</f>
        <v>01</v>
      </c>
    </row>
    <row r="39" spans="1:12" x14ac:dyDescent="0.3">
      <c r="A39" t="s">
        <v>249</v>
      </c>
      <c r="B39" t="str">
        <f>INDEX(ARhis!C:C,MATCH(A39,ARhis!B:B,0))</f>
        <v>นาย</v>
      </c>
      <c r="C39" t="str">
        <f>INDEX(ARhis!D:D,MATCH(A39,ARhis!B:B,0))</f>
        <v>นิรันดร์ โพธิศรี</v>
      </c>
      <c r="D39" s="6" t="str">
        <f>INDEX(Table_FN_CPM34[Car_brand],MATCH(G39,Table_FN_CPM34[Car_machineno],0))</f>
        <v>YAMAHA</v>
      </c>
      <c r="E39" t="str">
        <f>INDEX(Table_FN_CPM34[Car_model],MATCH(G39,Table_FN_CPM34[Car_machineno],0))</f>
        <v>XMAX 300 (B5XC00)</v>
      </c>
      <c r="F39" t="str">
        <f>INDEX(Table_FN_CPM34[Car_color],MATCH(G39,Table_FN_CPM34[Car_machineno],0))</f>
        <v>เทา</v>
      </c>
      <c r="G39" t="str">
        <f>INDEX(ARhis!E:E,MATCH(A39,ARhis!B:B,0))</f>
        <v>H345E-0039516</v>
      </c>
      <c r="H39" t="str">
        <f>INDEX(Table_FN_CPM34[Car_tankno],MATCH(G39,Table_FN_CPM34[Car_machineno],0))</f>
        <v>MH3SH18A111002716</v>
      </c>
      <c r="I39" s="2">
        <f>INDEX(ARhis!A:A,MATCH(A39,ARhis!B:B,0))</f>
        <v>44738</v>
      </c>
      <c r="J39" t="str">
        <f>INDEX(Table_FN_CPM34[Car_regno],MATCH(G39,Table_FN_CPM34[Car_machineno],0))</f>
        <v/>
      </c>
      <c r="K39" t="str">
        <f>INDEX(ARcar!J:J,MATCH(G39,Table_FN_CPM34[Car_machineno],0))</f>
        <v>01</v>
      </c>
      <c r="L39" t="str">
        <f>INDEX(ARcar!I:I,MATCH(G39,Table_FN_CPM34[Car_machineno],0))</f>
        <v>01</v>
      </c>
    </row>
    <row r="40" spans="1:12" x14ac:dyDescent="0.3">
      <c r="A40" t="s">
        <v>253</v>
      </c>
      <c r="B40" t="str">
        <f>INDEX(ARhis!C:C,MATCH(A40,ARhis!B:B,0))</f>
        <v>นาย</v>
      </c>
      <c r="C40" t="str">
        <f>INDEX(ARhis!D:D,MATCH(A40,ARhis!B:B,0))</f>
        <v>เกรียงไกร พันธ์เพิ่มพูลกูล</v>
      </c>
      <c r="D40" s="6" t="str">
        <f>INDEX(Table_FN_CPM34[Car_brand],MATCH(G40,Table_FN_CPM34[Car_machineno],0))</f>
        <v>YAMAHA</v>
      </c>
      <c r="E40" t="str">
        <f>INDEX(Table_FN_CPM34[Car_model],MATCH(G40,Table_FN_CPM34[Car_machineno],0))</f>
        <v>GrandFilano Hybrid ABS (B8B900)</v>
      </c>
      <c r="F40" t="str">
        <f>INDEX(Table_FN_CPM34[Car_color],MATCH(G40,Table_FN_CPM34[Car_machineno],0))</f>
        <v>น้ำตาล</v>
      </c>
      <c r="G40" t="str">
        <f>INDEX(ARhis!E:E,MATCH(A40,ARhis!B:B,0))</f>
        <v>E31PE-222352</v>
      </c>
      <c r="H40" t="str">
        <f>INDEX(Table_FN_CPM34[Car_tankno],MATCH(G40,Table_FN_CPM34[Car_machineno],0))</f>
        <v>MLESEE92111222509</v>
      </c>
      <c r="I40" s="2">
        <f>INDEX(ARhis!A:A,MATCH(A40,ARhis!B:B,0))</f>
        <v>44738</v>
      </c>
      <c r="J40" t="str">
        <f>INDEX(Table_FN_CPM34[Car_regno],MATCH(G40,Table_FN_CPM34[Car_machineno],0))</f>
        <v/>
      </c>
      <c r="K40" t="str">
        <f>INDEX(ARcar!J:J,MATCH(G40,Table_FN_CPM34[Car_machineno],0))</f>
        <v>01</v>
      </c>
      <c r="L40" t="str">
        <f>INDEX(ARcar!I:I,MATCH(G40,Table_FN_CPM34[Car_machineno],0))</f>
        <v>01</v>
      </c>
    </row>
    <row r="41" spans="1:12" x14ac:dyDescent="0.3">
      <c r="A41" t="s">
        <v>258</v>
      </c>
      <c r="B41" t="str">
        <f>INDEX(ARhis!C:C,MATCH(A41,ARhis!B:B,0))</f>
        <v>นางสาว</v>
      </c>
      <c r="C41" t="str">
        <f>INDEX(ARhis!D:D,MATCH(A41,ARhis!B:B,0))</f>
        <v>วรรณกานต์ พิกุลโสม</v>
      </c>
      <c r="D41" s="6" t="str">
        <f>INDEX(Table_FN_CPM34[Car_brand],MATCH(G41,Table_FN_CPM34[Car_machineno],0))</f>
        <v>YAMAHA</v>
      </c>
      <c r="E41" t="str">
        <f>INDEX(Table_FN_CPM34[Car_model],MATCH(G41,Table_FN_CPM34[Car_machineno],0))</f>
        <v>GrandFilano Hybrid ABS (B8B900)</v>
      </c>
      <c r="F41" t="str">
        <f>INDEX(Table_FN_CPM34[Car_color],MATCH(G41,Table_FN_CPM34[Car_machineno],0))</f>
        <v>ชมพู</v>
      </c>
      <c r="G41" t="str">
        <f>INDEX(ARhis!E:E,MATCH(A41,ARhis!B:B,0))</f>
        <v>E31PE-221922</v>
      </c>
      <c r="H41" t="str">
        <f>INDEX(Table_FN_CPM34[Car_tankno],MATCH(G41,Table_FN_CPM34[Car_machineno],0))</f>
        <v>MLESEE92111221947</v>
      </c>
      <c r="I41" s="2">
        <f>INDEX(ARhis!A:A,MATCH(A41,ARhis!B:B,0))</f>
        <v>44738</v>
      </c>
      <c r="J41" t="str">
        <f>INDEX(Table_FN_CPM34[Car_regno],MATCH(G41,Table_FN_CPM34[Car_machineno],0))</f>
        <v/>
      </c>
      <c r="K41" t="str">
        <f>INDEX(ARcar!J:J,MATCH(G41,Table_FN_CPM34[Car_machineno],0))</f>
        <v>01</v>
      </c>
      <c r="L41" t="str">
        <f>INDEX(ARcar!I:I,MATCH(G41,Table_FN_CPM34[Car_machineno],0))</f>
        <v>01</v>
      </c>
    </row>
    <row r="42" spans="1:12" x14ac:dyDescent="0.3">
      <c r="A42" t="s">
        <v>263</v>
      </c>
      <c r="B42" t="str">
        <f>INDEX(ARhis!C:C,MATCH(A42,ARhis!B:B,0))</f>
        <v>นางสาว</v>
      </c>
      <c r="C42" t="str">
        <f>INDEX(ARhis!D:D,MATCH(A42,ARhis!B:B,0))</f>
        <v>อารมณ์ ยิ้มประยูร</v>
      </c>
      <c r="D42" s="6" t="str">
        <f>INDEX(Table_FN_CPM34[Car_brand],MATCH(G42,Table_FN_CPM34[Car_machineno],0))</f>
        <v>YAMAHA</v>
      </c>
      <c r="E42" t="str">
        <f>INDEX(Table_FN_CPM34[Car_model],MATCH(G42,Table_FN_CPM34[Car_machineno],0))</f>
        <v>Fino 125 (BB9A00)</v>
      </c>
      <c r="F42" t="str">
        <f>INDEX(Table_FN_CPM34[Car_color],MATCH(G42,Table_FN_CPM34[Car_machineno],0))</f>
        <v>เขียว</v>
      </c>
      <c r="G42" t="str">
        <f>INDEX(ARhis!E:E,MATCH(A42,ARhis!B:B,0))</f>
        <v>E33JE-035810</v>
      </c>
      <c r="H42" t="str">
        <f>INDEX(Table_FN_CPM34[Car_tankno],MATCH(G42,Table_FN_CPM34[Car_machineno],0))</f>
        <v>MLESEH61111035784</v>
      </c>
      <c r="I42" s="2">
        <f>INDEX(ARhis!A:A,MATCH(A42,ARhis!B:B,0))</f>
        <v>44738</v>
      </c>
      <c r="J42" t="str">
        <f>INDEX(Table_FN_CPM34[Car_regno],MATCH(G42,Table_FN_CPM34[Car_machineno],0))</f>
        <v/>
      </c>
      <c r="K42" t="str">
        <f>INDEX(ARcar!J:J,MATCH(G42,Table_FN_CPM34[Car_machineno],0))</f>
        <v>01</v>
      </c>
      <c r="L42" t="str">
        <f>INDEX(ARcar!I:I,MATCH(G42,Table_FN_CPM34[Car_machineno],0))</f>
        <v>01</v>
      </c>
    </row>
    <row r="43" spans="1:12" x14ac:dyDescent="0.3">
      <c r="A43" t="s">
        <v>267</v>
      </c>
      <c r="B43" t="str">
        <f>INDEX(ARhis!C:C,MATCH(A43,ARhis!B:B,0))</f>
        <v>นางสาว</v>
      </c>
      <c r="C43" t="str">
        <f>INDEX(ARhis!D:D,MATCH(A43,ARhis!B:B,0))</f>
        <v>เพ็ญพิชญา สารกรุณา</v>
      </c>
      <c r="D43" s="6" t="str">
        <f>INDEX(Table_FN_CPM34[Car_brand],MATCH(G43,Table_FN_CPM34[Car_machineno],0))</f>
        <v>YAMAHA</v>
      </c>
      <c r="E43" t="str">
        <f>INDEX(Table_FN_CPM34[Car_model],MATCH(G43,Table_FN_CPM34[Car_machineno],0))</f>
        <v>NMAX (BBB200 ) Y-connect</v>
      </c>
      <c r="F43" t="str">
        <f>INDEX(Table_FN_CPM34[Car_color],MATCH(G43,Table_FN_CPM34[Car_machineno],0))</f>
        <v>เขียว</v>
      </c>
      <c r="G43" t="str">
        <f>INDEX(ARhis!E:E,MATCH(A43,ARhis!B:B,0))</f>
        <v>G3L9E-0105431</v>
      </c>
      <c r="H43" t="str">
        <f>INDEX(Table_FN_CPM34[Car_tankno],MATCH(G43,Table_FN_CPM34[Car_machineno],0))</f>
        <v>MH3SG574111036582</v>
      </c>
      <c r="I43" s="2">
        <f>INDEX(ARhis!A:A,MATCH(A43,ARhis!B:B,0))</f>
        <v>44739</v>
      </c>
      <c r="J43" t="str">
        <f>INDEX(Table_FN_CPM34[Car_regno],MATCH(G43,Table_FN_CPM34[Car_machineno],0))</f>
        <v/>
      </c>
      <c r="K43" t="str">
        <f>INDEX(ARcar!J:J,MATCH(G43,Table_FN_CPM34[Car_machineno],0))</f>
        <v>01</v>
      </c>
      <c r="L43" t="str">
        <f>INDEX(ARcar!I:I,MATCH(G43,Table_FN_CPM34[Car_machineno],0))</f>
        <v>01</v>
      </c>
    </row>
    <row r="44" spans="1:12" x14ac:dyDescent="0.3">
      <c r="A44" t="s">
        <v>271</v>
      </c>
      <c r="B44" t="str">
        <f>INDEX(ARhis!C:C,MATCH(A44,ARhis!B:B,0))</f>
        <v>นางสาว</v>
      </c>
      <c r="C44" t="str">
        <f>INDEX(ARhis!D:D,MATCH(A44,ARhis!B:B,0))</f>
        <v>อัญชลี ศรีบดี</v>
      </c>
      <c r="D44" s="6" t="str">
        <f>INDEX(Table_FN_CPM34[Car_brand],MATCH(G44,Table_FN_CPM34[Car_machineno],0))</f>
        <v>YAMAHA</v>
      </c>
      <c r="E44" t="str">
        <f>INDEX(Table_FN_CPM34[Car_model],MATCH(G44,Table_FN_CPM34[Car_machineno],0))</f>
        <v>GrandFilano Hybrid ABS (B8B900)</v>
      </c>
      <c r="F44" t="str">
        <f>INDEX(Table_FN_CPM34[Car_color],MATCH(G44,Table_FN_CPM34[Car_machineno],0))</f>
        <v>น้ำตาล</v>
      </c>
      <c r="G44" t="str">
        <f>INDEX(ARhis!E:E,MATCH(A44,ARhis!B:B,0))</f>
        <v>E31PE-222312</v>
      </c>
      <c r="H44" t="str">
        <f>INDEX(Table_FN_CPM34[Car_tankno],MATCH(G44,Table_FN_CPM34[Car_machineno],0))</f>
        <v>MLESEE92111222311</v>
      </c>
      <c r="I44" s="2">
        <f>INDEX(ARhis!A:A,MATCH(A44,ARhis!B:B,0))</f>
        <v>44739</v>
      </c>
      <c r="J44" t="str">
        <f>INDEX(Table_FN_CPM34[Car_regno],MATCH(G44,Table_FN_CPM34[Car_machineno],0))</f>
        <v/>
      </c>
      <c r="K44" t="str">
        <f>INDEX(ARcar!J:J,MATCH(G44,Table_FN_CPM34[Car_machineno],0))</f>
        <v>01</v>
      </c>
      <c r="L44" t="str">
        <f>INDEX(ARcar!I:I,MATCH(G44,Table_FN_CPM34[Car_machineno],0))</f>
        <v>01</v>
      </c>
    </row>
    <row r="45" spans="1:12" x14ac:dyDescent="0.3">
      <c r="A45" t="s">
        <v>275</v>
      </c>
      <c r="B45" t="str">
        <f>INDEX(ARhis!C:C,MATCH(A45,ARhis!B:B,0))</f>
        <v>นาย</v>
      </c>
      <c r="C45" t="str">
        <f>INDEX(ARhis!D:D,MATCH(A45,ARhis!B:B,0))</f>
        <v>มานพ จิตรัก</v>
      </c>
      <c r="D45" s="6" t="str">
        <f>INDEX(Table_FN_CPM34[Car_brand],MATCH(G45,Table_FN_CPM34[Car_machineno],0))</f>
        <v>YAMAHA</v>
      </c>
      <c r="E45" t="str">
        <f>INDEX(Table_FN_CPM34[Car_model],MATCH(G45,Table_FN_CPM34[Car_machineno],0))</f>
        <v>GrandFilano Hybrid ABS (B8B900)</v>
      </c>
      <c r="F45" t="str">
        <f>INDEX(Table_FN_CPM34[Car_color],MATCH(G45,Table_FN_CPM34[Car_machineno],0))</f>
        <v>ชมพู</v>
      </c>
      <c r="G45" t="str">
        <f>INDEX(ARhis!E:E,MATCH(A45,ARhis!B:B,0))</f>
        <v>E31PE-221355</v>
      </c>
      <c r="H45" t="str">
        <f>INDEX(Table_FN_CPM34[Car_tankno],MATCH(G45,Table_FN_CPM34[Car_machineno],0))</f>
        <v>MLESEE92111221339</v>
      </c>
      <c r="I45" s="2">
        <f>INDEX(ARhis!A:A,MATCH(A45,ARhis!B:B,0))</f>
        <v>44739</v>
      </c>
      <c r="J45" t="str">
        <f>INDEX(Table_FN_CPM34[Car_regno],MATCH(G45,Table_FN_CPM34[Car_machineno],0))</f>
        <v/>
      </c>
      <c r="K45" t="str">
        <f>INDEX(ARcar!J:J,MATCH(G45,Table_FN_CPM34[Car_machineno],0))</f>
        <v>01</v>
      </c>
      <c r="L45" t="str">
        <f>INDEX(ARcar!I:I,MATCH(G45,Table_FN_CPM34[Car_machineno],0))</f>
        <v>01</v>
      </c>
    </row>
    <row r="46" spans="1:12" x14ac:dyDescent="0.3">
      <c r="A46" t="s">
        <v>279</v>
      </c>
      <c r="B46" t="str">
        <f>INDEX(ARhis!C:C,MATCH(A46,ARhis!B:B,0))</f>
        <v>นางสาว</v>
      </c>
      <c r="C46" t="str">
        <f>INDEX(ARhis!D:D,MATCH(A46,ARhis!B:B,0))</f>
        <v>กาญจนา สัตพันธุ</v>
      </c>
      <c r="D46" s="6" t="str">
        <f>INDEX(Table_FN_CPM34[Car_brand],MATCH(G46,Table_FN_CPM34[Car_machineno],0))</f>
        <v>YAMAHA</v>
      </c>
      <c r="E46" t="str">
        <f>INDEX(Table_FN_CPM34[Car_model],MATCH(G46,Table_FN_CPM34[Car_machineno],0))</f>
        <v>YZF-R15M  (BNC300)</v>
      </c>
      <c r="F46" t="str">
        <f>INDEX(Table_FN_CPM34[Car_color],MATCH(G46,Table_FN_CPM34[Car_machineno],0))</f>
        <v>ขาว-แดง</v>
      </c>
      <c r="G46" t="str">
        <f>INDEX(ARhis!E:E,MATCH(A46,ARhis!B:B,0))</f>
        <v>G3S6E-0002243</v>
      </c>
      <c r="H46" t="str">
        <f>INDEX(Table_FN_CPM34[Car_tankno],MATCH(G46,Table_FN_CPM34[Car_machineno],0))</f>
        <v>MH3RG782111001482</v>
      </c>
      <c r="I46" s="2">
        <f>INDEX(ARhis!A:A,MATCH(A46,ARhis!B:B,0))</f>
        <v>44739</v>
      </c>
      <c r="J46" t="str">
        <f>INDEX(Table_FN_CPM34[Car_regno],MATCH(G46,Table_FN_CPM34[Car_machineno],0))</f>
        <v/>
      </c>
      <c r="K46" t="str">
        <f>INDEX(ARcar!J:J,MATCH(G46,Table_FN_CPM34[Car_machineno],0))</f>
        <v>01</v>
      </c>
      <c r="L46" t="str">
        <f>INDEX(ARcar!I:I,MATCH(G46,Table_FN_CPM34[Car_machineno],0))</f>
        <v>01</v>
      </c>
    </row>
    <row r="47" spans="1:12" x14ac:dyDescent="0.3">
      <c r="A47" t="s">
        <v>283</v>
      </c>
      <c r="B47" t="str">
        <f>INDEX(ARhis!C:C,MATCH(A47,ARhis!B:B,0))</f>
        <v>นาง</v>
      </c>
      <c r="C47" t="str">
        <f>INDEX(ARhis!D:D,MATCH(A47,ARhis!B:B,0))</f>
        <v>มณเฑียร ยีรัมย์</v>
      </c>
      <c r="D47" s="6" t="str">
        <f>INDEX(Table_FN_CPM34[Car_brand],MATCH(G47,Table_FN_CPM34[Car_machineno],0))</f>
        <v>YAMAHA</v>
      </c>
      <c r="E47" t="str">
        <f>INDEX(Table_FN_CPM34[Car_model],MATCH(G47,Table_FN_CPM34[Car_machineno],0))</f>
        <v>XMAX 300 (B5XD00)</v>
      </c>
      <c r="F47" t="str">
        <f>INDEX(Table_FN_CPM34[Car_color],MATCH(G47,Table_FN_CPM34[Car_machineno],0))</f>
        <v>ขาว</v>
      </c>
      <c r="G47" t="str">
        <f>INDEX(ARhis!E:E,MATCH(A47,ARhis!B:B,0))</f>
        <v>H345E-0039569</v>
      </c>
      <c r="H47" t="str">
        <f>INDEX(Table_FN_CPM34[Car_tankno],MATCH(G47,Table_FN_CPM34[Car_machineno],0))</f>
        <v>MH3SH182111023096</v>
      </c>
      <c r="I47" s="2">
        <f>INDEX(ARhis!A:A,MATCH(A47,ARhis!B:B,0))</f>
        <v>44741</v>
      </c>
      <c r="J47" t="str">
        <f>INDEX(Table_FN_CPM34[Car_regno],MATCH(G47,Table_FN_CPM34[Car_machineno],0))</f>
        <v/>
      </c>
      <c r="K47" t="str">
        <f>INDEX(ARcar!J:J,MATCH(G47,Table_FN_CPM34[Car_machineno],0))</f>
        <v>01</v>
      </c>
      <c r="L47" t="str">
        <f>INDEX(ARcar!I:I,MATCH(G47,Table_FN_CPM34[Car_machineno],0))</f>
        <v>01</v>
      </c>
    </row>
    <row r="48" spans="1:12" x14ac:dyDescent="0.3">
      <c r="A48" t="s">
        <v>92</v>
      </c>
      <c r="B48" t="str">
        <f>INDEX(ARhis!C:C,MATCH(A48,ARhis!B:B,0))</f>
        <v>นาย</v>
      </c>
      <c r="C48" t="str">
        <f>INDEX(ARhis!D:D,MATCH(A48,ARhis!B:B,0))</f>
        <v>มารุต เอี่ยมจันทร์พวง</v>
      </c>
      <c r="D48" s="6" t="str">
        <f>INDEX(Table_FN_CPM34[Car_brand],MATCH(G48,Table_FN_CPM34[Car_machineno],0))</f>
        <v>YAMAHA</v>
      </c>
      <c r="E48" t="str">
        <f>INDEX(Table_FN_CPM34[Car_model],MATCH(G48,Table_FN_CPM34[Car_machineno],0))</f>
        <v>Finn ล้อแม็ก สตาร์ทมือ (B6FF00)</v>
      </c>
      <c r="F48" t="str">
        <f>INDEX(Table_FN_CPM34[Car_color],MATCH(G48,Table_FN_CPM34[Car_machineno],0))</f>
        <v>แดง</v>
      </c>
      <c r="G48" t="str">
        <f>INDEX(ARhis!E:E,MATCH(A48,ARhis!B:B,0))</f>
        <v>E32EE-332156</v>
      </c>
      <c r="H48" t="str">
        <f>INDEX(Table_FN_CPM34[Car_tankno],MATCH(G48,Table_FN_CPM34[Car_machineno],0))</f>
        <v>MLEUE364111332155</v>
      </c>
      <c r="I48" s="2">
        <f>INDEX(ARhis!A:A,MATCH(A48,ARhis!B:B,0))</f>
        <v>44741</v>
      </c>
      <c r="J48" t="str">
        <f>INDEX(Table_FN_CPM34[Car_regno],MATCH(G48,Table_FN_CPM34[Car_machineno],0))</f>
        <v/>
      </c>
      <c r="K48" t="str">
        <f>INDEX(ARcar!J:J,MATCH(G48,Table_FN_CPM34[Car_machineno],0))</f>
        <v>01</v>
      </c>
      <c r="L48" t="str">
        <f>INDEX(ARcar!I:I,MATCH(G48,Table_FN_CPM34[Car_machineno],0))</f>
        <v>01</v>
      </c>
    </row>
    <row r="49" spans="1:12" x14ac:dyDescent="0.3">
      <c r="A49" t="s">
        <v>288</v>
      </c>
      <c r="B49" t="str">
        <f>INDEX(ARhis!C:C,MATCH(A49,ARhis!B:B,0))</f>
        <v>นาย</v>
      </c>
      <c r="C49" t="str">
        <f>INDEX(ARhis!D:D,MATCH(A49,ARhis!B:B,0))</f>
        <v>กันตพงศ์ ศิริเสรีวรรณ</v>
      </c>
      <c r="D49" s="6" t="str">
        <f>INDEX(Table_FN_CPM34[Car_brand],MATCH(G49,Table_FN_CPM34[Car_machineno],0))</f>
        <v>YAMAHA</v>
      </c>
      <c r="E49" t="str">
        <f>INDEX(Table_FN_CPM34[Car_model],MATCH(G49,Table_FN_CPM34[Car_machineno],0))</f>
        <v>GrandFilano Hybrid ABS (B8B900)</v>
      </c>
      <c r="F49" t="str">
        <f>INDEX(Table_FN_CPM34[Car_color],MATCH(G49,Table_FN_CPM34[Car_machineno],0))</f>
        <v>น้ำตาล</v>
      </c>
      <c r="G49" t="str">
        <f>INDEX(ARhis!E:E,MATCH(A49,ARhis!B:B,0))</f>
        <v>E31PE-222336</v>
      </c>
      <c r="H49" t="str">
        <f>INDEX(Table_FN_CPM34[Car_tankno],MATCH(G49,Table_FN_CPM34[Car_machineno],0))</f>
        <v>MLESEE92111222333</v>
      </c>
      <c r="I49" s="2">
        <f>INDEX(ARhis!A:A,MATCH(A49,ARhis!B:B,0))</f>
        <v>44741</v>
      </c>
      <c r="J49" t="str">
        <f>INDEX(Table_FN_CPM34[Car_regno],MATCH(G49,Table_FN_CPM34[Car_machineno],0))</f>
        <v/>
      </c>
      <c r="K49" t="str">
        <f>INDEX(ARcar!J:J,MATCH(G49,Table_FN_CPM34[Car_machineno],0))</f>
        <v>01</v>
      </c>
      <c r="L49" t="str">
        <f>INDEX(ARcar!I:I,MATCH(G49,Table_FN_CPM34[Car_machineno],0))</f>
        <v>01</v>
      </c>
    </row>
    <row r="50" spans="1:12" x14ac:dyDescent="0.3">
      <c r="A50" t="s">
        <v>40</v>
      </c>
      <c r="B50" t="str">
        <f>INDEX(ARhis!C:C,MATCH(A50,ARhis!B:B,0))</f>
        <v>นาย</v>
      </c>
      <c r="C50" t="str">
        <f>INDEX(ARhis!D:D,MATCH(A50,ARhis!B:B,0))</f>
        <v>ธนินวัช สรโยธิน</v>
      </c>
      <c r="D50" s="6" t="str">
        <f>INDEX(Table_FN_CPM34[Car_brand],MATCH(G50,Table_FN_CPM34[Car_machineno],0))</f>
        <v>YAMAHA</v>
      </c>
      <c r="E50" t="str">
        <f>INDEX(Table_FN_CPM34[Car_model],MATCH(G50,Table_FN_CPM34[Car_machineno],0))</f>
        <v>Finn ล้อแม็ก สตาร์ทมือ (B6FF00)</v>
      </c>
      <c r="F50" t="str">
        <f>INDEX(Table_FN_CPM34[Car_color],MATCH(G50,Table_FN_CPM34[Car_machineno],0))</f>
        <v>เทา-น้ำเงิน</v>
      </c>
      <c r="G50" t="str">
        <f>INDEX(ARhis!E:E,MATCH(A50,ARhis!B:B,0))</f>
        <v>E32EE-339888</v>
      </c>
      <c r="H50" t="str">
        <f>INDEX(Table_FN_CPM34[Car_tankno],MATCH(G50,Table_FN_CPM34[Car_machineno],0))</f>
        <v>MLEUE364111339867</v>
      </c>
      <c r="I50" s="2">
        <f>INDEX(ARhis!A:A,MATCH(A50,ARhis!B:B,0))</f>
        <v>44743</v>
      </c>
      <c r="J50" t="str">
        <f>INDEX(Table_FN_CPM34[Car_regno],MATCH(G50,Table_FN_CPM34[Car_machineno],0))</f>
        <v/>
      </c>
      <c r="K50" t="str">
        <f>INDEX(ARcar!J:J,MATCH(G50,Table_FN_CPM34[Car_machineno],0))</f>
        <v>05</v>
      </c>
      <c r="L50" t="str">
        <f>INDEX(ARcar!I:I,MATCH(G50,Table_FN_CPM34[Car_machineno],0))</f>
        <v>02</v>
      </c>
    </row>
    <row r="51" spans="1:12" x14ac:dyDescent="0.3">
      <c r="A51" t="s">
        <v>294</v>
      </c>
      <c r="B51" t="str">
        <f>INDEX(ARhis!C:C,MATCH(A51,ARhis!B:B,0))</f>
        <v>นางสาว</v>
      </c>
      <c r="C51" t="str">
        <f>INDEX(ARhis!D:D,MATCH(A51,ARhis!B:B,0))</f>
        <v>หทัยรัตน์ เกิดสาท</v>
      </c>
      <c r="D51" s="6" t="str">
        <f>INDEX(Table_FN_CPM34[Car_brand],MATCH(G51,Table_FN_CPM34[Car_machineno],0))</f>
        <v>YAMAHA</v>
      </c>
      <c r="E51" t="str">
        <f>INDEX(Table_FN_CPM34[Car_model],MATCH(G51,Table_FN_CPM34[Car_machineno],0))</f>
        <v>GrandFilano Hybrid (B8B800)</v>
      </c>
      <c r="F51" t="str">
        <f>INDEX(Table_FN_CPM34[Car_color],MATCH(G51,Table_FN_CPM34[Car_machineno],0))</f>
        <v>น้ำเงิน</v>
      </c>
      <c r="G51" t="str">
        <f>INDEX(ARhis!E:E,MATCH(A51,ARhis!B:B,0))</f>
        <v>E31PE-364453</v>
      </c>
      <c r="H51" t="str">
        <f>INDEX(Table_FN_CPM34[Car_tankno],MATCH(G51,Table_FN_CPM34[Car_machineno],0))</f>
        <v>MLESEE91111364431</v>
      </c>
      <c r="I51" s="2">
        <f>INDEX(ARhis!A:A,MATCH(A51,ARhis!B:B,0))</f>
        <v>44743</v>
      </c>
      <c r="J51" t="str">
        <f>INDEX(Table_FN_CPM34[Car_regno],MATCH(G51,Table_FN_CPM34[Car_machineno],0))</f>
        <v/>
      </c>
      <c r="K51" t="str">
        <f>INDEX(ARcar!J:J,MATCH(G51,Table_FN_CPM34[Car_machineno],0))</f>
        <v>05</v>
      </c>
      <c r="L51" t="str">
        <f>INDEX(ARcar!I:I,MATCH(G51,Table_FN_CPM34[Car_machineno],0))</f>
        <v>02</v>
      </c>
    </row>
    <row r="52" spans="1:12" x14ac:dyDescent="0.3">
      <c r="A52" t="s">
        <v>299</v>
      </c>
      <c r="B52" t="str">
        <f>INDEX(ARhis!C:C,MATCH(A52,ARhis!B:B,0))</f>
        <v>นาย</v>
      </c>
      <c r="C52" t="str">
        <f>INDEX(ARhis!D:D,MATCH(A52,ARhis!B:B,0))</f>
        <v>สมบัติ ลอยเกตุ</v>
      </c>
      <c r="D52" s="6" t="str">
        <f>INDEX(Table_FN_CPM34[Car_brand],MATCH(G52,Table_FN_CPM34[Car_machineno],0))</f>
        <v>YAMAHA</v>
      </c>
      <c r="E52" t="str">
        <f>INDEX(Table_FN_CPM34[Car_model],MATCH(G52,Table_FN_CPM34[Car_machineno],0))</f>
        <v>Fino 125 (BB9A00)</v>
      </c>
      <c r="F52" t="str">
        <f>INDEX(Table_FN_CPM34[Car_color],MATCH(G52,Table_FN_CPM34[Car_machineno],0))</f>
        <v>แดง</v>
      </c>
      <c r="G52" t="str">
        <f>INDEX(ARhis!E:E,MATCH(A52,ARhis!B:B,0))</f>
        <v>E33JE-035282</v>
      </c>
      <c r="H52" t="str">
        <f>INDEX(Table_FN_CPM34[Car_tankno],MATCH(G52,Table_FN_CPM34[Car_machineno],0))</f>
        <v>MLESEH61111035279</v>
      </c>
      <c r="I52" s="2">
        <f>INDEX(ARhis!A:A,MATCH(A52,ARhis!B:B,0))</f>
        <v>44744</v>
      </c>
      <c r="J52" t="str">
        <f>INDEX(Table_FN_CPM34[Car_regno],MATCH(G52,Table_FN_CPM34[Car_machineno],0))</f>
        <v/>
      </c>
      <c r="K52" t="str">
        <f>INDEX(ARcar!J:J,MATCH(G52,Table_FN_CPM34[Car_machineno],0))</f>
        <v>05</v>
      </c>
      <c r="L52" t="str">
        <f>INDEX(ARcar!I:I,MATCH(G52,Table_FN_CPM34[Car_machineno],0))</f>
        <v>02</v>
      </c>
    </row>
    <row r="53" spans="1:12" x14ac:dyDescent="0.3">
      <c r="A53" t="s">
        <v>303</v>
      </c>
      <c r="B53" t="str">
        <f>INDEX(ARhis!C:C,MATCH(A53,ARhis!B:B,0))</f>
        <v>นางสาว</v>
      </c>
      <c r="C53" t="str">
        <f>INDEX(ARhis!D:D,MATCH(A53,ARhis!B:B,0))</f>
        <v>นฤมล เจดีย์</v>
      </c>
      <c r="D53" s="6" t="str">
        <f>INDEX(Table_FN_CPM34[Car_brand],MATCH(G53,Table_FN_CPM34[Car_machineno],0))</f>
        <v>YAMAHA</v>
      </c>
      <c r="E53" t="str">
        <f>INDEX(Table_FN_CPM34[Car_model],MATCH(G53,Table_FN_CPM34[Car_machineno],0))</f>
        <v>Finn ล้อแม็ก สตาร์ทมือ (B6FF00)</v>
      </c>
      <c r="F53" t="str">
        <f>INDEX(Table_FN_CPM34[Car_color],MATCH(G53,Table_FN_CPM34[Car_machineno],0))</f>
        <v>เทา-น้ำเงิน</v>
      </c>
      <c r="G53" t="str">
        <f>INDEX(ARhis!E:E,MATCH(A53,ARhis!B:B,0))</f>
        <v>E32EE-333940</v>
      </c>
      <c r="H53" t="str">
        <f>INDEX(Table_FN_CPM34[Car_tankno],MATCH(G53,Table_FN_CPM34[Car_machineno],0))</f>
        <v>MLEUE364111333938</v>
      </c>
      <c r="I53" s="2">
        <f>INDEX(ARhis!A:A,MATCH(A53,ARhis!B:B,0))</f>
        <v>44744</v>
      </c>
      <c r="J53" t="str">
        <f>INDEX(Table_FN_CPM34[Car_regno],MATCH(G53,Table_FN_CPM34[Car_machineno],0))</f>
        <v/>
      </c>
      <c r="K53" t="str">
        <f>INDEX(ARcar!J:J,MATCH(G53,Table_FN_CPM34[Car_machineno],0))</f>
        <v>05</v>
      </c>
      <c r="L53" t="str">
        <f>INDEX(ARcar!I:I,MATCH(G53,Table_FN_CPM34[Car_machineno],0))</f>
        <v>02</v>
      </c>
    </row>
    <row r="54" spans="1:12" x14ac:dyDescent="0.3">
      <c r="A54" t="s">
        <v>303</v>
      </c>
      <c r="B54" t="str">
        <f>INDEX(ARhis!C:C,MATCH(A54,ARhis!B:B,0))</f>
        <v>นางสาว</v>
      </c>
      <c r="C54" t="str">
        <f>INDEX(ARhis!D:D,MATCH(A54,ARhis!B:B,0))</f>
        <v>นฤมล เจดีย์</v>
      </c>
      <c r="D54" s="6" t="str">
        <f>INDEX(Table_FN_CPM34[Car_brand],MATCH(G54,Table_FN_CPM34[Car_machineno],0))</f>
        <v>YAMAHA</v>
      </c>
      <c r="E54" t="str">
        <f>INDEX(Table_FN_CPM34[Car_model],MATCH(G54,Table_FN_CPM34[Car_machineno],0))</f>
        <v>Finn ล้อแม็ก สตาร์ทมือ (B6FF00)</v>
      </c>
      <c r="F54" t="str">
        <f>INDEX(Table_FN_CPM34[Car_color],MATCH(G54,Table_FN_CPM34[Car_machineno],0))</f>
        <v>เทา-น้ำเงิน</v>
      </c>
      <c r="G54" t="str">
        <f>INDEX(ARhis!E:E,MATCH(A54,ARhis!B:B,0))</f>
        <v>E32EE-333940</v>
      </c>
      <c r="H54" t="str">
        <f>INDEX(Table_FN_CPM34[Car_tankno],MATCH(G54,Table_FN_CPM34[Car_machineno],0))</f>
        <v>MLEUE364111333938</v>
      </c>
      <c r="I54" s="2">
        <f>INDEX(ARhis!A:A,MATCH(A54,ARhis!B:B,0))</f>
        <v>44744</v>
      </c>
      <c r="J54" t="str">
        <f>INDEX(Table_FN_CPM34[Car_regno],MATCH(G54,Table_FN_CPM34[Car_machineno],0))</f>
        <v/>
      </c>
      <c r="K54" t="str">
        <f>INDEX(ARcar!J:J,MATCH(G54,Table_FN_CPM34[Car_machineno],0))</f>
        <v>05</v>
      </c>
      <c r="L54" t="str">
        <f>INDEX(ARcar!I:I,MATCH(G54,Table_FN_CPM34[Car_machineno],0))</f>
        <v>02</v>
      </c>
    </row>
    <row r="55" spans="1:12" x14ac:dyDescent="0.3">
      <c r="A55" t="s">
        <v>307</v>
      </c>
      <c r="B55" t="str">
        <f>INDEX(ARhis!C:C,MATCH(A55,ARhis!B:B,0))</f>
        <v>นาย</v>
      </c>
      <c r="C55" t="str">
        <f>INDEX(ARhis!D:D,MATCH(A55,ARhis!B:B,0))</f>
        <v>ยุทธนา ทองอ่อน</v>
      </c>
      <c r="D55" s="6" t="str">
        <f>INDEX(Table_FN_CPM34[Car_brand],MATCH(G55,Table_FN_CPM34[Car_machineno],0))</f>
        <v>YAMAHA</v>
      </c>
      <c r="E55" t="str">
        <f>INDEX(Table_FN_CPM34[Car_model],MATCH(G55,Table_FN_CPM34[Car_machineno],0))</f>
        <v>GrandFilano Hybrid (B8B800)</v>
      </c>
      <c r="F55" t="str">
        <f>INDEX(Table_FN_CPM34[Car_color],MATCH(G55,Table_FN_CPM34[Car_machineno],0))</f>
        <v>ดำ</v>
      </c>
      <c r="G55" t="str">
        <f>INDEX(ARhis!E:E,MATCH(A55,ARhis!B:B,0))</f>
        <v>E31PE-364047</v>
      </c>
      <c r="H55" t="str">
        <f>INDEX(Table_FN_CPM34[Car_tankno],MATCH(G55,Table_FN_CPM34[Car_machineno],0))</f>
        <v>MLESEE91111364045</v>
      </c>
      <c r="I55" s="2">
        <f>INDEX(ARhis!A:A,MATCH(A55,ARhis!B:B,0))</f>
        <v>44744</v>
      </c>
      <c r="J55" t="str">
        <f>INDEX(Table_FN_CPM34[Car_regno],MATCH(G55,Table_FN_CPM34[Car_machineno],0))</f>
        <v/>
      </c>
      <c r="K55" t="str">
        <f>INDEX(ARcar!J:J,MATCH(G55,Table_FN_CPM34[Car_machineno],0))</f>
        <v>01</v>
      </c>
      <c r="L55" t="str">
        <f>INDEX(ARcar!I:I,MATCH(G55,Table_FN_CPM34[Car_machineno],0))</f>
        <v>01</v>
      </c>
    </row>
    <row r="56" spans="1:12" x14ac:dyDescent="0.3">
      <c r="A56" t="s">
        <v>86</v>
      </c>
      <c r="B56" t="str">
        <f>INDEX(ARhis!C:C,MATCH(A56,ARhis!B:B,0))</f>
        <v>นาย</v>
      </c>
      <c r="C56" t="str">
        <f>INDEX(ARhis!D:D,MATCH(A56,ARhis!B:B,0))</f>
        <v>สมถวิล อรรถาโชติ</v>
      </c>
      <c r="D56" s="6" t="str">
        <f>INDEX(Table_FN_CPM34[Car_brand],MATCH(G56,Table_FN_CPM34[Car_machineno],0))</f>
        <v>YAMAHA</v>
      </c>
      <c r="E56" t="str">
        <f>INDEX(Table_FN_CPM34[Car_model],MATCH(G56,Table_FN_CPM34[Car_machineno],0))</f>
        <v>Finn ล้อซี่ลวด  สตาร์ทมือ (B6FE00)</v>
      </c>
      <c r="F56" t="str">
        <f>INDEX(Table_FN_CPM34[Car_color],MATCH(G56,Table_FN_CPM34[Car_machineno],0))</f>
        <v>ดำ-แดง</v>
      </c>
      <c r="G56" t="str">
        <f>INDEX(ARhis!E:E,MATCH(A56,ARhis!B:B,0))</f>
        <v>E32EE-116733</v>
      </c>
      <c r="H56" t="str">
        <f>INDEX(Table_FN_CPM34[Car_tankno],MATCH(G56,Table_FN_CPM34[Car_machineno],0))</f>
        <v>MLEUE362111116708</v>
      </c>
      <c r="I56" s="2">
        <f>INDEX(ARhis!A:A,MATCH(A56,ARhis!B:B,0))</f>
        <v>44744</v>
      </c>
      <c r="J56" t="str">
        <f>INDEX(Table_FN_CPM34[Car_regno],MATCH(G56,Table_FN_CPM34[Car_machineno],0))</f>
        <v/>
      </c>
      <c r="K56" t="str">
        <f>INDEX(ARcar!J:J,MATCH(G56,Table_FN_CPM34[Car_machineno],0))</f>
        <v>10</v>
      </c>
      <c r="L56" t="str">
        <f>INDEX(ARcar!I:I,MATCH(G56,Table_FN_CPM34[Car_machineno],0))</f>
        <v>01</v>
      </c>
    </row>
    <row r="57" spans="1:12" x14ac:dyDescent="0.3">
      <c r="A57" t="s">
        <v>312</v>
      </c>
      <c r="B57" t="str">
        <f>INDEX(ARhis!C:C,MATCH(A57,ARhis!B:B,0))</f>
        <v>นาย</v>
      </c>
      <c r="C57" t="str">
        <f>INDEX(ARhis!D:D,MATCH(A57,ARhis!B:B,0))</f>
        <v>ปรมินทร์ ดีเสมอ</v>
      </c>
      <c r="D57" s="6" t="str">
        <f>INDEX(Table_FN_CPM34[Car_brand],MATCH(G57,Table_FN_CPM34[Car_machineno],0))</f>
        <v>YAMAHA</v>
      </c>
      <c r="E57" t="str">
        <f>INDEX(Table_FN_CPM34[Car_model],MATCH(G57,Table_FN_CPM34[Car_machineno],0))</f>
        <v>AEROX 155 S (BBR500)</v>
      </c>
      <c r="F57" t="str">
        <f>INDEX(Table_FN_CPM34[Car_color],MATCH(G57,Table_FN_CPM34[Car_machineno],0))</f>
        <v>น้ำเงิน</v>
      </c>
      <c r="G57" t="str">
        <f>INDEX(ARhis!E:E,MATCH(A57,ARhis!B:B,0))</f>
        <v>G3P6E-012514</v>
      </c>
      <c r="H57" t="str">
        <f>INDEX(Table_FN_CPM34[Car_tankno],MATCH(G57,Table_FN_CPM34[Car_machineno],0))</f>
        <v>MLESG691111012513</v>
      </c>
      <c r="I57" s="2">
        <f>INDEX(ARhis!A:A,MATCH(A57,ARhis!B:B,0))</f>
        <v>44744</v>
      </c>
      <c r="J57" t="str">
        <f>INDEX(Table_FN_CPM34[Car_regno],MATCH(G57,Table_FN_CPM34[Car_machineno],0))</f>
        <v/>
      </c>
      <c r="K57" t="str">
        <f>INDEX(ARcar!J:J,MATCH(G57,Table_FN_CPM34[Car_machineno],0))</f>
        <v>01</v>
      </c>
      <c r="L57" t="str">
        <f>INDEX(ARcar!I:I,MATCH(G57,Table_FN_CPM34[Car_machineno],0))</f>
        <v>01</v>
      </c>
    </row>
    <row r="58" spans="1:12" x14ac:dyDescent="0.3">
      <c r="A58" t="s">
        <v>316</v>
      </c>
      <c r="B58" t="str">
        <f>INDEX(ARhis!C:C,MATCH(A58,ARhis!B:B,0))</f>
        <v>นางสาว</v>
      </c>
      <c r="C58" t="str">
        <f>INDEX(ARhis!D:D,MATCH(A58,ARhis!B:B,0))</f>
        <v>นันทวรรณ หวังเจริญ</v>
      </c>
      <c r="D58" s="6" t="str">
        <f>INDEX(Table_FN_CPM34[Car_brand],MATCH(G58,Table_FN_CPM34[Car_machineno],0))</f>
        <v>YAMAHA</v>
      </c>
      <c r="E58" t="str">
        <f>INDEX(Table_FN_CPM34[Car_model],MATCH(G58,Table_FN_CPM34[Car_machineno],0))</f>
        <v>GrandFilano Hybrid ABS (B8B900)</v>
      </c>
      <c r="F58" t="str">
        <f>INDEX(Table_FN_CPM34[Car_color],MATCH(G58,Table_FN_CPM34[Car_machineno],0))</f>
        <v>น้ำตาล</v>
      </c>
      <c r="G58" t="str">
        <f>INDEX(ARhis!E:E,MATCH(A58,ARhis!B:B,0))</f>
        <v>E31PE-222352</v>
      </c>
      <c r="H58" t="str">
        <f>INDEX(Table_FN_CPM34[Car_tankno],MATCH(G58,Table_FN_CPM34[Car_machineno],0))</f>
        <v>MLESEE92111222509</v>
      </c>
      <c r="I58" s="2">
        <f>INDEX(ARhis!A:A,MATCH(A58,ARhis!B:B,0))</f>
        <v>44745</v>
      </c>
      <c r="J58" t="str">
        <f>INDEX(Table_FN_CPM34[Car_regno],MATCH(G58,Table_FN_CPM34[Car_machineno],0))</f>
        <v/>
      </c>
      <c r="K58" t="str">
        <f>INDEX(ARcar!J:J,MATCH(G58,Table_FN_CPM34[Car_machineno],0))</f>
        <v>01</v>
      </c>
      <c r="L58" t="str">
        <f>INDEX(ARcar!I:I,MATCH(G58,Table_FN_CPM34[Car_machineno],0))</f>
        <v>01</v>
      </c>
    </row>
    <row r="59" spans="1:12" x14ac:dyDescent="0.3">
      <c r="A59" t="s">
        <v>319</v>
      </c>
      <c r="B59" t="str">
        <f>INDEX(ARhis!C:C,MATCH(A59,ARhis!B:B,0))</f>
        <v>นางสาว</v>
      </c>
      <c r="C59" t="str">
        <f>INDEX(ARhis!D:D,MATCH(A59,ARhis!B:B,0))</f>
        <v>วารุณี จงกรฏ</v>
      </c>
      <c r="D59" s="6" t="str">
        <f>INDEX(Table_FN_CPM34[Car_brand],MATCH(G59,Table_FN_CPM34[Car_machineno],0))</f>
        <v>YAMAHA</v>
      </c>
      <c r="E59" t="str">
        <f>INDEX(Table_FN_CPM34[Car_model],MATCH(G59,Table_FN_CPM34[Car_machineno],0))</f>
        <v>GT125 (B21800)</v>
      </c>
      <c r="F59" t="str">
        <f>INDEX(Table_FN_CPM34[Car_color],MATCH(G59,Table_FN_CPM34[Car_machineno],0))</f>
        <v>เทา</v>
      </c>
      <c r="G59" t="str">
        <f>INDEX(ARhis!E:E,MATCH(A59,ARhis!B:B,0))</f>
        <v>E32KE-0015767</v>
      </c>
      <c r="H59" t="str">
        <f>INDEX(Table_FN_CPM34[Car_tankno],MATCH(G59,Table_FN_CPM34[Car_machineno],0))</f>
        <v>MH3SEG11111014565</v>
      </c>
      <c r="I59" s="2">
        <f>INDEX(ARhis!A:A,MATCH(A59,ARhis!B:B,0))</f>
        <v>44746</v>
      </c>
      <c r="J59" t="str">
        <f>INDEX(Table_FN_CPM34[Car_regno],MATCH(G59,Table_FN_CPM34[Car_machineno],0))</f>
        <v/>
      </c>
      <c r="K59" t="str">
        <f>INDEX(ARcar!J:J,MATCH(G59,Table_FN_CPM34[Car_machineno],0))</f>
        <v>26</v>
      </c>
      <c r="L59" t="str">
        <f>INDEX(ARcar!I:I,MATCH(G59,Table_FN_CPM34[Car_machineno],0))</f>
        <v>12</v>
      </c>
    </row>
    <row r="60" spans="1:12" x14ac:dyDescent="0.3">
      <c r="A60" t="s">
        <v>59</v>
      </c>
      <c r="B60" t="str">
        <f>INDEX(ARhis!C:C,MATCH(A60,ARhis!B:B,0))</f>
        <v>นาย</v>
      </c>
      <c r="C60" t="str">
        <f>INDEX(ARhis!D:D,MATCH(A60,ARhis!B:B,0))</f>
        <v>วิทยา สมงาม</v>
      </c>
      <c r="D60" s="6" t="str">
        <f>INDEX(Table_FN_CPM34[Car_brand],MATCH(G60,Table_FN_CPM34[Car_machineno],0))</f>
        <v>YAMAHA</v>
      </c>
      <c r="E60" t="str">
        <f>INDEX(Table_FN_CPM34[Car_model],MATCH(G60,Table_FN_CPM34[Car_machineno],0))</f>
        <v>GrandFilano Hybrid (B8B800)</v>
      </c>
      <c r="F60" t="str">
        <f>INDEX(Table_FN_CPM34[Car_color],MATCH(G60,Table_FN_CPM34[Car_machineno],0))</f>
        <v>แดง</v>
      </c>
      <c r="G60" t="str">
        <f>INDEX(ARhis!E:E,MATCH(A60,ARhis!B:B,0))</f>
        <v>E31PE-364360</v>
      </c>
      <c r="H60" t="str">
        <f>INDEX(Table_FN_CPM34[Car_tankno],MATCH(G60,Table_FN_CPM34[Car_machineno],0))</f>
        <v>MLESEE91111364337</v>
      </c>
      <c r="I60" s="2">
        <f>INDEX(ARhis!A:A,MATCH(A60,ARhis!B:B,0))</f>
        <v>44748</v>
      </c>
      <c r="J60" t="str">
        <f>INDEX(Table_FN_CPM34[Car_regno],MATCH(G60,Table_FN_CPM34[Car_machineno],0))</f>
        <v/>
      </c>
      <c r="K60" t="str">
        <f>INDEX(ARcar!J:J,MATCH(G60,Table_FN_CPM34[Car_machineno],0))</f>
        <v>23</v>
      </c>
      <c r="L60" t="str">
        <f>INDEX(ARcar!I:I,MATCH(G60,Table_FN_CPM34[Car_machineno],0))</f>
        <v>04</v>
      </c>
    </row>
    <row r="61" spans="1:12" x14ac:dyDescent="0.3">
      <c r="A61" t="s">
        <v>325</v>
      </c>
      <c r="B61" t="str">
        <f>INDEX(ARhis!C:C,MATCH(A61,ARhis!B:B,0))</f>
        <v>นางสาว</v>
      </c>
      <c r="C61" t="str">
        <f>INDEX(ARhis!D:D,MATCH(A61,ARhis!B:B,0))</f>
        <v>กวินรัตน์ นิลวานิช</v>
      </c>
      <c r="D61" s="6" t="str">
        <f>INDEX(Table_FN_CPM34[Car_brand],MATCH(G61,Table_FN_CPM34[Car_machineno],0))</f>
        <v>YAMAHA</v>
      </c>
      <c r="E61" t="str">
        <f>INDEX(Table_FN_CPM34[Car_model],MATCH(G61,Table_FN_CPM34[Car_machineno],0))</f>
        <v>GrandFilano Hybrid (B8B800)</v>
      </c>
      <c r="F61" t="str">
        <f>INDEX(Table_FN_CPM34[Car_color],MATCH(G61,Table_FN_CPM34[Car_machineno],0))</f>
        <v>เทา</v>
      </c>
      <c r="G61" t="str">
        <f>INDEX(ARhis!E:E,MATCH(A61,ARhis!B:B,0))</f>
        <v>E31PE-371378</v>
      </c>
      <c r="H61" t="str">
        <f>INDEX(Table_FN_CPM34[Car_tankno],MATCH(G61,Table_FN_CPM34[Car_machineno],0))</f>
        <v>MLESEE91111371365</v>
      </c>
      <c r="I61" s="2">
        <f>INDEX(ARhis!A:A,MATCH(A61,ARhis!B:B,0))</f>
        <v>44751</v>
      </c>
      <c r="J61" t="str">
        <f>INDEX(Table_FN_CPM34[Car_regno],MATCH(G61,Table_FN_CPM34[Car_machineno],0))</f>
        <v/>
      </c>
      <c r="K61" t="str">
        <f>INDEX(ARcar!J:J,MATCH(G61,Table_FN_CPM34[Car_machineno],0))</f>
        <v>11</v>
      </c>
      <c r="L61" t="str">
        <f>INDEX(ARcar!I:I,MATCH(G61,Table_FN_CPM34[Car_machineno],0))</f>
        <v>08</v>
      </c>
    </row>
    <row r="62" spans="1:12" x14ac:dyDescent="0.3">
      <c r="A62" t="s">
        <v>329</v>
      </c>
      <c r="B62" t="str">
        <f>INDEX(ARhis!C:C,MATCH(A62,ARhis!B:B,0))</f>
        <v>นางสาว</v>
      </c>
      <c r="C62" t="str">
        <f>INDEX(ARhis!D:D,MATCH(A62,ARhis!B:B,0))</f>
        <v>กรรณิการ์ เอมนฤมล</v>
      </c>
      <c r="D62" s="6" t="str">
        <f>INDEX(Table_FN_CPM34[Car_brand],MATCH(G62,Table_FN_CPM34[Car_machineno],0))</f>
        <v>YAMAHA</v>
      </c>
      <c r="E62" t="str">
        <f>INDEX(Table_FN_CPM34[Car_model],MATCH(G62,Table_FN_CPM34[Car_machineno],0))</f>
        <v>Fino 125 (BB9A00)</v>
      </c>
      <c r="F62" t="str">
        <f>INDEX(Table_FN_CPM34[Car_color],MATCH(G62,Table_FN_CPM34[Car_machineno],0))</f>
        <v>ดำ</v>
      </c>
      <c r="G62" t="str">
        <f>INDEX(ARhis!E:E,MATCH(A62,ARhis!B:B,0))</f>
        <v>E33JE-036475</v>
      </c>
      <c r="H62" t="str">
        <f>INDEX(Table_FN_CPM34[Car_tankno],MATCH(G62,Table_FN_CPM34[Car_machineno],0))</f>
        <v>MLESEH61111036468</v>
      </c>
      <c r="I62" s="2">
        <f>INDEX(ARhis!A:A,MATCH(A62,ARhis!B:B,0))</f>
        <v>44752</v>
      </c>
      <c r="J62" t="str">
        <f>INDEX(Table_FN_CPM34[Car_regno],MATCH(G62,Table_FN_CPM34[Car_machineno],0))</f>
        <v/>
      </c>
      <c r="K62" t="str">
        <f>INDEX(ARcar!J:J,MATCH(G62,Table_FN_CPM34[Car_machineno],0))</f>
        <v>15</v>
      </c>
      <c r="L62" t="str">
        <f>INDEX(ARcar!I:I,MATCH(G62,Table_FN_CPM34[Car_machineno],0))</f>
        <v>11</v>
      </c>
    </row>
    <row r="63" spans="1:12" x14ac:dyDescent="0.3">
      <c r="A63" t="s">
        <v>333</v>
      </c>
      <c r="B63" t="str">
        <f>INDEX(ARhis!C:C,MATCH(A63,ARhis!B:B,0))</f>
        <v>นางสาว</v>
      </c>
      <c r="C63" t="str">
        <f>INDEX(ARhis!D:D,MATCH(A63,ARhis!B:B,0))</f>
        <v>คิตติญา เก่งเขตรกรณ์</v>
      </c>
      <c r="D63" s="6" t="str">
        <f>INDEX(Table_FN_CPM34[Car_brand],MATCH(G63,Table_FN_CPM34[Car_machineno],0))</f>
        <v>YAMAHA</v>
      </c>
      <c r="E63" t="str">
        <f>INDEX(Table_FN_CPM34[Car_model],MATCH(G63,Table_FN_CPM34[Car_machineno],0))</f>
        <v>Finn ล้อแม็ก สตาร์ทมือ (B6FF00)</v>
      </c>
      <c r="F63" t="str">
        <f>INDEX(Table_FN_CPM34[Car_color],MATCH(G63,Table_FN_CPM34[Car_machineno],0))</f>
        <v>เทา-น้ำเงิน</v>
      </c>
      <c r="G63" t="str">
        <f>INDEX(ARhis!E:E,MATCH(A63,ARhis!B:B,0))</f>
        <v>E32EE-339805</v>
      </c>
      <c r="H63" t="str">
        <f>INDEX(Table_FN_CPM34[Car_tankno],MATCH(G63,Table_FN_CPM34[Car_machineno],0))</f>
        <v>MLEUE364111339862</v>
      </c>
      <c r="I63" s="2">
        <f>INDEX(ARhis!A:A,MATCH(A63,ARhis!B:B,0))</f>
        <v>44751</v>
      </c>
      <c r="J63" t="str">
        <f>INDEX(Table_FN_CPM34[Car_regno],MATCH(G63,Table_FN_CPM34[Car_machineno],0))</f>
        <v/>
      </c>
      <c r="K63" t="str">
        <f>INDEX(ARcar!J:J,MATCH(G63,Table_FN_CPM34[Car_machineno],0))</f>
        <v>16</v>
      </c>
      <c r="L63" t="str">
        <f>INDEX(ARcar!I:I,MATCH(G63,Table_FN_CPM34[Car_machineno],0))</f>
        <v>03</v>
      </c>
    </row>
    <row r="64" spans="1:12" x14ac:dyDescent="0.3">
      <c r="A64" t="s">
        <v>337</v>
      </c>
      <c r="B64" t="str">
        <f>INDEX(ARhis!C:C,MATCH(A64,ARhis!B:B,0))</f>
        <v>นาย</v>
      </c>
      <c r="C64" t="str">
        <f>INDEX(ARhis!D:D,MATCH(A64,ARhis!B:B,0))</f>
        <v>ภูวนาท รัมมะรัตน์</v>
      </c>
      <c r="D64" s="6" t="str">
        <f>INDEX(Table_FN_CPM34[Car_brand],MATCH(G64,Table_FN_CPM34[Car_machineno],0))</f>
        <v>YAMAHA</v>
      </c>
      <c r="E64" t="str">
        <f>INDEX(Table_FN_CPM34[Car_model],MATCH(G64,Table_FN_CPM34[Car_machineno],0))</f>
        <v>MT-15 (B7D500)</v>
      </c>
      <c r="F64" t="str">
        <f>INDEX(Table_FN_CPM34[Car_color],MATCH(G64,Table_FN_CPM34[Car_machineno],0))</f>
        <v>เทา-เขียว</v>
      </c>
      <c r="G64" t="str">
        <f>INDEX(ARhis!E:E,MATCH(A64,ARhis!B:B,0))</f>
        <v>G3S6E-0006460</v>
      </c>
      <c r="H64" t="str">
        <f>INDEX(Table_FN_CPM34[Car_tankno],MATCH(G64,Table_FN_CPM34[Car_machineno],0))</f>
        <v>MLERG622111004693</v>
      </c>
      <c r="I64" s="2">
        <f>INDEX(ARhis!A:A,MATCH(A64,ARhis!B:B,0))</f>
        <v>44751</v>
      </c>
      <c r="J64" t="str">
        <f>INDEX(Table_FN_CPM34[Car_regno],MATCH(G64,Table_FN_CPM34[Car_machineno],0))</f>
        <v/>
      </c>
      <c r="K64" t="str">
        <f>INDEX(ARcar!J:J,MATCH(G64,Table_FN_CPM34[Car_machineno],0))</f>
        <v>16</v>
      </c>
      <c r="L64" t="str">
        <f>INDEX(ARcar!I:I,MATCH(G64,Table_FN_CPM34[Car_machineno],0))</f>
        <v>05</v>
      </c>
    </row>
    <row r="65" spans="1:12" x14ac:dyDescent="0.3">
      <c r="A65" t="s">
        <v>341</v>
      </c>
      <c r="B65" t="str">
        <f>INDEX(ARhis!C:C,MATCH(A65,ARhis!B:B,0))</f>
        <v>นาย</v>
      </c>
      <c r="C65" t="str">
        <f>INDEX(ARhis!D:D,MATCH(A65,ARhis!B:B,0))</f>
        <v>ดนัย มีราศรี</v>
      </c>
      <c r="D65" s="6" t="str">
        <f>INDEX(Table_FN_CPM34[Car_brand],MATCH(G65,Table_FN_CPM34[Car_machineno],0))</f>
        <v>YAMAHA</v>
      </c>
      <c r="E65" t="str">
        <f>INDEX(Table_FN_CPM34[Car_model],MATCH(G65,Table_FN_CPM34[Car_machineno],0))</f>
        <v>GrandFilano Hybrid (B8B800)</v>
      </c>
      <c r="F65" t="str">
        <f>INDEX(Table_FN_CPM34[Car_color],MATCH(G65,Table_FN_CPM34[Car_machineno],0))</f>
        <v>เทา</v>
      </c>
      <c r="G65" t="str">
        <f>INDEX(ARhis!E:E,MATCH(A65,ARhis!B:B,0))</f>
        <v>E31PE-371421</v>
      </c>
      <c r="H65" t="str">
        <f>INDEX(Table_FN_CPM34[Car_tankno],MATCH(G65,Table_FN_CPM34[Car_machineno],0))</f>
        <v>MLESEE91111371410</v>
      </c>
      <c r="I65" s="2">
        <f>INDEX(ARhis!A:A,MATCH(A65,ARhis!B:B,0))</f>
        <v>44752</v>
      </c>
      <c r="J65" t="str">
        <f>INDEX(Table_FN_CPM34[Car_regno],MATCH(G65,Table_FN_CPM34[Car_machineno],0))</f>
        <v/>
      </c>
      <c r="K65" t="str">
        <f>INDEX(ARcar!J:J,MATCH(G65,Table_FN_CPM34[Car_machineno],0))</f>
        <v>01</v>
      </c>
      <c r="L65" t="str">
        <f>INDEX(ARcar!I:I,MATCH(G65,Table_FN_CPM34[Car_machineno],0))</f>
        <v>01</v>
      </c>
    </row>
    <row r="66" spans="1:12" x14ac:dyDescent="0.3">
      <c r="A66" t="s">
        <v>345</v>
      </c>
      <c r="B66" t="str">
        <f>INDEX(ARhis!C:C,MATCH(A66,ARhis!B:B,0))</f>
        <v>นางสาว</v>
      </c>
      <c r="C66" t="str">
        <f>INDEX(ARhis!D:D,MATCH(A66,ARhis!B:B,0))</f>
        <v>สิตา ขันธบุตร</v>
      </c>
      <c r="D66" s="6" t="str">
        <f>INDEX(Table_FN_CPM34[Car_brand],MATCH(G66,Table_FN_CPM34[Car_machineno],0))</f>
        <v>YAMAHA</v>
      </c>
      <c r="E66" t="str">
        <f>INDEX(Table_FN_CPM34[Car_model],MATCH(G66,Table_FN_CPM34[Car_machineno],0))</f>
        <v>Fino 125 (BB9A00)</v>
      </c>
      <c r="F66" t="str">
        <f>INDEX(Table_FN_CPM34[Car_color],MATCH(G66,Table_FN_CPM34[Car_machineno],0))</f>
        <v>เขียว</v>
      </c>
      <c r="G66" t="str">
        <f>INDEX(ARhis!E:E,MATCH(A66,ARhis!B:B,0))</f>
        <v>E33JE-036993</v>
      </c>
      <c r="H66" t="str">
        <f>INDEX(Table_FN_CPM34[Car_tankno],MATCH(G66,Table_FN_CPM34[Car_machineno],0))</f>
        <v>MLESEH61111036979</v>
      </c>
      <c r="I66" s="2">
        <f>INDEX(ARhis!A:A,MATCH(A66,ARhis!B:B,0))</f>
        <v>44756</v>
      </c>
      <c r="J66" t="str">
        <f>INDEX(Table_FN_CPM34[Car_regno],MATCH(G66,Table_FN_CPM34[Car_machineno],0))</f>
        <v/>
      </c>
      <c r="K66" t="str">
        <f>INDEX(ARcar!J:J,MATCH(G66,Table_FN_CPM34[Car_machineno],0))</f>
        <v>26</v>
      </c>
      <c r="L66" t="str">
        <f>INDEX(ARcar!I:I,MATCH(G66,Table_FN_CPM34[Car_machineno],0))</f>
        <v>07</v>
      </c>
    </row>
    <row r="67" spans="1:12" x14ac:dyDescent="0.3">
      <c r="A67" t="s">
        <v>349</v>
      </c>
      <c r="B67" t="str">
        <f>INDEX(ARhis!C:C,MATCH(A67,ARhis!B:B,0))</f>
        <v>นาย</v>
      </c>
      <c r="C67" t="str">
        <f>INDEX(ARhis!D:D,MATCH(A67,ARhis!B:B,0))</f>
        <v>โจ ทองดี</v>
      </c>
      <c r="D67" s="6" t="str">
        <f>INDEX(Table_FN_CPM34[Car_brand],MATCH(G67,Table_FN_CPM34[Car_machineno],0))</f>
        <v>YAMAHA</v>
      </c>
      <c r="E67" t="str">
        <f>INDEX(Table_FN_CPM34[Car_model],MATCH(G67,Table_FN_CPM34[Car_machineno],0))</f>
        <v>XSR-155 (B1V600)</v>
      </c>
      <c r="F67" t="str">
        <f>INDEX(Table_FN_CPM34[Car_color],MATCH(G67,Table_FN_CPM34[Car_machineno],0))</f>
        <v>น้ำเงิน</v>
      </c>
      <c r="G67" t="str">
        <f>INDEX(ARhis!E:E,MATCH(A67,ARhis!B:B,0))</f>
        <v>G3S6E-0003684</v>
      </c>
      <c r="H67" t="str">
        <f>INDEX(Table_FN_CPM34[Car_tankno],MATCH(G67,Table_FN_CPM34[Car_machineno],0))</f>
        <v>MLERG634111004900</v>
      </c>
      <c r="I67" s="2">
        <f>INDEX(ARhis!A:A,MATCH(A67,ARhis!B:B,0))</f>
        <v>44756</v>
      </c>
      <c r="J67" t="str">
        <f>INDEX(Table_FN_CPM34[Car_regno],MATCH(G67,Table_FN_CPM34[Car_machineno],0))</f>
        <v/>
      </c>
      <c r="K67" t="str">
        <f>INDEX(ARcar!J:J,MATCH(G67,Table_FN_CPM34[Car_machineno],0))</f>
        <v>01</v>
      </c>
      <c r="L67" t="str">
        <f>INDEX(ARcar!I:I,MATCH(G67,Table_FN_CPM34[Car_machineno],0))</f>
        <v>01</v>
      </c>
    </row>
    <row r="68" spans="1:12" x14ac:dyDescent="0.3">
      <c r="A68" t="s">
        <v>353</v>
      </c>
      <c r="B68" t="str">
        <f>INDEX(ARhis!C:C,MATCH(A68,ARhis!B:B,0))</f>
        <v>นางสาว</v>
      </c>
      <c r="C68" t="str">
        <f>INDEX(ARhis!D:D,MATCH(A68,ARhis!B:B,0))</f>
        <v>ขวัญลักษ์ ผูกเพไทย</v>
      </c>
      <c r="D68" s="6" t="str">
        <f>INDEX(Table_FN_CPM34[Car_brand],MATCH(G68,Table_FN_CPM34[Car_machineno],0))</f>
        <v>YAMAHA</v>
      </c>
      <c r="E68" t="str">
        <f>INDEX(Table_FN_CPM34[Car_model],MATCH(G68,Table_FN_CPM34[Car_machineno],0))</f>
        <v>GrandFilano Hybrid ABS (B8B900)</v>
      </c>
      <c r="F68" t="str">
        <f>INDEX(Table_FN_CPM34[Car_color],MATCH(G68,Table_FN_CPM34[Car_machineno],0))</f>
        <v>น้ำตาล</v>
      </c>
      <c r="G68" t="str">
        <f>INDEX(ARhis!E:E,MATCH(A68,ARhis!B:B,0))</f>
        <v>E31PE-223339</v>
      </c>
      <c r="H68" t="str">
        <f>INDEX(Table_FN_CPM34[Car_tankno],MATCH(G68,Table_FN_CPM34[Car_machineno],0))</f>
        <v>MLESEE92111223323</v>
      </c>
      <c r="I68" s="2">
        <f>INDEX(ARhis!A:A,MATCH(A68,ARhis!B:B,0))</f>
        <v>44756</v>
      </c>
      <c r="J68" t="str">
        <f>INDEX(Table_FN_CPM34[Car_regno],MATCH(G68,Table_FN_CPM34[Car_machineno],0))</f>
        <v/>
      </c>
      <c r="K68" t="str">
        <f>INDEX(ARcar!J:J,MATCH(G68,Table_FN_CPM34[Car_machineno],0))</f>
        <v>01</v>
      </c>
      <c r="L68" t="str">
        <f>INDEX(ARcar!I:I,MATCH(G68,Table_FN_CPM34[Car_machineno],0))</f>
        <v>01</v>
      </c>
    </row>
    <row r="69" spans="1:12" x14ac:dyDescent="0.3">
      <c r="A69" t="s">
        <v>357</v>
      </c>
      <c r="B69" t="str">
        <f>INDEX(ARhis!C:C,MATCH(A69,ARhis!B:B,0))</f>
        <v>นางสาว</v>
      </c>
      <c r="C69" t="str">
        <f>INDEX(ARhis!D:D,MATCH(A69,ARhis!B:B,0))</f>
        <v>จันทร์เพ็ญ เวชมณีกร ณ ราชสีมา</v>
      </c>
      <c r="D69" s="6" t="str">
        <f>INDEX(Table_FN_CPM34[Car_brand],MATCH(G69,Table_FN_CPM34[Car_machineno],0))</f>
        <v>YAMAHA</v>
      </c>
      <c r="E69" t="str">
        <f>INDEX(Table_FN_CPM34[Car_model],MATCH(G69,Table_FN_CPM34[Car_machineno],0))</f>
        <v>Finn ล้อแม็ก สตาร์ทมือ (UBS) (B6FL00)</v>
      </c>
      <c r="F69" t="str">
        <f>INDEX(Table_FN_CPM34[Car_color],MATCH(G69,Table_FN_CPM34[Car_machineno],0))</f>
        <v>น้ำเงิน</v>
      </c>
      <c r="G69" t="str">
        <f>INDEX(ARhis!E:E,MATCH(A69,ARhis!B:B,0))</f>
        <v>E32EE-226177</v>
      </c>
      <c r="H69" t="str">
        <f>INDEX(Table_FN_CPM34[Car_tankno],MATCH(G69,Table_FN_CPM34[Car_machineno],0))</f>
        <v>MLEUE365111226171</v>
      </c>
      <c r="I69" s="2">
        <f>INDEX(ARhis!A:A,MATCH(A69,ARhis!B:B,0))</f>
        <v>44759</v>
      </c>
      <c r="J69" t="str">
        <f>INDEX(Table_FN_CPM34[Car_regno],MATCH(G69,Table_FN_CPM34[Car_machineno],0))</f>
        <v/>
      </c>
      <c r="K69" t="str">
        <f>INDEX(ARcar!J:J,MATCH(G69,Table_FN_CPM34[Car_machineno],0))</f>
        <v>30</v>
      </c>
      <c r="L69" t="str">
        <f>INDEX(ARcar!I:I,MATCH(G69,Table_FN_CPM34[Car_machineno],0))</f>
        <v>01</v>
      </c>
    </row>
    <row r="70" spans="1:12" x14ac:dyDescent="0.3">
      <c r="A70" t="s">
        <v>361</v>
      </c>
      <c r="B70" t="str">
        <f>INDEX(ARhis!C:C,MATCH(A70,ARhis!B:B,0))</f>
        <v>นาย</v>
      </c>
      <c r="C70" t="str">
        <f>INDEX(ARhis!D:D,MATCH(A70,ARhis!B:B,0))</f>
        <v>บัณฑิต สุทธิประภา</v>
      </c>
      <c r="D70" s="6" t="str">
        <f>INDEX(Table_FN_CPM34[Car_brand],MATCH(G70,Table_FN_CPM34[Car_machineno],0))</f>
        <v>YAMAHA</v>
      </c>
      <c r="E70" t="str">
        <f>INDEX(Table_FN_CPM34[Car_model],MATCH(G70,Table_FN_CPM34[Car_machineno],0))</f>
        <v>GrandFilano Hybrid ABS (B8B900)</v>
      </c>
      <c r="F70" t="str">
        <f>INDEX(Table_FN_CPM34[Car_color],MATCH(G70,Table_FN_CPM34[Car_machineno],0))</f>
        <v>น้ำตาล</v>
      </c>
      <c r="G70" t="str">
        <f>INDEX(ARhis!E:E,MATCH(A70,ARhis!B:B,0))</f>
        <v>E31PE-223338</v>
      </c>
      <c r="H70" t="str">
        <f>INDEX(Table_FN_CPM34[Car_tankno],MATCH(G70,Table_FN_CPM34[Car_machineno],0))</f>
        <v>MLESEE92111223318</v>
      </c>
      <c r="I70" s="2">
        <f>INDEX(ARhis!A:A,MATCH(A70,ARhis!B:B,0))</f>
        <v>44759</v>
      </c>
      <c r="J70" t="str">
        <f>INDEX(Table_FN_CPM34[Car_regno],MATCH(G70,Table_FN_CPM34[Car_machineno],0))</f>
        <v/>
      </c>
      <c r="K70" t="str">
        <f>INDEX(ARcar!J:J,MATCH(G70,Table_FN_CPM34[Car_machineno],0))</f>
        <v>01</v>
      </c>
      <c r="L70" t="str">
        <f>INDEX(ARcar!I:I,MATCH(G70,Table_FN_CPM34[Car_machineno],0))</f>
        <v>01</v>
      </c>
    </row>
    <row r="71" spans="1:12" x14ac:dyDescent="0.3">
      <c r="A71" t="s">
        <v>366</v>
      </c>
      <c r="B71" t="str">
        <f>INDEX(ARhis!C:C,MATCH(A71,ARhis!B:B,0))</f>
        <v>นางสาว</v>
      </c>
      <c r="C71" t="str">
        <f>INDEX(ARhis!D:D,MATCH(A71,ARhis!B:B,0))</f>
        <v>ธัญรดา เกิดสุภาพ</v>
      </c>
      <c r="D71" s="6" t="str">
        <f>INDEX(Table_FN_CPM34[Car_brand],MATCH(G71,Table_FN_CPM34[Car_machineno],0))</f>
        <v>YAMAHA</v>
      </c>
      <c r="E71" t="str">
        <f>INDEX(Table_FN_CPM34[Car_model],MATCH(G71,Table_FN_CPM34[Car_machineno],0))</f>
        <v>GrandFilano Hybrid (B8B800)</v>
      </c>
      <c r="F71" t="str">
        <f>INDEX(Table_FN_CPM34[Car_color],MATCH(G71,Table_FN_CPM34[Car_machineno],0))</f>
        <v>เทา</v>
      </c>
      <c r="G71" t="str">
        <f>INDEX(ARhis!E:E,MATCH(A71,ARhis!B:B,0))</f>
        <v>E31PE-371453</v>
      </c>
      <c r="H71" t="str">
        <f>INDEX(Table_FN_CPM34[Car_tankno],MATCH(G71,Table_FN_CPM34[Car_machineno],0))</f>
        <v>MLESEE91111371447</v>
      </c>
      <c r="I71" s="2">
        <f>INDEX(ARhis!A:A,MATCH(A71,ARhis!B:B,0))</f>
        <v>44759</v>
      </c>
      <c r="J71" t="str">
        <f>INDEX(Table_FN_CPM34[Car_regno],MATCH(G71,Table_FN_CPM34[Car_machineno],0))</f>
        <v/>
      </c>
      <c r="K71" t="str">
        <f>INDEX(ARcar!J:J,MATCH(G71,Table_FN_CPM34[Car_machineno],0))</f>
        <v>29</v>
      </c>
      <c r="L71" t="str">
        <f>INDEX(ARcar!I:I,MATCH(G71,Table_FN_CPM34[Car_machineno],0))</f>
        <v>08</v>
      </c>
    </row>
    <row r="72" spans="1:12" x14ac:dyDescent="0.3">
      <c r="A72" t="s">
        <v>370</v>
      </c>
      <c r="B72" t="str">
        <f>INDEX(ARhis!C:C,MATCH(A72,ARhis!B:B,0))</f>
        <v>นางสาว</v>
      </c>
      <c r="C72" t="str">
        <f>INDEX(ARhis!D:D,MATCH(A72,ARhis!B:B,0))</f>
        <v>กฤษณา วงสา</v>
      </c>
      <c r="D72" s="6" t="str">
        <f>INDEX(Table_FN_CPM34[Car_brand],MATCH(G72,Table_FN_CPM34[Car_machineno],0))</f>
        <v>YAMAHA</v>
      </c>
      <c r="E72" t="str">
        <f>INDEX(Table_FN_CPM34[Car_model],MATCH(G72,Table_FN_CPM34[Car_machineno],0))</f>
        <v>GrandFilano Hybrid (B8B800)</v>
      </c>
      <c r="F72" t="str">
        <f>INDEX(Table_FN_CPM34[Car_color],MATCH(G72,Table_FN_CPM34[Car_machineno],0))</f>
        <v>เทา</v>
      </c>
      <c r="G72" t="str">
        <f>INDEX(ARhis!E:E,MATCH(A72,ARhis!B:B,0))</f>
        <v>E31PE-371268</v>
      </c>
      <c r="H72" t="str">
        <f>INDEX(Table_FN_CPM34[Car_tankno],MATCH(G72,Table_FN_CPM34[Car_machineno],0))</f>
        <v>MLESEE91111371265</v>
      </c>
      <c r="I72" s="2">
        <f>INDEX(ARhis!A:A,MATCH(A72,ARhis!B:B,0))</f>
        <v>44759</v>
      </c>
      <c r="J72" t="str">
        <f>INDEX(Table_FN_CPM34[Car_regno],MATCH(G72,Table_FN_CPM34[Car_machineno],0))</f>
        <v/>
      </c>
      <c r="K72" t="str">
        <f>INDEX(ARcar!J:J,MATCH(G72,Table_FN_CPM34[Car_machineno],0))</f>
        <v>23</v>
      </c>
      <c r="L72" t="str">
        <f>INDEX(ARcar!I:I,MATCH(G72,Table_FN_CPM34[Car_machineno],0))</f>
        <v>05</v>
      </c>
    </row>
    <row r="73" spans="1:12" x14ac:dyDescent="0.3">
      <c r="A73" t="s">
        <v>374</v>
      </c>
      <c r="B73" t="str">
        <f>INDEX(ARhis!C:C,MATCH(A73,ARhis!B:B,0))</f>
        <v>นาย</v>
      </c>
      <c r="C73" t="str">
        <f>INDEX(ARhis!D:D,MATCH(A73,ARhis!B:B,0))</f>
        <v>วิทยา เฉลยทัศน์</v>
      </c>
      <c r="D73" s="6" t="str">
        <f>INDEX(Table_FN_CPM34[Car_brand],MATCH(G73,Table_FN_CPM34[Car_machineno],0))</f>
        <v>YAMAHA</v>
      </c>
      <c r="E73" t="str">
        <f>INDEX(Table_FN_CPM34[Car_model],MATCH(G73,Table_FN_CPM34[Car_machineno],0))</f>
        <v xml:space="preserve">XMAX 300 SP (B5XC00) </v>
      </c>
      <c r="F73" t="str">
        <f>INDEX(Table_FN_CPM34[Car_color],MATCH(G73,Table_FN_CPM34[Car_machineno],0))</f>
        <v>เทา</v>
      </c>
      <c r="G73" t="str">
        <f>INDEX(ARhis!E:E,MATCH(A73,ARhis!B:B,0))</f>
        <v>H345E-0042373</v>
      </c>
      <c r="H73" t="str">
        <f>INDEX(Table_FN_CPM34[Car_tankno],MATCH(G73,Table_FN_CPM34[Car_machineno],0))</f>
        <v>MH3SH18A111003364</v>
      </c>
      <c r="I73" s="2">
        <f>INDEX(ARhis!A:A,MATCH(A73,ARhis!B:B,0))</f>
        <v>44760</v>
      </c>
      <c r="J73" t="str">
        <f>INDEX(Table_FN_CPM34[Car_regno],MATCH(G73,Table_FN_CPM34[Car_machineno],0))</f>
        <v/>
      </c>
      <c r="K73" t="str">
        <f>INDEX(ARcar!J:J,MATCH(G73,Table_FN_CPM34[Car_machineno],0))</f>
        <v>17</v>
      </c>
      <c r="L73" t="str">
        <f>INDEX(ARcar!I:I,MATCH(G73,Table_FN_CPM34[Car_machineno],0))</f>
        <v>03</v>
      </c>
    </row>
    <row r="74" spans="1:12" x14ac:dyDescent="0.3">
      <c r="A74" t="s">
        <v>379</v>
      </c>
      <c r="B74" t="str">
        <f>INDEX(ARhis!C:C,MATCH(A74,ARhis!B:B,0))</f>
        <v>นาย</v>
      </c>
      <c r="C74" t="str">
        <f>INDEX(ARhis!D:D,MATCH(A74,ARhis!B:B,0))</f>
        <v>จารุศร บุญชื่น</v>
      </c>
      <c r="D74" s="6" t="str">
        <f>INDEX(Table_FN_CPM34[Car_brand],MATCH(G74,Table_FN_CPM34[Car_machineno],0))</f>
        <v>YAMAHA</v>
      </c>
      <c r="E74" t="str">
        <f>INDEX(Table_FN_CPM34[Car_model],MATCH(G74,Table_FN_CPM34[Car_machineno],0))</f>
        <v>GrandFilano Hybrid ABS (B8B900)</v>
      </c>
      <c r="F74" t="str">
        <f>INDEX(Table_FN_CPM34[Car_color],MATCH(G74,Table_FN_CPM34[Car_machineno],0))</f>
        <v>ชมพู</v>
      </c>
      <c r="G74" t="str">
        <f>INDEX(ARhis!E:E,MATCH(A74,ARhis!B:B,0))</f>
        <v>E31PE-222771</v>
      </c>
      <c r="H74" t="str">
        <f>INDEX(Table_FN_CPM34[Car_tankno],MATCH(G74,Table_FN_CPM34[Car_machineno],0))</f>
        <v>MLESEE92111222767</v>
      </c>
      <c r="I74" s="2">
        <f>INDEX(ARhis!A:A,MATCH(A74,ARhis!B:B,0))</f>
        <v>44761</v>
      </c>
      <c r="J74" t="str">
        <f>INDEX(Table_FN_CPM34[Car_regno],MATCH(G74,Table_FN_CPM34[Car_machineno],0))</f>
        <v/>
      </c>
      <c r="K74" t="str">
        <f>INDEX(ARcar!J:J,MATCH(G74,Table_FN_CPM34[Car_machineno],0))</f>
        <v>06</v>
      </c>
      <c r="L74" t="str">
        <f>INDEX(ARcar!I:I,MATCH(G74,Table_FN_CPM34[Car_machineno],0))</f>
        <v>09</v>
      </c>
    </row>
    <row r="75" spans="1:12" x14ac:dyDescent="0.3">
      <c r="A75" t="s">
        <v>383</v>
      </c>
      <c r="B75" t="str">
        <f>INDEX(ARhis!C:C,MATCH(A75,ARhis!B:B,0))</f>
        <v>นางสาว</v>
      </c>
      <c r="C75" t="str">
        <f>INDEX(ARhis!D:D,MATCH(A75,ARhis!B:B,0))</f>
        <v>วิภารัตน์ ชินโชติ</v>
      </c>
      <c r="D75" s="6" t="str">
        <f>INDEX(Table_FN_CPM34[Car_brand],MATCH(G75,Table_FN_CPM34[Car_machineno],0))</f>
        <v>YAMAHA</v>
      </c>
      <c r="E75" t="str">
        <f>INDEX(Table_FN_CPM34[Car_model],MATCH(G75,Table_FN_CPM34[Car_machineno],0))</f>
        <v>GrandFilano Hybrid (B8B800)</v>
      </c>
      <c r="F75" t="str">
        <f>INDEX(Table_FN_CPM34[Car_color],MATCH(G75,Table_FN_CPM34[Car_machineno],0))</f>
        <v>แดง</v>
      </c>
      <c r="G75" t="str">
        <f>INDEX(ARhis!E:E,MATCH(A75,ARhis!B:B,0))</f>
        <v>E31PE-361129</v>
      </c>
      <c r="H75" t="str">
        <f>INDEX(Table_FN_CPM34[Car_tankno],MATCH(G75,Table_FN_CPM34[Car_machineno],0))</f>
        <v>MLESEE91111361105</v>
      </c>
      <c r="I75" s="2">
        <f>INDEX(ARhis!A:A,MATCH(A75,ARhis!B:B,0))</f>
        <v>44763</v>
      </c>
      <c r="J75" t="str">
        <f>INDEX(Table_FN_CPM34[Car_regno],MATCH(G75,Table_FN_CPM34[Car_machineno],0))</f>
        <v/>
      </c>
      <c r="K75" t="str">
        <f>INDEX(ARcar!J:J,MATCH(G75,Table_FN_CPM34[Car_machineno],0))</f>
        <v>06</v>
      </c>
      <c r="L75" t="str">
        <f>INDEX(ARcar!I:I,MATCH(G75,Table_FN_CPM34[Car_machineno],0))</f>
        <v>06</v>
      </c>
    </row>
    <row r="76" spans="1:12" x14ac:dyDescent="0.3">
      <c r="A76" t="s">
        <v>388</v>
      </c>
      <c r="B76" t="str">
        <f>INDEX(ARhis!C:C,MATCH(A76,ARhis!B:B,0))</f>
        <v>นางสาว</v>
      </c>
      <c r="C76" t="str">
        <f>INDEX(ARhis!D:D,MATCH(A76,ARhis!B:B,0))</f>
        <v>อาริญา ผ่องบัวเผื่อน</v>
      </c>
      <c r="D76" s="6" t="str">
        <f>INDEX(Table_FN_CPM34[Car_brand],MATCH(G76,Table_FN_CPM34[Car_machineno],0))</f>
        <v>YAMAHA</v>
      </c>
      <c r="E76" t="str">
        <f>INDEX(Table_FN_CPM34[Car_model],MATCH(G76,Table_FN_CPM34[Car_machineno],0))</f>
        <v>GrandFilano Hybrid ABS (B8B900)</v>
      </c>
      <c r="F76" t="str">
        <f>INDEX(Table_FN_CPM34[Car_color],MATCH(G76,Table_FN_CPM34[Car_machineno],0))</f>
        <v>ชมพู</v>
      </c>
      <c r="G76" t="str">
        <f>INDEX(ARhis!E:E,MATCH(A76,ARhis!B:B,0))</f>
        <v>E31PE-222845</v>
      </c>
      <c r="H76" t="str">
        <f>INDEX(Table_FN_CPM34[Car_tankno],MATCH(G76,Table_FN_CPM34[Car_machineno],0))</f>
        <v>MLESEE92111222836</v>
      </c>
      <c r="I76" s="2">
        <f>INDEX(ARhis!A:A,MATCH(A76,ARhis!B:B,0))</f>
        <v>44763</v>
      </c>
      <c r="J76" t="str">
        <f>INDEX(Table_FN_CPM34[Car_regno],MATCH(G76,Table_FN_CPM34[Car_machineno],0))</f>
        <v/>
      </c>
      <c r="K76" t="str">
        <f>INDEX(ARcar!J:J,MATCH(G76,Table_FN_CPM34[Car_machineno],0))</f>
        <v>06</v>
      </c>
      <c r="L76" t="str">
        <f>INDEX(ARcar!I:I,MATCH(G76,Table_FN_CPM34[Car_machineno],0))</f>
        <v>09</v>
      </c>
    </row>
    <row r="77" spans="1:12" x14ac:dyDescent="0.3">
      <c r="A77" t="s">
        <v>392</v>
      </c>
      <c r="B77" t="str">
        <f>INDEX(ARhis!C:C,MATCH(A77,ARhis!B:B,0))</f>
        <v>นางสาว</v>
      </c>
      <c r="C77" t="str">
        <f>INDEX(ARhis!D:D,MATCH(A77,ARhis!B:B,0))</f>
        <v>มณฑาทิพย์ ขาวฉวี</v>
      </c>
      <c r="D77" s="6" t="str">
        <f>INDEX(Table_FN_CPM34[Car_brand],MATCH(G77,Table_FN_CPM34[Car_machineno],0))</f>
        <v>YAMAHA</v>
      </c>
      <c r="E77" t="str">
        <f>INDEX(Table_FN_CPM34[Car_model],MATCH(G77,Table_FN_CPM34[Car_machineno],0))</f>
        <v>XMAX 300 (B5XD00)</v>
      </c>
      <c r="F77" t="str">
        <f>INDEX(Table_FN_CPM34[Car_color],MATCH(G77,Table_FN_CPM34[Car_machineno],0))</f>
        <v>เขียว</v>
      </c>
      <c r="G77" t="str">
        <f>INDEX(ARhis!E:E,MATCH(A77,ARhis!B:B,0))</f>
        <v>H345E-0043189</v>
      </c>
      <c r="H77" t="str">
        <f>INDEX(Table_FN_CPM34[Car_tankno],MATCH(G77,Table_FN_CPM34[Car_machineno],0))</f>
        <v>MH3SH182111023899</v>
      </c>
      <c r="I77" s="2">
        <f>INDEX(ARhis!A:A,MATCH(A77,ARhis!B:B,0))</f>
        <v>44766</v>
      </c>
      <c r="J77" t="str">
        <f>INDEX(Table_FN_CPM34[Car_regno],MATCH(G77,Table_FN_CPM34[Car_machineno],0))</f>
        <v/>
      </c>
      <c r="K77" t="str">
        <f>INDEX(ARcar!J:J,MATCH(G77,Table_FN_CPM34[Car_machineno],0))</f>
        <v>16</v>
      </c>
      <c r="L77" t="str">
        <f>INDEX(ARcar!I:I,MATCH(G77,Table_FN_CPM34[Car_machineno],0))</f>
        <v>05</v>
      </c>
    </row>
    <row r="78" spans="1:12" x14ac:dyDescent="0.3">
      <c r="A78" t="s">
        <v>396</v>
      </c>
      <c r="B78" t="str">
        <f>INDEX(ARhis!C:C,MATCH(A78,ARhis!B:B,0))</f>
        <v>นางสาว</v>
      </c>
      <c r="C78" t="str">
        <f>INDEX(ARhis!D:D,MATCH(A78,ARhis!B:B,0))</f>
        <v>อัจฉรา พร้อมกาญจนากร</v>
      </c>
      <c r="D78" s="6" t="str">
        <f>INDEX(Table_FN_CPM34[Car_brand],MATCH(G78,Table_FN_CPM34[Car_machineno],0))</f>
        <v>YAMAHA</v>
      </c>
      <c r="E78" t="str">
        <f>INDEX(Table_FN_CPM34[Car_model],MATCH(G78,Table_FN_CPM34[Car_machineno],0))</f>
        <v>Finn ล้อซี่ลวด  สตาร์ทมือ (B6FJ00)</v>
      </c>
      <c r="F78" t="str">
        <f>INDEX(Table_FN_CPM34[Car_color],MATCH(G78,Table_FN_CPM34[Car_machineno],0))</f>
        <v>แดง</v>
      </c>
      <c r="G78" t="str">
        <f>INDEX(ARhis!E:E,MATCH(A78,ARhis!B:B,0))</f>
        <v>E32EE-118705</v>
      </c>
      <c r="H78" t="str">
        <f>INDEX(Table_FN_CPM34[Car_tankno],MATCH(G78,Table_FN_CPM34[Car_machineno],0))</f>
        <v>MLEUE362111118705</v>
      </c>
      <c r="I78" s="2">
        <f>INDEX(ARhis!A:A,MATCH(A78,ARhis!B:B,0))</f>
        <v>44766</v>
      </c>
      <c r="J78" t="str">
        <f>INDEX(Table_FN_CPM34[Car_regno],MATCH(G78,Table_FN_CPM34[Car_machineno],0))</f>
        <v/>
      </c>
      <c r="K78" t="str">
        <f>INDEX(ARcar!J:J,MATCH(G78,Table_FN_CPM34[Car_machineno],0))</f>
        <v>14</v>
      </c>
      <c r="L78" t="str">
        <f>INDEX(ARcar!I:I,MATCH(G78,Table_FN_CPM34[Car_machineno],0))</f>
        <v>07</v>
      </c>
    </row>
    <row r="79" spans="1:12" x14ac:dyDescent="0.3">
      <c r="A79" t="s">
        <v>400</v>
      </c>
      <c r="B79" t="str">
        <f>INDEX(ARhis!C:C,MATCH(A79,ARhis!B:B,0))</f>
        <v>นางสาว</v>
      </c>
      <c r="C79" t="str">
        <f>INDEX(ARhis!D:D,MATCH(A79,ARhis!B:B,0))</f>
        <v>ณัฐพร มีชูรส</v>
      </c>
      <c r="D79" s="6" t="str">
        <f>INDEX(Table_FN_CPM34[Car_brand],MATCH(G79,Table_FN_CPM34[Car_machineno],0))</f>
        <v>YAMAHA</v>
      </c>
      <c r="E79" t="str">
        <f>INDEX(Table_FN_CPM34[Car_model],MATCH(G79,Table_FN_CPM34[Car_machineno],0))</f>
        <v>GrandFilano Hybrid (B8B800)</v>
      </c>
      <c r="F79" t="str">
        <f>INDEX(Table_FN_CPM34[Car_color],MATCH(G79,Table_FN_CPM34[Car_machineno],0))</f>
        <v>แดง</v>
      </c>
      <c r="G79" t="str">
        <f>INDEX(ARhis!E:E,MATCH(A79,ARhis!B:B,0))</f>
        <v>E31PE-364369</v>
      </c>
      <c r="H79" t="str">
        <f>INDEX(Table_FN_CPM34[Car_tankno],MATCH(G79,Table_FN_CPM34[Car_machineno],0))</f>
        <v>MLESEE91111364348</v>
      </c>
      <c r="I79" s="2">
        <f>INDEX(ARhis!A:A,MATCH(A79,ARhis!B:B,0))</f>
        <v>44766</v>
      </c>
      <c r="J79" t="str">
        <f>INDEX(Table_FN_CPM34[Car_regno],MATCH(G79,Table_FN_CPM34[Car_machineno],0))</f>
        <v/>
      </c>
      <c r="K79" t="str">
        <f>INDEX(ARcar!J:J,MATCH(G79,Table_FN_CPM34[Car_machineno],0))</f>
        <v>07</v>
      </c>
      <c r="L79" t="str">
        <f>INDEX(ARcar!I:I,MATCH(G79,Table_FN_CPM34[Car_machineno],0))</f>
        <v>11</v>
      </c>
    </row>
    <row r="80" spans="1:12" x14ac:dyDescent="0.3">
      <c r="A80" t="s">
        <v>404</v>
      </c>
      <c r="B80" t="str">
        <f>INDEX(ARhis!C:C,MATCH(A80,ARhis!B:B,0))</f>
        <v>นางสาว</v>
      </c>
      <c r="C80" t="str">
        <f>INDEX(ARhis!D:D,MATCH(A80,ARhis!B:B,0))</f>
        <v>สุชาดา โพธิจิตร</v>
      </c>
      <c r="D80" s="6" t="str">
        <f>INDEX(Table_FN_CPM34[Car_brand],MATCH(G80,Table_FN_CPM34[Car_machineno],0))</f>
        <v>YAMAHA</v>
      </c>
      <c r="E80" t="str">
        <f>INDEX(Table_FN_CPM34[Car_model],MATCH(G80,Table_FN_CPM34[Car_machineno],0))</f>
        <v>NMAX (B1T400)</v>
      </c>
      <c r="F80" t="str">
        <f>INDEX(Table_FN_CPM34[Car_color],MATCH(G80,Table_FN_CPM34[Car_machineno],0))</f>
        <v>น้ำเงิน</v>
      </c>
      <c r="G80" t="str">
        <f>INDEX(ARhis!E:E,MATCH(A80,ARhis!B:B,0))</f>
        <v>G3L9E-0107186</v>
      </c>
      <c r="H80" t="str">
        <f>INDEX(Table_FN_CPM34[Car_tankno],MATCH(G80,Table_FN_CPM34[Car_machineno],0))</f>
        <v>MH3SG574111037206</v>
      </c>
      <c r="I80" s="2">
        <f>INDEX(ARhis!A:A,MATCH(A80,ARhis!B:B,0))</f>
        <v>44766</v>
      </c>
      <c r="J80" t="str">
        <f>INDEX(Table_FN_CPM34[Car_regno],MATCH(G80,Table_FN_CPM34[Car_machineno],0))</f>
        <v/>
      </c>
      <c r="K80" t="str">
        <f>INDEX(ARcar!J:J,MATCH(G80,Table_FN_CPM34[Car_machineno],0))</f>
        <v>25</v>
      </c>
      <c r="L80" t="str">
        <f>INDEX(ARcar!I:I,MATCH(G80,Table_FN_CPM34[Car_machineno],0))</f>
        <v>06</v>
      </c>
    </row>
    <row r="81" spans="1:12" x14ac:dyDescent="0.3">
      <c r="A81" t="s">
        <v>408</v>
      </c>
      <c r="B81" t="str">
        <f>INDEX(ARhis!C:C,MATCH(A81,ARhis!B:B,0))</f>
        <v>นางสาว</v>
      </c>
      <c r="C81" t="str">
        <f>INDEX(ARhis!D:D,MATCH(A81,ARhis!B:B,0))</f>
        <v>ศิริรัตน์ ไวยพจนี</v>
      </c>
      <c r="D81" s="6" t="str">
        <f>INDEX(Table_FN_CPM34[Car_brand],MATCH(G81,Table_FN_CPM34[Car_machineno],0))</f>
        <v>YAMAHA</v>
      </c>
      <c r="E81" t="str">
        <f>INDEX(Table_FN_CPM34[Car_model],MATCH(G81,Table_FN_CPM34[Car_machineno],0))</f>
        <v>GrandFilano Hybrid (B8B800)</v>
      </c>
      <c r="F81" t="str">
        <f>INDEX(Table_FN_CPM34[Car_color],MATCH(G81,Table_FN_CPM34[Car_machineno],0))</f>
        <v>แดง</v>
      </c>
      <c r="G81" t="str">
        <f>INDEX(ARhis!E:E,MATCH(A81,ARhis!B:B,0))</f>
        <v>E31PE-375678</v>
      </c>
      <c r="H81" t="str">
        <f>INDEX(Table_FN_CPM34[Car_tankno],MATCH(G81,Table_FN_CPM34[Car_machineno],0))</f>
        <v>MLESEE91111375674</v>
      </c>
      <c r="I81" s="2">
        <f>INDEX(ARhis!A:A,MATCH(A81,ARhis!B:B,0))</f>
        <v>44769</v>
      </c>
      <c r="J81" t="str">
        <f>INDEX(Table_FN_CPM34[Car_regno],MATCH(G81,Table_FN_CPM34[Car_machineno],0))</f>
        <v/>
      </c>
      <c r="K81" t="str">
        <f>INDEX(ARcar!J:J,MATCH(G81,Table_FN_CPM34[Car_machineno],0))</f>
        <v>20</v>
      </c>
      <c r="L81" t="str">
        <f>INDEX(ARcar!I:I,MATCH(G81,Table_FN_CPM34[Car_machineno],0))</f>
        <v>02</v>
      </c>
    </row>
    <row r="82" spans="1:12" x14ac:dyDescent="0.3">
      <c r="A82" t="s">
        <v>412</v>
      </c>
      <c r="B82" t="str">
        <f>INDEX(ARhis!C:C,MATCH(A82,ARhis!B:B,0))</f>
        <v>นางสาว</v>
      </c>
      <c r="C82" t="str">
        <f>INDEX(ARhis!D:D,MATCH(A82,ARhis!B:B,0))</f>
        <v>สุธินี โสตรศรีสุข</v>
      </c>
      <c r="D82" s="6" t="str">
        <f>INDEX(Table_FN_CPM34[Car_brand],MATCH(G82,Table_FN_CPM34[Car_machineno],0))</f>
        <v>YAMAHA</v>
      </c>
      <c r="E82" t="str">
        <f>INDEX(Table_FN_CPM34[Car_model],MATCH(G82,Table_FN_CPM34[Car_machineno],0))</f>
        <v>Finn ล้อแม็ก สตาร์ทมือ (B6FJ00)</v>
      </c>
      <c r="F82" t="str">
        <f>INDEX(Table_FN_CPM34[Car_color],MATCH(G82,Table_FN_CPM34[Car_machineno],0))</f>
        <v>แดง</v>
      </c>
      <c r="G82" t="str">
        <f>INDEX(ARhis!E:E,MATCH(A82,ARhis!B:B,0))</f>
        <v>E32EE-119392</v>
      </c>
      <c r="H82" t="str">
        <f>INDEX(Table_FN_CPM34[Car_tankno],MATCH(G82,Table_FN_CPM34[Car_machineno],0))</f>
        <v>MLEUE362111119394</v>
      </c>
      <c r="I82" s="2">
        <f>INDEX(ARhis!A:A,MATCH(A82,ARhis!B:B,0))</f>
        <v>44769</v>
      </c>
      <c r="J82" t="str">
        <f>INDEX(Table_FN_CPM34[Car_regno],MATCH(G82,Table_FN_CPM34[Car_machineno],0))</f>
        <v/>
      </c>
      <c r="K82" t="str">
        <f>INDEX(ARcar!J:J,MATCH(G82,Table_FN_CPM34[Car_machineno],0))</f>
        <v>30</v>
      </c>
      <c r="L82" t="str">
        <f>INDEX(ARcar!I:I,MATCH(G82,Table_FN_CPM34[Car_machineno],0))</f>
        <v>03</v>
      </c>
    </row>
    <row r="83" spans="1:12" x14ac:dyDescent="0.3">
      <c r="A83" t="s">
        <v>111</v>
      </c>
      <c r="B83" t="str">
        <f>INDEX(ARhis!C:C,MATCH(A83,ARhis!B:B,0))</f>
        <v>นาย</v>
      </c>
      <c r="C83" t="str">
        <f>INDEX(ARhis!D:D,MATCH(A83,ARhis!B:B,0))</f>
        <v>พรเทพ ล้อมกัน</v>
      </c>
      <c r="D83" s="6" t="str">
        <f>INDEX(Table_FN_CPM34[Car_brand],MATCH(G83,Table_FN_CPM34[Car_machineno],0))</f>
        <v>YAMAHA</v>
      </c>
      <c r="E83" t="str">
        <f>INDEX(Table_FN_CPM34[Car_model],MATCH(G83,Table_FN_CPM34[Car_machineno],0))</f>
        <v>GrandFilano Hybrid (B8B800)</v>
      </c>
      <c r="F83" t="str">
        <f>INDEX(Table_FN_CPM34[Car_color],MATCH(G83,Table_FN_CPM34[Car_machineno],0))</f>
        <v>แดง</v>
      </c>
      <c r="G83" t="str">
        <f>INDEX(ARhis!E:E,MATCH(A83,ARhis!B:B,0))</f>
        <v>E31PE-375692</v>
      </c>
      <c r="H83" t="str">
        <f>INDEX(Table_FN_CPM34[Car_tankno],MATCH(G83,Table_FN_CPM34[Car_machineno],0))</f>
        <v>MLESEE91111375689</v>
      </c>
      <c r="I83" s="2">
        <f>INDEX(ARhis!A:A,MATCH(A83,ARhis!B:B,0))</f>
        <v>44770</v>
      </c>
      <c r="J83" t="str">
        <f>INDEX(Table_FN_CPM34[Car_regno],MATCH(G83,Table_FN_CPM34[Car_machineno],0))</f>
        <v/>
      </c>
      <c r="K83" t="str">
        <f>INDEX(ARcar!J:J,MATCH(G83,Table_FN_CPM34[Car_machineno],0))</f>
        <v>19</v>
      </c>
      <c r="L83" t="str">
        <f>INDEX(ARcar!I:I,MATCH(G83,Table_FN_CPM34[Car_machineno],0))</f>
        <v>04</v>
      </c>
    </row>
    <row r="84" spans="1:12" x14ac:dyDescent="0.3">
      <c r="A84" t="s">
        <v>417</v>
      </c>
      <c r="B84" t="str">
        <f>INDEX(ARhis!C:C,MATCH(A84,ARhis!B:B,0))</f>
        <v>นาย</v>
      </c>
      <c r="C84" t="str">
        <f>INDEX(ARhis!D:D,MATCH(A84,ARhis!B:B,0))</f>
        <v>เอกรินทร์ จอมนก</v>
      </c>
      <c r="D84" s="6" t="str">
        <f>INDEX(Table_FN_CPM34[Car_brand],MATCH(G84,Table_FN_CPM34[Car_machineno],0))</f>
        <v>YAMAHA</v>
      </c>
      <c r="E84" t="str">
        <f>INDEX(Table_FN_CPM34[Car_model],MATCH(G84,Table_FN_CPM34[Car_machineno],0))</f>
        <v>XMAX 300 SP (B5XC00 )</v>
      </c>
      <c r="F84" t="str">
        <f>INDEX(Table_FN_CPM34[Car_color],MATCH(G84,Table_FN_CPM34[Car_machineno],0))</f>
        <v>เทา</v>
      </c>
      <c r="G84" t="str">
        <f>INDEX(ARhis!E:E,MATCH(A84,ARhis!B:B,0))</f>
        <v>H345E-0044073</v>
      </c>
      <c r="H84" t="str">
        <f>INDEX(Table_FN_CPM34[Car_tankno],MATCH(G84,Table_FN_CPM34[Car_machineno],0))</f>
        <v>MH3SH18A111003799</v>
      </c>
      <c r="I84" s="2">
        <f>INDEX(ARhis!A:A,MATCH(A84,ARhis!B:B,0))</f>
        <v>44770</v>
      </c>
      <c r="J84" t="str">
        <f>INDEX(Table_FN_CPM34[Car_regno],MATCH(G84,Table_FN_CPM34[Car_machineno],0))</f>
        <v/>
      </c>
      <c r="K84" t="str">
        <f>INDEX(ARcar!J:J,MATCH(G84,Table_FN_CPM34[Car_machineno],0))</f>
        <v>22</v>
      </c>
      <c r="L84" t="str">
        <f>INDEX(ARcar!I:I,MATCH(G84,Table_FN_CPM34[Car_machineno],0))</f>
        <v>03</v>
      </c>
    </row>
    <row r="85" spans="1:12" x14ac:dyDescent="0.3">
      <c r="A85" t="s">
        <v>421</v>
      </c>
      <c r="B85" t="str">
        <f>INDEX(ARhis!C:C,MATCH(A85,ARhis!B:B,0))</f>
        <v>นางสาว</v>
      </c>
      <c r="C85" t="str">
        <f>INDEX(ARhis!D:D,MATCH(A85,ARhis!B:B,0))</f>
        <v>ขวัญกมล สุธัมรส</v>
      </c>
      <c r="D85" s="6" t="str">
        <f>INDEX(Table_FN_CPM34[Car_brand],MATCH(G85,Table_FN_CPM34[Car_machineno],0))</f>
        <v>YAMAHA</v>
      </c>
      <c r="E85" t="str">
        <f>INDEX(Table_FN_CPM34[Car_model],MATCH(G85,Table_FN_CPM34[Car_machineno],0))</f>
        <v>Fazzio  (BKF100)</v>
      </c>
      <c r="F85" t="str">
        <f>INDEX(Table_FN_CPM34[Car_color],MATCH(G85,Table_FN_CPM34[Car_machineno],0))</f>
        <v>แดง</v>
      </c>
      <c r="G85" t="str">
        <f>INDEX(ARhis!E:E,MATCH(A85,ARhis!B:B,0))</f>
        <v>E33XE-0002985</v>
      </c>
      <c r="H85" t="str">
        <f>INDEX(Table_FN_CPM34[Car_tankno],MATCH(G85,Table_FN_CPM34[Car_machineno],0))</f>
        <v>MLESEJ81111002472</v>
      </c>
      <c r="I85" s="2">
        <f>INDEX(ARhis!A:A,MATCH(A85,ARhis!B:B,0))</f>
        <v>44770</v>
      </c>
      <c r="J85" t="str">
        <f>INDEX(Table_FN_CPM34[Car_regno],MATCH(G85,Table_FN_CPM34[Car_machineno],0))</f>
        <v/>
      </c>
      <c r="K85" t="str">
        <f>INDEX(ARcar!J:J,MATCH(G85,Table_FN_CPM34[Car_machineno],0))</f>
        <v>07</v>
      </c>
      <c r="L85" t="str">
        <f>INDEX(ARcar!I:I,MATCH(G85,Table_FN_CPM34[Car_machineno],0))</f>
        <v>06</v>
      </c>
    </row>
    <row r="86" spans="1:12" x14ac:dyDescent="0.3">
      <c r="A86" t="s">
        <v>425</v>
      </c>
      <c r="B86" t="str">
        <f>INDEX(ARhis!C:C,MATCH(A86,ARhis!B:B,0))</f>
        <v>นางสาว</v>
      </c>
      <c r="C86" t="str">
        <f>INDEX(ARhis!D:D,MATCH(A86,ARhis!B:B,0))</f>
        <v>บุญพา สีดอกไม้</v>
      </c>
      <c r="D86" s="6" t="str">
        <f>INDEX(Table_FN_CPM34[Car_brand],MATCH(G86,Table_FN_CPM34[Car_machineno],0))</f>
        <v>YAMAHA</v>
      </c>
      <c r="E86" t="str">
        <f>INDEX(Table_FN_CPM34[Car_model],MATCH(G86,Table_FN_CPM34[Car_machineno],0))</f>
        <v>GrandFilano Hybrid (B8B800)</v>
      </c>
      <c r="F86" t="str">
        <f>INDEX(Table_FN_CPM34[Car_color],MATCH(G86,Table_FN_CPM34[Car_machineno],0))</f>
        <v>แดง</v>
      </c>
      <c r="G86" t="str">
        <f>INDEX(ARhis!E:E,MATCH(A86,ARhis!B:B,0))</f>
        <v>E31PE-375792</v>
      </c>
      <c r="H86" t="str">
        <f>INDEX(Table_FN_CPM34[Car_tankno],MATCH(G86,Table_FN_CPM34[Car_machineno],0))</f>
        <v>MLESEE91111375743</v>
      </c>
      <c r="I86" s="2">
        <f>INDEX(ARhis!A:A,MATCH(A86,ARhis!B:B,0))</f>
        <v>44770</v>
      </c>
      <c r="J86" t="str">
        <f>INDEX(Table_FN_CPM34[Car_regno],MATCH(G86,Table_FN_CPM34[Car_machineno],0))</f>
        <v/>
      </c>
      <c r="K86" t="str">
        <f>INDEX(ARcar!J:J,MATCH(G86,Table_FN_CPM34[Car_machineno],0))</f>
        <v>07</v>
      </c>
      <c r="L86" t="str">
        <f>INDEX(ARcar!I:I,MATCH(G86,Table_FN_CPM34[Car_machineno],0))</f>
        <v>07</v>
      </c>
    </row>
    <row r="87" spans="1:12" x14ac:dyDescent="0.3">
      <c r="A87" t="s">
        <v>429</v>
      </c>
      <c r="B87" t="str">
        <f>INDEX(ARhis!C:C,MATCH(A87,ARhis!B:B,0))</f>
        <v>นางสาว</v>
      </c>
      <c r="C87" t="str">
        <f>INDEX(ARhis!D:D,MATCH(A87,ARhis!B:B,0))</f>
        <v xml:space="preserve">วิไลพร รื่นพรต </v>
      </c>
      <c r="D87" s="6" t="str">
        <f>INDEX(Table_FN_CPM34[Car_brand],MATCH(G87,Table_FN_CPM34[Car_machineno],0))</f>
        <v>YAMAHA</v>
      </c>
      <c r="E87" t="str">
        <f>INDEX(Table_FN_CPM34[Car_model],MATCH(G87,Table_FN_CPM34[Car_machineno],0))</f>
        <v>GrandFilano Hybrid (B8B800)</v>
      </c>
      <c r="F87" t="str">
        <f>INDEX(Table_FN_CPM34[Car_color],MATCH(G87,Table_FN_CPM34[Car_machineno],0))</f>
        <v>ดำ</v>
      </c>
      <c r="G87" t="str">
        <f>INDEX(ARhis!E:E,MATCH(A87,ARhis!B:B,0))</f>
        <v>E31PE-379293</v>
      </c>
      <c r="H87" t="str">
        <f>INDEX(Table_FN_CPM34[Car_tankno],MATCH(G87,Table_FN_CPM34[Car_machineno],0))</f>
        <v>MLESEE91111379268</v>
      </c>
      <c r="I87" s="2">
        <f>INDEX(ARhis!A:A,MATCH(A87,ARhis!B:B,0))</f>
        <v>44772</v>
      </c>
      <c r="J87" t="str">
        <f>INDEX(Table_FN_CPM34[Car_regno],MATCH(G87,Table_FN_CPM34[Car_machineno],0))</f>
        <v/>
      </c>
      <c r="K87" t="str">
        <f>INDEX(ARcar!J:J,MATCH(G87,Table_FN_CPM34[Car_machineno],0))</f>
        <v>29</v>
      </c>
      <c r="L87" t="str">
        <f>INDEX(ARcar!I:I,MATCH(G87,Table_FN_CPM34[Car_machineno],0))</f>
        <v>10</v>
      </c>
    </row>
    <row r="88" spans="1:12" x14ac:dyDescent="0.3">
      <c r="A88" t="s">
        <v>433</v>
      </c>
      <c r="B88" t="str">
        <f>INDEX(ARhis!C:C,MATCH(A88,ARhis!B:B,0))</f>
        <v>นางสาว</v>
      </c>
      <c r="C88" t="str">
        <f>INDEX(ARhis!D:D,MATCH(A88,ARhis!B:B,0))</f>
        <v>นิตยา เสถียรโชค</v>
      </c>
      <c r="D88" s="6" t="str">
        <f>INDEX(Table_FN_CPM34[Car_brand],MATCH(G88,Table_FN_CPM34[Car_machineno],0))</f>
        <v>YAMAHA</v>
      </c>
      <c r="E88" t="str">
        <f>INDEX(Table_FN_CPM34[Car_model],MATCH(G88,Table_FN_CPM34[Car_machineno],0))</f>
        <v>Finn ล้อแม็ก สตาร์ทมือ (B6FK00)</v>
      </c>
      <c r="F88" t="str">
        <f>INDEX(Table_FN_CPM34[Car_color],MATCH(G88,Table_FN_CPM34[Car_machineno],0))</f>
        <v>ดำ</v>
      </c>
      <c r="G88" t="str">
        <f>INDEX(ARhis!E:E,MATCH(A88,ARhis!B:B,0))</f>
        <v>E32EE-345144</v>
      </c>
      <c r="H88" t="str">
        <f>INDEX(Table_FN_CPM34[Car_tankno],MATCH(G88,Table_FN_CPM34[Car_machineno],0))</f>
        <v>MLEUE364111345152</v>
      </c>
      <c r="I88" s="2">
        <f>INDEX(ARhis!A:A,MATCH(A88,ARhis!B:B,0))</f>
        <v>44772</v>
      </c>
      <c r="J88" t="str">
        <f>INDEX(Table_FN_CPM34[Car_regno],MATCH(G88,Table_FN_CPM34[Car_machineno],0))</f>
        <v/>
      </c>
      <c r="K88" t="str">
        <f>INDEX(ARcar!J:J,MATCH(G88,Table_FN_CPM34[Car_machineno],0))</f>
        <v>24</v>
      </c>
      <c r="L88" t="str">
        <f>INDEX(ARcar!I:I,MATCH(G88,Table_FN_CPM34[Car_machineno],0))</f>
        <v>07</v>
      </c>
    </row>
    <row r="89" spans="1:12" x14ac:dyDescent="0.3">
      <c r="A89" t="s">
        <v>437</v>
      </c>
      <c r="B89" t="str">
        <f>INDEX(ARhis!C:C,MATCH(A89,ARhis!B:B,0))</f>
        <v>นาย</v>
      </c>
      <c r="C89" t="str">
        <f>INDEX(ARhis!D:D,MATCH(A89,ARhis!B:B,0))</f>
        <v>ทรรศนะ ขาวเนตร</v>
      </c>
      <c r="D89" s="6" t="str">
        <f>INDEX(Table_FN_CPM34[Car_brand],MATCH(G89,Table_FN_CPM34[Car_machineno],0))</f>
        <v>YAMAHA</v>
      </c>
      <c r="E89" t="str">
        <f>INDEX(Table_FN_CPM34[Car_model],MATCH(G89,Table_FN_CPM34[Car_machineno],0))</f>
        <v>NMAX  Y-connect (BBB200)</v>
      </c>
      <c r="F89" t="str">
        <f>INDEX(Table_FN_CPM34[Car_color],MATCH(G89,Table_FN_CPM34[Car_machineno],0))</f>
        <v>เทา</v>
      </c>
      <c r="G89" t="str">
        <f>INDEX(ARhis!E:E,MATCH(A89,ARhis!B:B,0))</f>
        <v>G3L9E-0106868</v>
      </c>
      <c r="H89" t="str">
        <f>INDEX(Table_FN_CPM34[Car_tankno],MATCH(G89,Table_FN_CPM34[Car_machineno],0))</f>
        <v>MH3SG574111037021</v>
      </c>
      <c r="I89" s="2">
        <f>INDEX(ARhis!A:A,MATCH(A89,ARhis!B:B,0))</f>
        <v>44772</v>
      </c>
      <c r="J89" t="str">
        <f>INDEX(Table_FN_CPM34[Car_regno],MATCH(G89,Table_FN_CPM34[Car_machineno],0))</f>
        <v/>
      </c>
      <c r="K89" t="str">
        <f>INDEX(ARcar!J:J,MATCH(G89,Table_FN_CPM34[Car_machineno],0))</f>
        <v>16</v>
      </c>
      <c r="L89" t="str">
        <f>INDEX(ARcar!I:I,MATCH(G89,Table_FN_CPM34[Car_machineno],0))</f>
        <v>08</v>
      </c>
    </row>
    <row r="90" spans="1:12" x14ac:dyDescent="0.3">
      <c r="A90" t="s">
        <v>442</v>
      </c>
      <c r="B90" t="str">
        <f>INDEX(ARhis!C:C,MATCH(A90,ARhis!B:B,0))</f>
        <v xml:space="preserve">นางสาว </v>
      </c>
      <c r="C90" t="str">
        <f>INDEX(ARhis!D:D,MATCH(A90,ARhis!B:B,0))</f>
        <v>จิตตพิสุทธิ์ วงศ์สุวรรณ</v>
      </c>
      <c r="D90" s="6" t="str">
        <f>INDEX(Table_FN_CPM34[Car_brand],MATCH(G90,Table_FN_CPM34[Car_machineno],0))</f>
        <v>YAMAHA</v>
      </c>
      <c r="E90" t="str">
        <f>INDEX(Table_FN_CPM34[Car_model],MATCH(G90,Table_FN_CPM34[Car_machineno],0))</f>
        <v>GrandFilano Hybrid ABS (B8B900)</v>
      </c>
      <c r="F90" t="str">
        <f>INDEX(Table_FN_CPM34[Car_color],MATCH(G90,Table_FN_CPM34[Car_machineno],0))</f>
        <v>ชมพู</v>
      </c>
      <c r="G90" t="str">
        <f>INDEX(ARhis!E:E,MATCH(A90,ARhis!B:B,0))</f>
        <v>E31PE-224288</v>
      </c>
      <c r="H90" t="str">
        <f>INDEX(Table_FN_CPM34[Car_tankno],MATCH(G90,Table_FN_CPM34[Car_machineno],0))</f>
        <v>MLESEE92111224273</v>
      </c>
      <c r="I90" s="2">
        <f>INDEX(ARhis!A:A,MATCH(A90,ARhis!B:B,0))</f>
        <v>44774</v>
      </c>
      <c r="J90" t="str">
        <f>INDEX(Table_FN_CPM34[Car_regno],MATCH(G90,Table_FN_CPM34[Car_machineno],0))</f>
        <v/>
      </c>
      <c r="K90" t="str">
        <f>INDEX(ARcar!J:J,MATCH(G90,Table_FN_CPM34[Car_machineno],0))</f>
        <v>01</v>
      </c>
      <c r="L90" t="str">
        <f>INDEX(ARcar!I:I,MATCH(G90,Table_FN_CPM34[Car_machineno],0))</f>
        <v>01</v>
      </c>
    </row>
    <row r="91" spans="1:12" x14ac:dyDescent="0.3">
      <c r="A91" t="s">
        <v>447</v>
      </c>
      <c r="B91" t="str">
        <f>INDEX(ARhis!C:C,MATCH(A91,ARhis!B:B,0))</f>
        <v>นาย</v>
      </c>
      <c r="C91" t="str">
        <f>INDEX(ARhis!D:D,MATCH(A91,ARhis!B:B,0))</f>
        <v>นที ฟูเด็ดฟุ้ง</v>
      </c>
      <c r="D91" s="6" t="str">
        <f>INDEX(Table_FN_CPM34[Car_brand],MATCH(G91,Table_FN_CPM34[Car_machineno],0))</f>
        <v>YAMAHA</v>
      </c>
      <c r="E91" t="str">
        <f>INDEX(Table_FN_CPM34[Car_model],MATCH(G91,Table_FN_CPM34[Car_machineno],0))</f>
        <v>GrandFilano Hybrid (B8B800)</v>
      </c>
      <c r="F91" t="str">
        <f>INDEX(Table_FN_CPM34[Car_color],MATCH(G91,Table_FN_CPM34[Car_machineno],0))</f>
        <v>ดำ</v>
      </c>
      <c r="G91" t="str">
        <f>INDEX(ARhis!E:E,MATCH(A91,ARhis!B:B,0))</f>
        <v>E31PE-379326</v>
      </c>
      <c r="H91" t="str">
        <f>INDEX(Table_FN_CPM34[Car_tankno],MATCH(G91,Table_FN_CPM34[Car_machineno],0))</f>
        <v>MLESEE91111379300</v>
      </c>
      <c r="I91" s="2">
        <f>INDEX(ARhis!A:A,MATCH(A91,ARhis!B:B,0))</f>
        <v>44774</v>
      </c>
      <c r="J91" t="str">
        <f>INDEX(Table_FN_CPM34[Car_regno],MATCH(G91,Table_FN_CPM34[Car_machineno],0))</f>
        <v/>
      </c>
      <c r="K91" t="str">
        <f>INDEX(ARcar!J:J,MATCH(G91,Table_FN_CPM34[Car_machineno],0))</f>
        <v>01</v>
      </c>
      <c r="L91" t="str">
        <f>INDEX(ARcar!I:I,MATCH(G91,Table_FN_CPM34[Car_machineno],0))</f>
        <v>01</v>
      </c>
    </row>
    <row r="92" spans="1:12" x14ac:dyDescent="0.3">
      <c r="A92" t="s">
        <v>102</v>
      </c>
      <c r="B92" t="str">
        <f>INDEX(ARhis!C:C,MATCH(A92,ARhis!B:B,0))</f>
        <v>นาย</v>
      </c>
      <c r="C92" t="str">
        <f>INDEX(ARhis!D:D,MATCH(A92,ARhis!B:B,0))</f>
        <v>สำเริง เดชจิตต์</v>
      </c>
      <c r="D92" s="6" t="str">
        <f>INDEX(Table_FN_CPM34[Car_brand],MATCH(G92,Table_FN_CPM34[Car_machineno],0))</f>
        <v>YAMAHA</v>
      </c>
      <c r="E92" t="str">
        <f>INDEX(Table_FN_CPM34[Car_model],MATCH(G92,Table_FN_CPM34[Car_machineno],0))</f>
        <v>Finn ล้อแม็ก สตาร์ทมือ (UBS) (B6FL00)</v>
      </c>
      <c r="F92" t="str">
        <f>INDEX(Table_FN_CPM34[Car_color],MATCH(G92,Table_FN_CPM34[Car_machineno],0))</f>
        <v>น้ำเงิน</v>
      </c>
      <c r="G92" t="str">
        <f>INDEX(ARhis!E:E,MATCH(A92,ARhis!B:B,0))</f>
        <v>E32EE-226534</v>
      </c>
      <c r="H92" t="str">
        <f>INDEX(Table_FN_CPM34[Car_tankno],MATCH(G92,Table_FN_CPM34[Car_machineno],0))</f>
        <v>MLEUE365111226514</v>
      </c>
      <c r="I92" s="2">
        <f>INDEX(ARhis!A:A,MATCH(A92,ARhis!B:B,0))</f>
        <v>44778</v>
      </c>
      <c r="J92" t="str">
        <f>INDEX(Table_FN_CPM34[Car_regno],MATCH(G92,Table_FN_CPM34[Car_machineno],0))</f>
        <v/>
      </c>
      <c r="K92" t="str">
        <f>INDEX(ARcar!J:J,MATCH(G92,Table_FN_CPM34[Car_machineno],0))</f>
        <v>01</v>
      </c>
      <c r="L92" t="str">
        <f>INDEX(ARcar!I:I,MATCH(G92,Table_FN_CPM34[Car_machineno],0))</f>
        <v>01</v>
      </c>
    </row>
    <row r="93" spans="1:12" x14ac:dyDescent="0.3">
      <c r="A93" t="s">
        <v>329</v>
      </c>
      <c r="B93" t="str">
        <f>INDEX(ARhis!C:C,MATCH(A93,ARhis!B:B,0))</f>
        <v>นางสาว</v>
      </c>
      <c r="C93" t="str">
        <f>INDEX(ARhis!D:D,MATCH(A93,ARhis!B:B,0))</f>
        <v>กรรณิการ์ เอมนฤมล</v>
      </c>
      <c r="D93" s="6" t="str">
        <f>INDEX(Table_FN_CPM34[Car_brand],MATCH(G93,Table_FN_CPM34[Car_machineno],0))</f>
        <v>YAMAHA</v>
      </c>
      <c r="E93" t="str">
        <f>INDEX(Table_FN_CPM34[Car_model],MATCH(G93,Table_FN_CPM34[Car_machineno],0))</f>
        <v>Fino 125 (BB9A00)</v>
      </c>
      <c r="F93" t="str">
        <f>INDEX(Table_FN_CPM34[Car_color],MATCH(G93,Table_FN_CPM34[Car_machineno],0))</f>
        <v>ดำ</v>
      </c>
      <c r="G93" t="str">
        <f>INDEX(ARhis!E:E,MATCH(A93,ARhis!B:B,0))</f>
        <v>E33JE-036475</v>
      </c>
      <c r="H93" t="str">
        <f>INDEX(Table_FN_CPM34[Car_tankno],MATCH(G93,Table_FN_CPM34[Car_machineno],0))</f>
        <v>MLESEH61111036468</v>
      </c>
      <c r="I93" s="2">
        <f>INDEX(ARhis!A:A,MATCH(A93,ARhis!B:B,0))</f>
        <v>44752</v>
      </c>
      <c r="J93" t="str">
        <f>INDEX(Table_FN_CPM34[Car_regno],MATCH(G93,Table_FN_CPM34[Car_machineno],0))</f>
        <v/>
      </c>
      <c r="K93" t="str">
        <f>INDEX(ARcar!J:J,MATCH(G93,Table_FN_CPM34[Car_machineno],0))</f>
        <v>15</v>
      </c>
      <c r="L93" t="str">
        <f>INDEX(ARcar!I:I,MATCH(G93,Table_FN_CPM34[Car_machineno],0))</f>
        <v>11</v>
      </c>
    </row>
    <row r="94" spans="1:12" x14ac:dyDescent="0.3">
      <c r="A94" t="s">
        <v>454</v>
      </c>
      <c r="B94" t="str">
        <f>INDEX(ARhis!C:C,MATCH(A94,ARhis!B:B,0))</f>
        <v>นาย</v>
      </c>
      <c r="C94" t="str">
        <f>INDEX(ARhis!D:D,MATCH(A94,ARhis!B:B,0))</f>
        <v>ภากรณ์ แฮะประโคน</v>
      </c>
      <c r="D94" s="6" t="str">
        <f>INDEX(Table_FN_CPM34[Car_brand],MATCH(G94,Table_FN_CPM34[Car_machineno],0))</f>
        <v>YAMAHA</v>
      </c>
      <c r="E94" t="str">
        <f>INDEX(Table_FN_CPM34[Car_model],MATCH(G94,Table_FN_CPM34[Car_machineno],0))</f>
        <v>XMAX 300 (B5XD00)</v>
      </c>
      <c r="F94" t="str">
        <f>INDEX(Table_FN_CPM34[Car_color],MATCH(G94,Table_FN_CPM34[Car_machineno],0))</f>
        <v>แดง</v>
      </c>
      <c r="G94" t="str">
        <f>INDEX(ARhis!E:E,MATCH(A94,ARhis!B:B,0))</f>
        <v>H345E-0044176</v>
      </c>
      <c r="H94" t="str">
        <f>INDEX(Table_FN_CPM34[Car_tankno],MATCH(G94,Table_FN_CPM34[Car_machineno],0))</f>
        <v>MH3SH182111024196</v>
      </c>
      <c r="I94" s="2">
        <f>INDEX(ARhis!A:A,MATCH(A94,ARhis!B:B,0))</f>
        <v>44781</v>
      </c>
      <c r="J94" t="str">
        <f>INDEX(Table_FN_CPM34[Car_regno],MATCH(G94,Table_FN_CPM34[Car_machineno],0))</f>
        <v/>
      </c>
      <c r="K94" t="str">
        <f>INDEX(ARcar!J:J,MATCH(G94,Table_FN_CPM34[Car_machineno],0))</f>
        <v>22</v>
      </c>
      <c r="L94" t="str">
        <f>INDEX(ARcar!I:I,MATCH(G94,Table_FN_CPM34[Car_machineno],0))</f>
        <v>01</v>
      </c>
    </row>
    <row r="95" spans="1:12" x14ac:dyDescent="0.3">
      <c r="A95" t="s">
        <v>459</v>
      </c>
      <c r="B95" t="str">
        <f>INDEX(ARhis!C:C,MATCH(A95,ARhis!B:B,0))</f>
        <v>นาย</v>
      </c>
      <c r="C95" t="str">
        <f>INDEX(ARhis!D:D,MATCH(A95,ARhis!B:B,0))</f>
        <v>สามารถ จรรยนัย</v>
      </c>
      <c r="D95" s="6" t="str">
        <f>INDEX(Table_FN_CPM34[Car_brand],MATCH(G95,Table_FN_CPM34[Car_machineno],0))</f>
        <v>YAMAHA</v>
      </c>
      <c r="E95" t="str">
        <f>INDEX(Table_FN_CPM34[Car_model],MATCH(G95,Table_FN_CPM34[Car_machineno],0))</f>
        <v>GrandFilano Hybrid (B8B800)</v>
      </c>
      <c r="F95" t="str">
        <f>INDEX(Table_FN_CPM34[Car_color],MATCH(G95,Table_FN_CPM34[Car_machineno],0))</f>
        <v>เทา</v>
      </c>
      <c r="G95" t="str">
        <f>INDEX(ARhis!E:E,MATCH(A95,ARhis!B:B,0))</f>
        <v>E31PE-377983</v>
      </c>
      <c r="H95" t="str">
        <f>INDEX(Table_FN_CPM34[Car_tankno],MATCH(G95,Table_FN_CPM34[Car_machineno],0))</f>
        <v>MLESEE91111378618</v>
      </c>
      <c r="I95" s="2">
        <f>INDEX(ARhis!A:A,MATCH(A95,ARhis!B:B,0))</f>
        <v>44784</v>
      </c>
      <c r="J95" t="str">
        <f>INDEX(Table_FN_CPM34[Car_regno],MATCH(G95,Table_FN_CPM34[Car_machineno],0))</f>
        <v/>
      </c>
      <c r="K95" t="str">
        <f>INDEX(ARcar!J:J,MATCH(G95,Table_FN_CPM34[Car_machineno],0))</f>
        <v>01</v>
      </c>
      <c r="L95" t="str">
        <f>INDEX(ARcar!I:I,MATCH(G95,Table_FN_CPM34[Car_machineno],0))</f>
        <v>01</v>
      </c>
    </row>
    <row r="96" spans="1:12" x14ac:dyDescent="0.3">
      <c r="A96" t="s">
        <v>464</v>
      </c>
      <c r="B96" t="str">
        <f>INDEX(ARhis!C:C,MATCH(A96,ARhis!B:B,0))</f>
        <v>นางสาว</v>
      </c>
      <c r="C96" t="str">
        <f>INDEX(ARhis!D:D,MATCH(A96,ARhis!B:B,0))</f>
        <v>ฐิตาพร กุลบุตร</v>
      </c>
      <c r="D96" s="6" t="str">
        <f>INDEX(Table_FN_CPM34[Car_brand],MATCH(G96,Table_FN_CPM34[Car_machineno],0))</f>
        <v>YAMAHA</v>
      </c>
      <c r="E96" t="str">
        <f>INDEX(Table_FN_CPM34[Car_model],MATCH(G96,Table_FN_CPM34[Car_machineno],0))</f>
        <v>GrandFilano Hybrid (B8B800)</v>
      </c>
      <c r="F96" t="str">
        <f>INDEX(Table_FN_CPM34[Car_color],MATCH(G96,Table_FN_CPM34[Car_machineno],0))</f>
        <v>เทา</v>
      </c>
      <c r="G96" t="str">
        <f>INDEX(ARhis!E:E,MATCH(A96,ARhis!B:B,0))</f>
        <v>E31PE-378634</v>
      </c>
      <c r="H96" t="str">
        <f>INDEX(Table_FN_CPM34[Car_tankno],MATCH(G96,Table_FN_CPM34[Car_machineno],0))</f>
        <v>MLESEE91111378611</v>
      </c>
      <c r="I96" s="2">
        <f>INDEX(ARhis!A:A,MATCH(A96,ARhis!B:B,0))</f>
        <v>44784</v>
      </c>
      <c r="J96" t="str">
        <f>INDEX(Table_FN_CPM34[Car_regno],MATCH(G96,Table_FN_CPM34[Car_machineno],0))</f>
        <v/>
      </c>
      <c r="K96" t="str">
        <f>INDEX(ARcar!J:J,MATCH(G96,Table_FN_CPM34[Car_machineno],0))</f>
        <v>04</v>
      </c>
      <c r="L96" t="str">
        <f>INDEX(ARcar!I:I,MATCH(G96,Table_FN_CPM34[Car_machineno],0))</f>
        <v>06</v>
      </c>
    </row>
    <row r="97" spans="1:12" x14ac:dyDescent="0.3">
      <c r="A97" t="s">
        <v>43</v>
      </c>
      <c r="B97" t="str">
        <f>INDEX(ARhis!C:C,MATCH(A97,ARhis!B:B,0))</f>
        <v>นางสาว</v>
      </c>
      <c r="C97" t="str">
        <f>INDEX(ARhis!D:D,MATCH(A97,ARhis!B:B,0))</f>
        <v>นุชจรี ฤกษ์อุดม</v>
      </c>
      <c r="D97" s="6" t="str">
        <f>INDEX(Table_FN_CPM34[Car_brand],MATCH(G97,Table_FN_CPM34[Car_machineno],0))</f>
        <v>YAMAHA</v>
      </c>
      <c r="E97" t="str">
        <f>INDEX(Table_FN_CPM34[Car_model],MATCH(G97,Table_FN_CPM34[Car_machineno],0))</f>
        <v>Fazzio Smart key (BKF300)</v>
      </c>
      <c r="F97" t="str">
        <f>INDEX(Table_FN_CPM34[Car_color],MATCH(G97,Table_FN_CPM34[Car_machineno],0))</f>
        <v>เทา/ส้ม</v>
      </c>
      <c r="G97" t="str">
        <f>INDEX(ARhis!E:E,MATCH(A97,ARhis!B:B,0))</f>
        <v>E33XE-0005358</v>
      </c>
      <c r="H97" t="str">
        <f>INDEX(Table_FN_CPM34[Car_tankno],MATCH(G97,Table_FN_CPM34[Car_machineno],0))</f>
        <v>MLESEJ82111200542</v>
      </c>
      <c r="I97" s="2">
        <f>INDEX(ARhis!A:A,MATCH(A97,ARhis!B:B,0))</f>
        <v>44785</v>
      </c>
      <c r="J97" t="str">
        <f>INDEX(Table_FN_CPM34[Car_regno],MATCH(G97,Table_FN_CPM34[Car_machineno],0))</f>
        <v/>
      </c>
      <c r="K97" t="str">
        <f>INDEX(ARcar!J:J,MATCH(G97,Table_FN_CPM34[Car_machineno],0))</f>
        <v>01</v>
      </c>
      <c r="L97" t="str">
        <f>INDEX(ARcar!I:I,MATCH(G97,Table_FN_CPM34[Car_machineno],0))</f>
        <v>01</v>
      </c>
    </row>
    <row r="98" spans="1:12" x14ac:dyDescent="0.3">
      <c r="A98" t="s">
        <v>470</v>
      </c>
      <c r="B98" t="str">
        <f>INDEX(ARhis!C:C,MATCH(A98,ARhis!B:B,0))</f>
        <v>นาย</v>
      </c>
      <c r="C98" t="str">
        <f>INDEX(ARhis!D:D,MATCH(A98,ARhis!B:B,0))</f>
        <v>ธนบดี มาลัยศิริรัตน์</v>
      </c>
      <c r="D98" s="6" t="str">
        <f>INDEX(Table_FN_CPM34[Car_brand],MATCH(G98,Table_FN_CPM34[Car_machineno],0))</f>
        <v>YAMAHA</v>
      </c>
      <c r="E98" t="str">
        <f>INDEX(Table_FN_CPM34[Car_model],MATCH(G98,Table_FN_CPM34[Car_machineno],0))</f>
        <v>GrandFilano Hybrid ABS (B8B900)</v>
      </c>
      <c r="F98" t="str">
        <f>INDEX(Table_FN_CPM34[Car_color],MATCH(G98,Table_FN_CPM34[Car_machineno],0))</f>
        <v>น้ำตาล</v>
      </c>
      <c r="G98" t="str">
        <f>INDEX(ARhis!E:E,MATCH(A98,ARhis!B:B,0))</f>
        <v>E31PE-224780</v>
      </c>
      <c r="H98" t="str">
        <f>INDEX(Table_FN_CPM34[Car_tankno],MATCH(G98,Table_FN_CPM34[Car_machineno],0))</f>
        <v>MLESEE92111224763</v>
      </c>
      <c r="I98" s="2">
        <f>INDEX(ARhis!A:A,MATCH(A98,ARhis!B:B,0))</f>
        <v>44785</v>
      </c>
      <c r="J98" t="str">
        <f>INDEX(Table_FN_CPM34[Car_regno],MATCH(G98,Table_FN_CPM34[Car_machineno],0))</f>
        <v/>
      </c>
      <c r="K98" t="str">
        <f>INDEX(ARcar!J:J,MATCH(G98,Table_FN_CPM34[Car_machineno],0))</f>
        <v>01</v>
      </c>
      <c r="L98" t="str">
        <f>INDEX(ARcar!I:I,MATCH(G98,Table_FN_CPM34[Car_machineno],0))</f>
        <v>01</v>
      </c>
    </row>
    <row r="99" spans="1:12" x14ac:dyDescent="0.3">
      <c r="A99" t="s">
        <v>474</v>
      </c>
      <c r="B99" t="str">
        <f>INDEX(ARhis!C:C,MATCH(A99,ARhis!B:B,0))</f>
        <v>นางสาว</v>
      </c>
      <c r="C99" t="str">
        <f>INDEX(ARhis!D:D,MATCH(A99,ARhis!B:B,0))</f>
        <v xml:space="preserve">ศิริราวรรณ โพธิ์เนียม </v>
      </c>
      <c r="D99" s="6" t="str">
        <f>INDEX(Table_FN_CPM34[Car_brand],MATCH(G99,Table_FN_CPM34[Car_machineno],0))</f>
        <v>YAMAHA</v>
      </c>
      <c r="E99" t="str">
        <f>INDEX(Table_FN_CPM34[Car_model],MATCH(G99,Table_FN_CPM34[Car_machineno],0))</f>
        <v>Fazzio  (BKF100)</v>
      </c>
      <c r="F99" t="str">
        <f>INDEX(Table_FN_CPM34[Car_color],MATCH(G99,Table_FN_CPM34[Car_machineno],0))</f>
        <v>เทา</v>
      </c>
      <c r="G99" t="str">
        <f>INDEX(ARhis!E:E,MATCH(A99,ARhis!B:B,0))</f>
        <v>E33XE-0001587</v>
      </c>
      <c r="H99" t="str">
        <f>INDEX(Table_FN_CPM34[Car_tankno],MATCH(G99,Table_FN_CPM34[Car_machineno],0))</f>
        <v>MLESEJ81111001778</v>
      </c>
      <c r="I99" s="2">
        <f>INDEX(ARhis!A:A,MATCH(A99,ARhis!B:B,0))</f>
        <v>44785</v>
      </c>
      <c r="J99" t="str">
        <f>INDEX(Table_FN_CPM34[Car_regno],MATCH(G99,Table_FN_CPM34[Car_machineno],0))</f>
        <v/>
      </c>
      <c r="K99" t="str">
        <f>INDEX(ARcar!J:J,MATCH(G99,Table_FN_CPM34[Car_machineno],0))</f>
        <v>01</v>
      </c>
      <c r="L99" t="str">
        <f>INDEX(ARcar!I:I,MATCH(G99,Table_FN_CPM34[Car_machineno],0))</f>
        <v>01</v>
      </c>
    </row>
    <row r="100" spans="1:12" x14ac:dyDescent="0.3">
      <c r="A100" t="s">
        <v>478</v>
      </c>
      <c r="B100" t="str">
        <f>INDEX(ARhis!C:C,MATCH(A100,ARhis!B:B,0))</f>
        <v>นาย</v>
      </c>
      <c r="C100" t="str">
        <f>INDEX(ARhis!D:D,MATCH(A100,ARhis!B:B,0))</f>
        <v>ตรีโรจน์ โคบุตร</v>
      </c>
      <c r="D100" s="6" t="str">
        <f>INDEX(Table_FN_CPM34[Car_brand],MATCH(G100,Table_FN_CPM34[Car_machineno],0))</f>
        <v>YAMAHA</v>
      </c>
      <c r="E100" t="str">
        <f>INDEX(Table_FN_CPM34[Car_model],MATCH(G100,Table_FN_CPM34[Car_machineno],0))</f>
        <v>GrandFilano Hybrid (B8B800)</v>
      </c>
      <c r="F100" t="str">
        <f>INDEX(Table_FN_CPM34[Car_color],MATCH(G100,Table_FN_CPM34[Car_machineno],0))</f>
        <v>เทา</v>
      </c>
      <c r="G100" t="str">
        <f>INDEX(ARhis!E:E,MATCH(A100,ARhis!B:B,0))</f>
        <v>E31PE-378626</v>
      </c>
      <c r="H100" t="str">
        <f>INDEX(Table_FN_CPM34[Car_tankno],MATCH(G100,Table_FN_CPM34[Car_machineno],0))</f>
        <v>MLESEE91111378602</v>
      </c>
      <c r="I100" s="2">
        <f>INDEX(ARhis!A:A,MATCH(A100,ARhis!B:B,0))</f>
        <v>44786</v>
      </c>
      <c r="J100" t="str">
        <f>INDEX(Table_FN_CPM34[Car_regno],MATCH(G100,Table_FN_CPM34[Car_machineno],0))</f>
        <v/>
      </c>
      <c r="K100" t="str">
        <f>INDEX(ARcar!J:J,MATCH(G100,Table_FN_CPM34[Car_machineno],0))</f>
        <v>01</v>
      </c>
      <c r="L100" t="str">
        <f>INDEX(ARcar!I:I,MATCH(G100,Table_FN_CPM34[Car_machineno],0))</f>
        <v>01</v>
      </c>
    </row>
    <row r="101" spans="1:12" x14ac:dyDescent="0.3">
      <c r="A101" t="s">
        <v>482</v>
      </c>
      <c r="B101" t="str">
        <f>INDEX(ARhis!C:C,MATCH(A101,ARhis!B:B,0))</f>
        <v>นาย</v>
      </c>
      <c r="C101" t="str">
        <f>INDEX(ARhis!D:D,MATCH(A101,ARhis!B:B,0))</f>
        <v>เกรียงไกร แซ่หรือ</v>
      </c>
      <c r="D101" s="6" t="str">
        <f>INDEX(Table_FN_CPM34[Car_brand],MATCH(G101,Table_FN_CPM34[Car_machineno],0))</f>
        <v>YAMAHA</v>
      </c>
      <c r="E101" t="str">
        <f>INDEX(Table_FN_CPM34[Car_model],MATCH(G101,Table_FN_CPM34[Car_machineno],0))</f>
        <v>Fazzio  (BKF100)</v>
      </c>
      <c r="F101" t="str">
        <f>INDEX(Table_FN_CPM34[Car_color],MATCH(G101,Table_FN_CPM34[Car_machineno],0))</f>
        <v>เทา</v>
      </c>
      <c r="G101" t="str">
        <f>INDEX(ARhis!E:E,MATCH(A101,ARhis!B:B,0))</f>
        <v>E33XE-0003707</v>
      </c>
      <c r="H101" t="str">
        <f>INDEX(Table_FN_CPM34[Car_tankno],MATCH(G101,Table_FN_CPM34[Car_machineno],0))</f>
        <v>MLESEJ81111003246</v>
      </c>
      <c r="I101" s="2">
        <f>INDEX(ARhis!A:A,MATCH(A101,ARhis!B:B,0))</f>
        <v>44786</v>
      </c>
      <c r="J101" t="str">
        <f>INDEX(Table_FN_CPM34[Car_regno],MATCH(G101,Table_FN_CPM34[Car_machineno],0))</f>
        <v/>
      </c>
      <c r="K101" t="str">
        <f>INDEX(ARcar!J:J,MATCH(G101,Table_FN_CPM34[Car_machineno],0))</f>
        <v>01</v>
      </c>
      <c r="L101" t="str">
        <f>INDEX(ARcar!I:I,MATCH(G101,Table_FN_CPM34[Car_machineno],0))</f>
        <v>01</v>
      </c>
    </row>
    <row r="102" spans="1:12" x14ac:dyDescent="0.3">
      <c r="A102" t="s">
        <v>486</v>
      </c>
      <c r="B102" t="str">
        <f>INDEX(ARhis!C:C,MATCH(A102,ARhis!B:B,0))</f>
        <v>นางสาว</v>
      </c>
      <c r="C102" t="str">
        <f>INDEX(ARhis!D:D,MATCH(A102,ARhis!B:B,0))</f>
        <v>น้ำทิพย์ ศิริวรรณ์</v>
      </c>
      <c r="D102" s="6" t="str">
        <f>INDEX(Table_FN_CPM34[Car_brand],MATCH(G102,Table_FN_CPM34[Car_machineno],0))</f>
        <v>YAMAHA</v>
      </c>
      <c r="E102" t="str">
        <f>INDEX(Table_FN_CPM34[Car_model],MATCH(G102,Table_FN_CPM34[Car_machineno],0))</f>
        <v>GrandFilano Hybrid (B8B800)</v>
      </c>
      <c r="F102" t="str">
        <f>INDEX(Table_FN_CPM34[Car_color],MATCH(G102,Table_FN_CPM34[Car_machineno],0))</f>
        <v>เทา</v>
      </c>
      <c r="G102" t="str">
        <f>INDEX(ARhis!E:E,MATCH(A102,ARhis!B:B,0))</f>
        <v>E31PE-378603</v>
      </c>
      <c r="H102" t="str">
        <f>INDEX(Table_FN_CPM34[Car_tankno],MATCH(G102,Table_FN_CPM34[Car_machineno],0))</f>
        <v>MLESEE91111378585</v>
      </c>
      <c r="I102" s="2">
        <f>INDEX(ARhis!A:A,MATCH(A102,ARhis!B:B,0))</f>
        <v>44786</v>
      </c>
      <c r="J102" t="str">
        <f>INDEX(Table_FN_CPM34[Car_regno],MATCH(G102,Table_FN_CPM34[Car_machineno],0))</f>
        <v/>
      </c>
      <c r="K102" t="str">
        <f>INDEX(ARcar!J:J,MATCH(G102,Table_FN_CPM34[Car_machineno],0))</f>
        <v>01</v>
      </c>
      <c r="L102" t="str">
        <f>INDEX(ARcar!I:I,MATCH(G102,Table_FN_CPM34[Car_machineno],0))</f>
        <v>01</v>
      </c>
    </row>
    <row r="103" spans="1:12" x14ac:dyDescent="0.3">
      <c r="A103" t="s">
        <v>491</v>
      </c>
      <c r="B103" t="str">
        <f>INDEX(ARhis!C:C,MATCH(A103,ARhis!B:B,0))</f>
        <v>นางสาว</v>
      </c>
      <c r="C103" t="str">
        <f>INDEX(ARhis!D:D,MATCH(A103,ARhis!B:B,0))</f>
        <v>ศรินทร์ทิพย์ กรรณสูต</v>
      </c>
      <c r="D103" s="6" t="str">
        <f>INDEX(Table_FN_CPM34[Car_brand],MATCH(G103,Table_FN_CPM34[Car_machineno],0))</f>
        <v>YAMAHA</v>
      </c>
      <c r="E103" t="str">
        <f>INDEX(Table_FN_CPM34[Car_model],MATCH(G103,Table_FN_CPM34[Car_machineno],0))</f>
        <v>Fazzio  (BKF100)</v>
      </c>
      <c r="F103" t="str">
        <f>INDEX(Table_FN_CPM34[Car_color],MATCH(G103,Table_FN_CPM34[Car_machineno],0))</f>
        <v>แดง</v>
      </c>
      <c r="G103" t="str">
        <f>INDEX(ARhis!E:E,MATCH(A103,ARhis!B:B,0))</f>
        <v>E33XE-0004150</v>
      </c>
      <c r="H103" t="str">
        <f>INDEX(Table_FN_CPM34[Car_tankno],MATCH(G103,Table_FN_CPM34[Car_machineno],0))</f>
        <v>MLESEJ81111003991</v>
      </c>
      <c r="I103" s="2">
        <f>INDEX(ARhis!A:A,MATCH(A103,ARhis!B:B,0))</f>
        <v>44787</v>
      </c>
      <c r="J103" t="str">
        <f>INDEX(Table_FN_CPM34[Car_regno],MATCH(G103,Table_FN_CPM34[Car_machineno],0))</f>
        <v/>
      </c>
      <c r="K103" t="str">
        <f>INDEX(ARcar!J:J,MATCH(G103,Table_FN_CPM34[Car_machineno],0))</f>
        <v>01</v>
      </c>
      <c r="L103" t="str">
        <f>INDEX(ARcar!I:I,MATCH(G103,Table_FN_CPM34[Car_machineno],0))</f>
        <v>01</v>
      </c>
    </row>
    <row r="104" spans="1:12" x14ac:dyDescent="0.3">
      <c r="A104" t="s">
        <v>495</v>
      </c>
      <c r="B104" t="str">
        <f>INDEX(ARhis!C:C,MATCH(A104,ARhis!B:B,0))</f>
        <v>นาย</v>
      </c>
      <c r="C104" t="str">
        <f>INDEX(ARhis!D:D,MATCH(A104,ARhis!B:B,0))</f>
        <v>นิคม มีเพียร</v>
      </c>
      <c r="D104" s="6" t="str">
        <f>INDEX(Table_FN_CPM34[Car_brand],MATCH(G104,Table_FN_CPM34[Car_machineno],0))</f>
        <v>YAMAHA</v>
      </c>
      <c r="E104" t="str">
        <f>INDEX(Table_FN_CPM34[Car_model],MATCH(G104,Table_FN_CPM34[Car_machineno],0))</f>
        <v>Finn ล้อแม็ก สตาร์ทมือ (B6FJ00)</v>
      </c>
      <c r="F104" t="str">
        <f>INDEX(Table_FN_CPM34[Car_color],MATCH(G104,Table_FN_CPM34[Car_machineno],0))</f>
        <v>แดง</v>
      </c>
      <c r="G104" t="str">
        <f>INDEX(ARhis!E:E,MATCH(A104,ARhis!B:B,0))</f>
        <v>E32EE-119542</v>
      </c>
      <c r="H104" t="str">
        <f>INDEX(Table_FN_CPM34[Car_tankno],MATCH(G104,Table_FN_CPM34[Car_machineno],0))</f>
        <v>MLEUE362111119521</v>
      </c>
      <c r="I104" s="2">
        <f>INDEX(ARhis!A:A,MATCH(A104,ARhis!B:B,0))</f>
        <v>44788</v>
      </c>
      <c r="J104" t="str">
        <f>INDEX(Table_FN_CPM34[Car_regno],MATCH(G104,Table_FN_CPM34[Car_machineno],0))</f>
        <v/>
      </c>
      <c r="K104" t="str">
        <f>INDEX(ARcar!J:J,MATCH(G104,Table_FN_CPM34[Car_machineno],0))</f>
        <v>01</v>
      </c>
      <c r="L104" t="str">
        <f>INDEX(ARcar!I:I,MATCH(G104,Table_FN_CPM34[Car_machineno],0))</f>
        <v>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I102"/>
  <sheetViews>
    <sheetView topLeftCell="A73" workbookViewId="0">
      <selection activeCell="B2" sqref="B2:B102"/>
    </sheetView>
  </sheetViews>
  <sheetFormatPr defaultRowHeight="14.4" x14ac:dyDescent="0.3"/>
  <cols>
    <col min="1" max="1" width="10.33203125" style="2" bestFit="1" customWidth="1"/>
    <col min="2" max="2" width="14" bestFit="1" customWidth="1"/>
    <col min="4" max="4" width="30.44140625" bestFit="1" customWidth="1"/>
    <col min="5" max="5" width="13.88671875" bestFit="1" customWidth="1"/>
    <col min="6" max="6" width="32.109375" bestFit="1" customWidth="1"/>
    <col min="7" max="7" width="10" bestFit="1" customWidth="1"/>
    <col min="8" max="8" width="10.33203125" style="2" bestFit="1" customWidth="1"/>
    <col min="9" max="9" width="19.109375" bestFit="1" customWidth="1"/>
  </cols>
  <sheetData>
    <row r="1" spans="1:9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</row>
    <row r="2" spans="1:9" x14ac:dyDescent="0.3">
      <c r="A2" s="2">
        <v>44713</v>
      </c>
      <c r="B2" t="s">
        <v>118</v>
      </c>
      <c r="C2" t="s">
        <v>9</v>
      </c>
      <c r="D2" t="s">
        <v>119</v>
      </c>
      <c r="E2" t="s">
        <v>120</v>
      </c>
      <c r="F2" t="s">
        <v>91</v>
      </c>
      <c r="G2" t="s">
        <v>31</v>
      </c>
      <c r="H2" s="2">
        <v>26015</v>
      </c>
      <c r="I2" t="s">
        <v>121</v>
      </c>
    </row>
    <row r="3" spans="1:9" x14ac:dyDescent="0.3">
      <c r="A3" s="2">
        <v>44714</v>
      </c>
      <c r="B3" t="s">
        <v>122</v>
      </c>
      <c r="C3" t="s">
        <v>9</v>
      </c>
      <c r="D3" t="s">
        <v>123</v>
      </c>
      <c r="E3" t="s">
        <v>124</v>
      </c>
      <c r="F3" t="s">
        <v>106</v>
      </c>
      <c r="G3" t="s">
        <v>125</v>
      </c>
      <c r="H3" s="2">
        <v>31936</v>
      </c>
      <c r="I3" t="s">
        <v>126</v>
      </c>
    </row>
    <row r="4" spans="1:9" x14ac:dyDescent="0.3">
      <c r="A4" s="2">
        <v>44715</v>
      </c>
      <c r="B4" t="s">
        <v>127</v>
      </c>
      <c r="C4" t="s">
        <v>9</v>
      </c>
      <c r="D4" t="s">
        <v>128</v>
      </c>
      <c r="E4" t="s">
        <v>129</v>
      </c>
      <c r="F4" t="s">
        <v>91</v>
      </c>
      <c r="G4" t="s">
        <v>53</v>
      </c>
      <c r="H4" s="2">
        <v>36286</v>
      </c>
      <c r="I4" t="s">
        <v>130</v>
      </c>
    </row>
    <row r="5" spans="1:9" x14ac:dyDescent="0.3">
      <c r="A5" s="2">
        <v>44715</v>
      </c>
      <c r="B5" t="s">
        <v>131</v>
      </c>
      <c r="C5" t="s">
        <v>9</v>
      </c>
      <c r="D5" t="s">
        <v>132</v>
      </c>
      <c r="E5" t="s">
        <v>133</v>
      </c>
      <c r="F5" t="s">
        <v>91</v>
      </c>
      <c r="G5" t="s">
        <v>134</v>
      </c>
      <c r="H5" s="2">
        <v>35968</v>
      </c>
      <c r="I5" t="s">
        <v>135</v>
      </c>
    </row>
    <row r="6" spans="1:9" x14ac:dyDescent="0.3">
      <c r="A6" s="2">
        <v>44716</v>
      </c>
      <c r="B6" t="s">
        <v>136</v>
      </c>
      <c r="C6" t="s">
        <v>9</v>
      </c>
      <c r="D6" t="s">
        <v>137</v>
      </c>
      <c r="E6" t="s">
        <v>138</v>
      </c>
      <c r="F6" t="s">
        <v>91</v>
      </c>
      <c r="G6" t="s">
        <v>139</v>
      </c>
      <c r="H6" s="2">
        <v>32001</v>
      </c>
      <c r="I6" t="s">
        <v>140</v>
      </c>
    </row>
    <row r="7" spans="1:9" x14ac:dyDescent="0.3">
      <c r="A7" s="2">
        <v>44717</v>
      </c>
      <c r="B7" t="s">
        <v>141</v>
      </c>
      <c r="C7" t="s">
        <v>9</v>
      </c>
      <c r="D7" t="s">
        <v>142</v>
      </c>
      <c r="E7" t="s">
        <v>143</v>
      </c>
      <c r="F7" t="s">
        <v>91</v>
      </c>
      <c r="G7" t="s">
        <v>12</v>
      </c>
      <c r="H7" s="2">
        <v>27381</v>
      </c>
      <c r="I7" t="s">
        <v>144</v>
      </c>
    </row>
    <row r="8" spans="1:9" x14ac:dyDescent="0.3">
      <c r="A8" s="2">
        <v>44719</v>
      </c>
      <c r="B8" t="s">
        <v>145</v>
      </c>
      <c r="C8" t="s">
        <v>13</v>
      </c>
      <c r="D8" t="s">
        <v>146</v>
      </c>
      <c r="E8" t="s">
        <v>147</v>
      </c>
      <c r="F8" t="s">
        <v>106</v>
      </c>
      <c r="G8" t="s">
        <v>56</v>
      </c>
      <c r="H8" s="2">
        <v>35812</v>
      </c>
      <c r="I8" t="s">
        <v>148</v>
      </c>
    </row>
    <row r="9" spans="1:9" x14ac:dyDescent="0.3">
      <c r="A9" s="2">
        <v>44720</v>
      </c>
      <c r="B9" t="s">
        <v>149</v>
      </c>
      <c r="C9" t="s">
        <v>14</v>
      </c>
      <c r="D9" t="s">
        <v>150</v>
      </c>
      <c r="E9" t="s">
        <v>151</v>
      </c>
      <c r="F9" t="s">
        <v>106</v>
      </c>
      <c r="G9" t="s">
        <v>32</v>
      </c>
      <c r="H9" s="2">
        <v>22326</v>
      </c>
      <c r="I9" t="s">
        <v>152</v>
      </c>
    </row>
    <row r="10" spans="1:9" x14ac:dyDescent="0.3">
      <c r="A10" s="2">
        <v>44722</v>
      </c>
      <c r="B10" t="s">
        <v>153</v>
      </c>
      <c r="C10" t="s">
        <v>9</v>
      </c>
      <c r="D10" t="s">
        <v>154</v>
      </c>
      <c r="E10" t="s">
        <v>155</v>
      </c>
      <c r="F10" t="s">
        <v>106</v>
      </c>
      <c r="G10" t="s">
        <v>23</v>
      </c>
      <c r="H10" s="2">
        <v>29021</v>
      </c>
      <c r="I10" t="s">
        <v>156</v>
      </c>
    </row>
    <row r="11" spans="1:9" x14ac:dyDescent="0.3">
      <c r="A11" s="2">
        <v>44722</v>
      </c>
      <c r="B11" t="s">
        <v>157</v>
      </c>
      <c r="C11" t="s">
        <v>9</v>
      </c>
      <c r="D11" t="s">
        <v>158</v>
      </c>
      <c r="E11" t="s">
        <v>159</v>
      </c>
      <c r="F11" t="s">
        <v>106</v>
      </c>
      <c r="G11" t="s">
        <v>160</v>
      </c>
      <c r="H11" s="2">
        <v>25550</v>
      </c>
      <c r="I11" t="s">
        <v>161</v>
      </c>
    </row>
    <row r="12" spans="1:9" x14ac:dyDescent="0.3">
      <c r="A12" s="2">
        <v>44725</v>
      </c>
      <c r="B12" t="s">
        <v>162</v>
      </c>
      <c r="C12" t="s">
        <v>13</v>
      </c>
      <c r="D12" t="s">
        <v>163</v>
      </c>
      <c r="E12" t="s">
        <v>164</v>
      </c>
      <c r="F12" t="s">
        <v>106</v>
      </c>
      <c r="G12" t="s">
        <v>12</v>
      </c>
      <c r="H12" s="2">
        <v>23388</v>
      </c>
      <c r="I12" t="s">
        <v>165</v>
      </c>
    </row>
    <row r="13" spans="1:9" x14ac:dyDescent="0.3">
      <c r="A13" s="2">
        <v>44725</v>
      </c>
      <c r="B13" t="s">
        <v>166</v>
      </c>
      <c r="C13" t="s">
        <v>9</v>
      </c>
      <c r="D13" t="s">
        <v>167</v>
      </c>
      <c r="E13" t="s">
        <v>168</v>
      </c>
      <c r="F13" t="s">
        <v>106</v>
      </c>
      <c r="G13" t="s">
        <v>48</v>
      </c>
      <c r="H13" s="2">
        <v>34463</v>
      </c>
      <c r="I13" t="s">
        <v>169</v>
      </c>
    </row>
    <row r="14" spans="1:9" x14ac:dyDescent="0.3">
      <c r="A14" s="2">
        <v>44725</v>
      </c>
      <c r="B14" t="s">
        <v>170</v>
      </c>
      <c r="C14" t="s">
        <v>13</v>
      </c>
      <c r="D14" t="s">
        <v>171</v>
      </c>
      <c r="E14" t="s">
        <v>172</v>
      </c>
      <c r="F14" t="s">
        <v>106</v>
      </c>
      <c r="G14" t="s">
        <v>71</v>
      </c>
      <c r="H14" s="2">
        <v>27877</v>
      </c>
      <c r="I14" t="s">
        <v>173</v>
      </c>
    </row>
    <row r="15" spans="1:9" x14ac:dyDescent="0.3">
      <c r="A15" s="2">
        <v>44726</v>
      </c>
      <c r="B15" t="s">
        <v>63</v>
      </c>
      <c r="C15" t="s">
        <v>13</v>
      </c>
      <c r="D15" t="s">
        <v>64</v>
      </c>
      <c r="E15" t="s">
        <v>174</v>
      </c>
      <c r="F15" t="s">
        <v>91</v>
      </c>
      <c r="G15" t="s">
        <v>58</v>
      </c>
      <c r="H15" s="2">
        <v>29216</v>
      </c>
      <c r="I15" t="s">
        <v>65</v>
      </c>
    </row>
    <row r="16" spans="1:9" x14ac:dyDescent="0.3">
      <c r="A16" s="2">
        <v>44727</v>
      </c>
      <c r="B16" t="s">
        <v>175</v>
      </c>
      <c r="C16" t="s">
        <v>13</v>
      </c>
      <c r="D16" t="s">
        <v>176</v>
      </c>
      <c r="E16" t="s">
        <v>177</v>
      </c>
      <c r="F16" t="s">
        <v>106</v>
      </c>
      <c r="G16" t="s">
        <v>57</v>
      </c>
      <c r="H16" s="2">
        <v>28900</v>
      </c>
      <c r="I16" t="s">
        <v>178</v>
      </c>
    </row>
    <row r="17" spans="1:9" x14ac:dyDescent="0.3">
      <c r="A17" s="2">
        <v>44728</v>
      </c>
      <c r="B17" t="s">
        <v>179</v>
      </c>
      <c r="C17" t="s">
        <v>14</v>
      </c>
      <c r="D17" t="s">
        <v>180</v>
      </c>
      <c r="E17" t="s">
        <v>181</v>
      </c>
      <c r="F17" t="s">
        <v>91</v>
      </c>
      <c r="G17" t="s">
        <v>75</v>
      </c>
      <c r="H17" s="2">
        <v>25425</v>
      </c>
      <c r="I17" t="s">
        <v>182</v>
      </c>
    </row>
    <row r="18" spans="1:9" x14ac:dyDescent="0.3">
      <c r="A18" s="2">
        <v>44729</v>
      </c>
      <c r="B18" t="s">
        <v>183</v>
      </c>
      <c r="C18" t="s">
        <v>9</v>
      </c>
      <c r="D18" t="s">
        <v>184</v>
      </c>
      <c r="E18" t="s">
        <v>185</v>
      </c>
      <c r="F18" t="s">
        <v>91</v>
      </c>
      <c r="G18" t="s">
        <v>38</v>
      </c>
      <c r="H18" s="2">
        <v>27726</v>
      </c>
      <c r="I18" t="s">
        <v>186</v>
      </c>
    </row>
    <row r="19" spans="1:9" x14ac:dyDescent="0.3">
      <c r="A19" s="2">
        <v>44729</v>
      </c>
      <c r="B19" t="s">
        <v>187</v>
      </c>
      <c r="C19" t="s">
        <v>14</v>
      </c>
      <c r="D19" t="s">
        <v>188</v>
      </c>
      <c r="E19" t="s">
        <v>189</v>
      </c>
      <c r="F19" t="s">
        <v>91</v>
      </c>
      <c r="G19" t="s">
        <v>98</v>
      </c>
      <c r="H19" s="2">
        <v>21685</v>
      </c>
      <c r="I19" t="s">
        <v>190</v>
      </c>
    </row>
    <row r="20" spans="1:9" x14ac:dyDescent="0.3">
      <c r="A20" s="2">
        <v>44729</v>
      </c>
      <c r="B20" t="s">
        <v>191</v>
      </c>
      <c r="C20" t="s">
        <v>9</v>
      </c>
      <c r="D20" t="s">
        <v>192</v>
      </c>
      <c r="E20" t="s">
        <v>193</v>
      </c>
      <c r="F20" t="s">
        <v>91</v>
      </c>
      <c r="G20" t="s">
        <v>19</v>
      </c>
      <c r="H20" s="2">
        <v>26849</v>
      </c>
      <c r="I20" t="s">
        <v>194</v>
      </c>
    </row>
    <row r="21" spans="1:9" x14ac:dyDescent="0.3">
      <c r="A21" s="2">
        <v>44730</v>
      </c>
      <c r="B21" t="s">
        <v>195</v>
      </c>
      <c r="C21" t="s">
        <v>13</v>
      </c>
      <c r="D21" t="s">
        <v>196</v>
      </c>
      <c r="E21" t="s">
        <v>197</v>
      </c>
      <c r="F21" t="s">
        <v>106</v>
      </c>
      <c r="G21" t="s">
        <v>110</v>
      </c>
      <c r="H21" s="2">
        <v>37095</v>
      </c>
      <c r="I21" t="s">
        <v>198</v>
      </c>
    </row>
    <row r="22" spans="1:9" x14ac:dyDescent="0.3">
      <c r="A22" s="2">
        <v>44730</v>
      </c>
      <c r="B22" t="s">
        <v>199</v>
      </c>
      <c r="C22" t="s">
        <v>13</v>
      </c>
      <c r="D22" t="s">
        <v>200</v>
      </c>
      <c r="E22" t="s">
        <v>201</v>
      </c>
      <c r="F22" t="s">
        <v>91</v>
      </c>
      <c r="G22" t="s">
        <v>39</v>
      </c>
      <c r="H22" s="2">
        <v>33535</v>
      </c>
      <c r="I22" t="s">
        <v>202</v>
      </c>
    </row>
    <row r="23" spans="1:9" x14ac:dyDescent="0.3">
      <c r="A23" s="2">
        <v>44731</v>
      </c>
      <c r="B23" t="s">
        <v>203</v>
      </c>
      <c r="C23" t="s">
        <v>9</v>
      </c>
      <c r="D23" t="s">
        <v>204</v>
      </c>
      <c r="E23" t="s">
        <v>205</v>
      </c>
      <c r="F23" t="s">
        <v>91</v>
      </c>
      <c r="G23" t="s">
        <v>206</v>
      </c>
      <c r="H23" s="2">
        <v>36118</v>
      </c>
      <c r="I23" t="s">
        <v>207</v>
      </c>
    </row>
    <row r="24" spans="1:9" x14ac:dyDescent="0.3">
      <c r="A24" s="2">
        <v>44732</v>
      </c>
      <c r="B24" t="s">
        <v>208</v>
      </c>
      <c r="C24" t="s">
        <v>9</v>
      </c>
      <c r="D24" t="s">
        <v>209</v>
      </c>
      <c r="E24" t="s">
        <v>210</v>
      </c>
      <c r="F24" t="s">
        <v>106</v>
      </c>
      <c r="G24" t="s">
        <v>37</v>
      </c>
      <c r="H24" s="2">
        <v>30799</v>
      </c>
      <c r="I24" t="s">
        <v>211</v>
      </c>
    </row>
    <row r="25" spans="1:9" x14ac:dyDescent="0.3">
      <c r="A25" s="2">
        <v>44732</v>
      </c>
      <c r="B25" t="s">
        <v>212</v>
      </c>
      <c r="C25" t="s">
        <v>13</v>
      </c>
      <c r="D25" t="s">
        <v>213</v>
      </c>
      <c r="E25" t="s">
        <v>214</v>
      </c>
      <c r="F25" t="s">
        <v>91</v>
      </c>
      <c r="G25" t="s">
        <v>25</v>
      </c>
      <c r="H25" s="2">
        <v>35995</v>
      </c>
      <c r="I25" t="s">
        <v>215</v>
      </c>
    </row>
    <row r="26" spans="1:9" x14ac:dyDescent="0.3">
      <c r="A26" s="2">
        <v>44733</v>
      </c>
      <c r="B26" t="s">
        <v>108</v>
      </c>
      <c r="C26" t="s">
        <v>82</v>
      </c>
      <c r="D26" t="s">
        <v>115</v>
      </c>
      <c r="E26" t="s">
        <v>216</v>
      </c>
      <c r="F26" t="s">
        <v>11</v>
      </c>
      <c r="G26" t="s">
        <v>12</v>
      </c>
      <c r="H26" s="2">
        <v>43901</v>
      </c>
      <c r="I26" t="s">
        <v>109</v>
      </c>
    </row>
    <row r="27" spans="1:9" x14ac:dyDescent="0.3">
      <c r="A27" s="2">
        <v>44734</v>
      </c>
      <c r="B27" t="s">
        <v>217</v>
      </c>
      <c r="C27" t="s">
        <v>9</v>
      </c>
      <c r="D27" t="s">
        <v>218</v>
      </c>
      <c r="E27" t="s">
        <v>219</v>
      </c>
      <c r="F27" t="s">
        <v>91</v>
      </c>
      <c r="G27" t="s">
        <v>21</v>
      </c>
      <c r="H27" s="2">
        <v>30275</v>
      </c>
      <c r="I27" t="s">
        <v>220</v>
      </c>
    </row>
    <row r="28" spans="1:9" x14ac:dyDescent="0.3">
      <c r="A28" s="2">
        <v>44735</v>
      </c>
      <c r="B28" t="s">
        <v>221</v>
      </c>
      <c r="C28" t="s">
        <v>9</v>
      </c>
      <c r="D28" t="s">
        <v>222</v>
      </c>
      <c r="E28" t="s">
        <v>223</v>
      </c>
      <c r="F28" t="s">
        <v>106</v>
      </c>
      <c r="G28" t="s">
        <v>22</v>
      </c>
      <c r="H28" s="2">
        <v>28215</v>
      </c>
      <c r="I28" t="s">
        <v>224</v>
      </c>
    </row>
    <row r="29" spans="1:9" x14ac:dyDescent="0.3">
      <c r="A29" s="2">
        <v>44736</v>
      </c>
      <c r="B29" t="s">
        <v>225</v>
      </c>
      <c r="C29" t="s">
        <v>13</v>
      </c>
      <c r="D29" t="s">
        <v>226</v>
      </c>
      <c r="E29" t="s">
        <v>227</v>
      </c>
      <c r="F29" t="s">
        <v>91</v>
      </c>
      <c r="G29" t="s">
        <v>114</v>
      </c>
      <c r="H29" s="2">
        <v>37579</v>
      </c>
      <c r="I29" t="s">
        <v>228</v>
      </c>
    </row>
    <row r="30" spans="1:9" x14ac:dyDescent="0.3">
      <c r="A30" s="2">
        <v>44737</v>
      </c>
      <c r="B30" t="s">
        <v>229</v>
      </c>
      <c r="C30" t="s">
        <v>9</v>
      </c>
      <c r="D30" t="s">
        <v>230</v>
      </c>
      <c r="E30" t="s">
        <v>231</v>
      </c>
      <c r="F30" t="s">
        <v>11</v>
      </c>
      <c r="G30" t="s">
        <v>12</v>
      </c>
      <c r="H30" s="2">
        <v>44731</v>
      </c>
      <c r="I30" t="s">
        <v>232</v>
      </c>
    </row>
    <row r="31" spans="1:9" x14ac:dyDescent="0.3">
      <c r="A31" s="2">
        <v>44737</v>
      </c>
      <c r="B31" t="s">
        <v>229</v>
      </c>
      <c r="C31" t="s">
        <v>9</v>
      </c>
      <c r="D31" t="s">
        <v>230</v>
      </c>
      <c r="E31" t="s">
        <v>231</v>
      </c>
      <c r="F31" t="s">
        <v>11</v>
      </c>
      <c r="G31" t="s">
        <v>12</v>
      </c>
      <c r="H31" s="2">
        <v>44731</v>
      </c>
      <c r="I31" t="s">
        <v>232</v>
      </c>
    </row>
    <row r="32" spans="1:9" x14ac:dyDescent="0.3">
      <c r="A32" s="2">
        <v>44737</v>
      </c>
      <c r="B32" t="s">
        <v>229</v>
      </c>
      <c r="C32" t="s">
        <v>9</v>
      </c>
      <c r="D32" t="s">
        <v>230</v>
      </c>
      <c r="E32" t="s">
        <v>231</v>
      </c>
      <c r="F32" t="s">
        <v>11</v>
      </c>
      <c r="G32" t="s">
        <v>12</v>
      </c>
      <c r="H32" s="2">
        <v>44731</v>
      </c>
      <c r="I32" t="s">
        <v>232</v>
      </c>
    </row>
    <row r="33" spans="1:9" x14ac:dyDescent="0.3">
      <c r="A33" s="2">
        <v>44737</v>
      </c>
      <c r="B33" t="s">
        <v>233</v>
      </c>
      <c r="C33" t="s">
        <v>9</v>
      </c>
      <c r="D33" t="s">
        <v>234</v>
      </c>
      <c r="E33" t="s">
        <v>235</v>
      </c>
      <c r="F33" t="s">
        <v>106</v>
      </c>
      <c r="G33" t="s">
        <v>90</v>
      </c>
      <c r="H33" s="2">
        <v>34751</v>
      </c>
      <c r="I33" t="s">
        <v>236</v>
      </c>
    </row>
    <row r="34" spans="1:9" x14ac:dyDescent="0.3">
      <c r="A34" s="2">
        <v>44737</v>
      </c>
      <c r="B34" t="s">
        <v>237</v>
      </c>
      <c r="C34" t="s">
        <v>13</v>
      </c>
      <c r="D34" t="s">
        <v>238</v>
      </c>
      <c r="E34" t="s">
        <v>239</v>
      </c>
      <c r="F34" t="s">
        <v>106</v>
      </c>
      <c r="G34" t="s">
        <v>29</v>
      </c>
      <c r="H34" s="2">
        <v>28488</v>
      </c>
      <c r="I34" t="s">
        <v>240</v>
      </c>
    </row>
    <row r="35" spans="1:9" x14ac:dyDescent="0.3">
      <c r="A35" s="2">
        <v>44737</v>
      </c>
      <c r="B35" t="s">
        <v>241</v>
      </c>
      <c r="C35" t="s">
        <v>13</v>
      </c>
      <c r="D35" t="s">
        <v>242</v>
      </c>
      <c r="E35" t="s">
        <v>243</v>
      </c>
      <c r="F35" t="s">
        <v>11</v>
      </c>
      <c r="G35" t="s">
        <v>12</v>
      </c>
      <c r="H35" s="2">
        <v>30274</v>
      </c>
      <c r="I35" t="s">
        <v>244</v>
      </c>
    </row>
    <row r="36" spans="1:9" x14ac:dyDescent="0.3">
      <c r="A36" s="2">
        <v>44737</v>
      </c>
      <c r="B36" t="s">
        <v>245</v>
      </c>
      <c r="C36" t="s">
        <v>9</v>
      </c>
      <c r="D36" t="s">
        <v>246</v>
      </c>
      <c r="E36" t="s">
        <v>247</v>
      </c>
      <c r="F36" t="s">
        <v>91</v>
      </c>
      <c r="G36" t="s">
        <v>69</v>
      </c>
      <c r="H36" s="2">
        <v>36093</v>
      </c>
      <c r="I36" t="s">
        <v>248</v>
      </c>
    </row>
    <row r="37" spans="1:9" x14ac:dyDescent="0.3">
      <c r="A37" s="2">
        <v>44738</v>
      </c>
      <c r="B37" t="s">
        <v>249</v>
      </c>
      <c r="C37" t="s">
        <v>13</v>
      </c>
      <c r="D37" t="s">
        <v>250</v>
      </c>
      <c r="E37" t="s">
        <v>251</v>
      </c>
      <c r="F37" t="s">
        <v>91</v>
      </c>
      <c r="G37" t="s">
        <v>70</v>
      </c>
      <c r="H37" s="2">
        <v>31754</v>
      </c>
      <c r="I37" t="s">
        <v>252</v>
      </c>
    </row>
    <row r="38" spans="1:9" x14ac:dyDescent="0.3">
      <c r="A38" s="2">
        <v>44738</v>
      </c>
      <c r="B38" t="s">
        <v>253</v>
      </c>
      <c r="C38" t="s">
        <v>13</v>
      </c>
      <c r="D38" t="s">
        <v>254</v>
      </c>
      <c r="E38" t="s">
        <v>255</v>
      </c>
      <c r="F38" t="s">
        <v>106</v>
      </c>
      <c r="G38" t="s">
        <v>256</v>
      </c>
      <c r="H38" s="2">
        <v>31509</v>
      </c>
      <c r="I38" t="s">
        <v>257</v>
      </c>
    </row>
    <row r="39" spans="1:9" x14ac:dyDescent="0.3">
      <c r="A39" s="2">
        <v>44738</v>
      </c>
      <c r="B39" t="s">
        <v>258</v>
      </c>
      <c r="C39" t="s">
        <v>9</v>
      </c>
      <c r="D39" t="s">
        <v>259</v>
      </c>
      <c r="E39" t="s">
        <v>260</v>
      </c>
      <c r="F39" t="s">
        <v>106</v>
      </c>
      <c r="G39" t="s">
        <v>261</v>
      </c>
      <c r="H39" s="2">
        <v>36446</v>
      </c>
      <c r="I39" t="s">
        <v>262</v>
      </c>
    </row>
    <row r="40" spans="1:9" x14ac:dyDescent="0.3">
      <c r="A40" s="2">
        <v>44738</v>
      </c>
      <c r="B40" t="s">
        <v>263</v>
      </c>
      <c r="C40" t="s">
        <v>9</v>
      </c>
      <c r="D40" t="s">
        <v>264</v>
      </c>
      <c r="E40" t="s">
        <v>265</v>
      </c>
      <c r="F40" t="s">
        <v>74</v>
      </c>
      <c r="G40" t="s">
        <v>12</v>
      </c>
      <c r="H40" s="2">
        <v>25132</v>
      </c>
      <c r="I40" t="s">
        <v>266</v>
      </c>
    </row>
    <row r="41" spans="1:9" x14ac:dyDescent="0.3">
      <c r="A41" s="2">
        <v>44739</v>
      </c>
      <c r="B41" t="s">
        <v>267</v>
      </c>
      <c r="C41" t="s">
        <v>9</v>
      </c>
      <c r="D41" t="s">
        <v>268</v>
      </c>
      <c r="E41" t="s">
        <v>269</v>
      </c>
      <c r="F41" t="s">
        <v>91</v>
      </c>
      <c r="G41" t="s">
        <v>85</v>
      </c>
      <c r="H41" s="2">
        <v>23428</v>
      </c>
      <c r="I41" t="s">
        <v>270</v>
      </c>
    </row>
    <row r="42" spans="1:9" x14ac:dyDescent="0.3">
      <c r="A42" s="2">
        <v>44739</v>
      </c>
      <c r="B42" t="s">
        <v>271</v>
      </c>
      <c r="C42" t="s">
        <v>9</v>
      </c>
      <c r="D42" t="s">
        <v>272</v>
      </c>
      <c r="E42" t="s">
        <v>273</v>
      </c>
      <c r="F42" t="s">
        <v>91</v>
      </c>
      <c r="G42" t="s">
        <v>38</v>
      </c>
      <c r="H42" s="2">
        <v>31350</v>
      </c>
      <c r="I42" t="s">
        <v>274</v>
      </c>
    </row>
    <row r="43" spans="1:9" x14ac:dyDescent="0.3">
      <c r="A43" s="2">
        <v>44739</v>
      </c>
      <c r="B43" t="s">
        <v>275</v>
      </c>
      <c r="C43" t="s">
        <v>13</v>
      </c>
      <c r="D43" t="s">
        <v>276</v>
      </c>
      <c r="E43" t="s">
        <v>277</v>
      </c>
      <c r="F43" t="s">
        <v>106</v>
      </c>
      <c r="G43" t="s">
        <v>16</v>
      </c>
      <c r="H43" s="2">
        <v>31266</v>
      </c>
      <c r="I43" t="s">
        <v>278</v>
      </c>
    </row>
    <row r="44" spans="1:9" x14ac:dyDescent="0.3">
      <c r="A44" s="2">
        <v>44739</v>
      </c>
      <c r="B44" t="s">
        <v>279</v>
      </c>
      <c r="C44" t="s">
        <v>9</v>
      </c>
      <c r="D44" t="s">
        <v>280</v>
      </c>
      <c r="E44" t="s">
        <v>281</v>
      </c>
      <c r="F44" t="s">
        <v>91</v>
      </c>
      <c r="G44" t="s">
        <v>28</v>
      </c>
      <c r="H44" s="2">
        <v>29581</v>
      </c>
      <c r="I44" t="s">
        <v>282</v>
      </c>
    </row>
    <row r="45" spans="1:9" x14ac:dyDescent="0.3">
      <c r="A45" s="2">
        <v>44741</v>
      </c>
      <c r="B45" t="s">
        <v>283</v>
      </c>
      <c r="C45" t="s">
        <v>14</v>
      </c>
      <c r="D45" t="s">
        <v>284</v>
      </c>
      <c r="E45" t="s">
        <v>285</v>
      </c>
      <c r="F45" t="s">
        <v>91</v>
      </c>
      <c r="G45" t="s">
        <v>117</v>
      </c>
      <c r="H45" s="2">
        <v>25588</v>
      </c>
      <c r="I45" t="s">
        <v>286</v>
      </c>
    </row>
    <row r="46" spans="1:9" x14ac:dyDescent="0.3">
      <c r="A46" s="2">
        <v>44741</v>
      </c>
      <c r="B46" t="s">
        <v>92</v>
      </c>
      <c r="C46" t="s">
        <v>13</v>
      </c>
      <c r="D46" t="s">
        <v>93</v>
      </c>
      <c r="E46" t="s">
        <v>287</v>
      </c>
      <c r="F46" t="s">
        <v>11</v>
      </c>
      <c r="G46" t="s">
        <v>38</v>
      </c>
      <c r="H46" s="2">
        <v>29732</v>
      </c>
      <c r="I46" t="s">
        <v>94</v>
      </c>
    </row>
    <row r="47" spans="1:9" x14ac:dyDescent="0.3">
      <c r="A47" s="2">
        <v>44741</v>
      </c>
      <c r="B47" t="s">
        <v>288</v>
      </c>
      <c r="C47" t="s">
        <v>13</v>
      </c>
      <c r="D47" t="s">
        <v>289</v>
      </c>
      <c r="E47" t="s">
        <v>290</v>
      </c>
      <c r="F47" t="s">
        <v>91</v>
      </c>
      <c r="G47" t="s">
        <v>39</v>
      </c>
      <c r="H47" s="2">
        <v>33240</v>
      </c>
      <c r="I47" t="s">
        <v>291</v>
      </c>
    </row>
    <row r="48" spans="1:9" x14ac:dyDescent="0.3">
      <c r="A48" s="2">
        <v>44743</v>
      </c>
      <c r="B48" t="s">
        <v>40</v>
      </c>
      <c r="C48" t="s">
        <v>13</v>
      </c>
      <c r="D48" t="s">
        <v>292</v>
      </c>
      <c r="E48" t="s">
        <v>293</v>
      </c>
      <c r="F48" t="s">
        <v>106</v>
      </c>
      <c r="G48" t="s">
        <v>41</v>
      </c>
      <c r="H48" s="2">
        <v>29416</v>
      </c>
      <c r="I48" t="s">
        <v>42</v>
      </c>
    </row>
    <row r="49" spans="1:9" x14ac:dyDescent="0.3">
      <c r="A49" s="2">
        <v>44743</v>
      </c>
      <c r="B49" t="s">
        <v>294</v>
      </c>
      <c r="C49" t="s">
        <v>9</v>
      </c>
      <c r="D49" t="s">
        <v>295</v>
      </c>
      <c r="E49" t="s">
        <v>296</v>
      </c>
      <c r="F49" t="s">
        <v>91</v>
      </c>
      <c r="G49" t="s">
        <v>297</v>
      </c>
      <c r="H49" s="2">
        <v>33509</v>
      </c>
      <c r="I49" t="s">
        <v>298</v>
      </c>
    </row>
    <row r="50" spans="1:9" x14ac:dyDescent="0.3">
      <c r="A50" s="2">
        <v>44744</v>
      </c>
      <c r="B50" t="s">
        <v>299</v>
      </c>
      <c r="C50" t="s">
        <v>13</v>
      </c>
      <c r="D50" t="s">
        <v>300</v>
      </c>
      <c r="E50" t="s">
        <v>301</v>
      </c>
      <c r="F50" t="s">
        <v>11</v>
      </c>
      <c r="G50" t="s">
        <v>12</v>
      </c>
      <c r="H50" s="2">
        <v>28518</v>
      </c>
      <c r="I50" t="s">
        <v>302</v>
      </c>
    </row>
    <row r="51" spans="1:9" x14ac:dyDescent="0.3">
      <c r="A51" s="2">
        <v>44744</v>
      </c>
      <c r="B51" t="s">
        <v>303</v>
      </c>
      <c r="C51" t="s">
        <v>9</v>
      </c>
      <c r="D51" t="s">
        <v>304</v>
      </c>
      <c r="E51" t="s">
        <v>305</v>
      </c>
      <c r="F51" t="s">
        <v>91</v>
      </c>
      <c r="G51" t="s">
        <v>55</v>
      </c>
      <c r="H51" s="2">
        <v>30520</v>
      </c>
      <c r="I51" t="s">
        <v>306</v>
      </c>
    </row>
    <row r="52" spans="1:9" x14ac:dyDescent="0.3">
      <c r="A52" s="2">
        <v>44744</v>
      </c>
      <c r="B52" t="s">
        <v>303</v>
      </c>
      <c r="C52" t="s">
        <v>9</v>
      </c>
      <c r="D52" t="s">
        <v>304</v>
      </c>
      <c r="E52" t="s">
        <v>305</v>
      </c>
      <c r="F52" t="s">
        <v>91</v>
      </c>
      <c r="G52" t="s">
        <v>55</v>
      </c>
      <c r="H52" s="2">
        <v>30520</v>
      </c>
      <c r="I52" t="s">
        <v>306</v>
      </c>
    </row>
    <row r="53" spans="1:9" x14ac:dyDescent="0.3">
      <c r="A53" s="2">
        <v>44744</v>
      </c>
      <c r="B53" t="s">
        <v>307</v>
      </c>
      <c r="C53" t="s">
        <v>13</v>
      </c>
      <c r="D53" t="s">
        <v>308</v>
      </c>
      <c r="E53" t="s">
        <v>309</v>
      </c>
      <c r="F53" t="s">
        <v>91</v>
      </c>
      <c r="G53" t="s">
        <v>61</v>
      </c>
      <c r="H53" s="2">
        <v>26411</v>
      </c>
      <c r="I53" t="s">
        <v>310</v>
      </c>
    </row>
    <row r="54" spans="1:9" x14ac:dyDescent="0.3">
      <c r="A54" s="2">
        <v>44744</v>
      </c>
      <c r="B54" t="s">
        <v>86</v>
      </c>
      <c r="C54" t="s">
        <v>13</v>
      </c>
      <c r="D54" t="s">
        <v>87</v>
      </c>
      <c r="E54" t="s">
        <v>311</v>
      </c>
      <c r="F54" t="s">
        <v>11</v>
      </c>
      <c r="G54" t="s">
        <v>12</v>
      </c>
      <c r="H54" s="2">
        <v>27750</v>
      </c>
      <c r="I54" t="s">
        <v>88</v>
      </c>
    </row>
    <row r="55" spans="1:9" x14ac:dyDescent="0.3">
      <c r="A55" s="2">
        <v>44744</v>
      </c>
      <c r="B55" t="s">
        <v>312</v>
      </c>
      <c r="C55" t="s">
        <v>13</v>
      </c>
      <c r="D55" t="s">
        <v>313</v>
      </c>
      <c r="E55" t="s">
        <v>314</v>
      </c>
      <c r="F55" t="s">
        <v>91</v>
      </c>
      <c r="G55" t="s">
        <v>35</v>
      </c>
      <c r="H55" s="2">
        <v>35116</v>
      </c>
      <c r="I55" t="s">
        <v>315</v>
      </c>
    </row>
    <row r="56" spans="1:9" x14ac:dyDescent="0.3">
      <c r="A56" s="2">
        <v>44745</v>
      </c>
      <c r="B56" t="s">
        <v>316</v>
      </c>
      <c r="C56" t="s">
        <v>9</v>
      </c>
      <c r="D56" t="s">
        <v>317</v>
      </c>
      <c r="E56" t="s">
        <v>255</v>
      </c>
      <c r="F56" t="s">
        <v>91</v>
      </c>
      <c r="G56" t="s">
        <v>34</v>
      </c>
      <c r="H56" s="2">
        <v>30656</v>
      </c>
      <c r="I56" t="s">
        <v>318</v>
      </c>
    </row>
    <row r="57" spans="1:9" x14ac:dyDescent="0.3">
      <c r="A57" s="2">
        <v>44746</v>
      </c>
      <c r="B57" t="s">
        <v>319</v>
      </c>
      <c r="C57" t="s">
        <v>9</v>
      </c>
      <c r="D57" t="s">
        <v>320</v>
      </c>
      <c r="E57" t="s">
        <v>321</v>
      </c>
      <c r="F57" t="s">
        <v>106</v>
      </c>
      <c r="G57" t="s">
        <v>322</v>
      </c>
      <c r="H57" s="2">
        <v>32333</v>
      </c>
      <c r="I57" t="s">
        <v>323</v>
      </c>
    </row>
    <row r="58" spans="1:9" x14ac:dyDescent="0.3">
      <c r="A58" s="2">
        <v>44748</v>
      </c>
      <c r="B58" t="s">
        <v>59</v>
      </c>
      <c r="C58" t="s">
        <v>13</v>
      </c>
      <c r="D58" t="s">
        <v>60</v>
      </c>
      <c r="E58" t="s">
        <v>324</v>
      </c>
      <c r="F58" t="s">
        <v>106</v>
      </c>
      <c r="G58" t="s">
        <v>61</v>
      </c>
      <c r="H58" s="2">
        <v>24599</v>
      </c>
      <c r="I58" t="s">
        <v>62</v>
      </c>
    </row>
    <row r="59" spans="1:9" x14ac:dyDescent="0.3">
      <c r="A59" s="2">
        <v>44751</v>
      </c>
      <c r="B59" t="s">
        <v>325</v>
      </c>
      <c r="C59" t="s">
        <v>9</v>
      </c>
      <c r="D59" t="s">
        <v>326</v>
      </c>
      <c r="E59" t="s">
        <v>327</v>
      </c>
      <c r="F59" t="s">
        <v>91</v>
      </c>
      <c r="G59" t="s">
        <v>67</v>
      </c>
      <c r="H59" s="2">
        <v>24250</v>
      </c>
      <c r="I59" t="s">
        <v>328</v>
      </c>
    </row>
    <row r="60" spans="1:9" x14ac:dyDescent="0.3">
      <c r="A60" s="2">
        <v>44752</v>
      </c>
      <c r="B60" t="s">
        <v>329</v>
      </c>
      <c r="C60" t="s">
        <v>9</v>
      </c>
      <c r="D60" t="s">
        <v>330</v>
      </c>
      <c r="E60" t="s">
        <v>331</v>
      </c>
      <c r="F60" t="s">
        <v>11</v>
      </c>
      <c r="G60" t="s">
        <v>12</v>
      </c>
      <c r="H60" s="2">
        <v>28327</v>
      </c>
      <c r="I60" t="s">
        <v>332</v>
      </c>
    </row>
    <row r="61" spans="1:9" x14ac:dyDescent="0.3">
      <c r="A61" s="2">
        <v>44751</v>
      </c>
      <c r="B61" t="s">
        <v>333</v>
      </c>
      <c r="C61" t="s">
        <v>9</v>
      </c>
      <c r="D61" t="s">
        <v>334</v>
      </c>
      <c r="E61" t="s">
        <v>335</v>
      </c>
      <c r="F61" t="s">
        <v>106</v>
      </c>
      <c r="G61" t="s">
        <v>105</v>
      </c>
      <c r="H61" s="2">
        <v>32120</v>
      </c>
      <c r="I61" t="s">
        <v>336</v>
      </c>
    </row>
    <row r="62" spans="1:9" x14ac:dyDescent="0.3">
      <c r="A62" s="2">
        <v>44751</v>
      </c>
      <c r="B62" t="s">
        <v>337</v>
      </c>
      <c r="C62" t="s">
        <v>13</v>
      </c>
      <c r="D62" t="s">
        <v>338</v>
      </c>
      <c r="E62" t="s">
        <v>339</v>
      </c>
      <c r="F62" t="s">
        <v>91</v>
      </c>
      <c r="G62" t="s">
        <v>97</v>
      </c>
      <c r="H62" s="2">
        <v>35530</v>
      </c>
      <c r="I62" t="s">
        <v>340</v>
      </c>
    </row>
    <row r="63" spans="1:9" x14ac:dyDescent="0.3">
      <c r="A63" s="2">
        <v>44752</v>
      </c>
      <c r="B63" t="s">
        <v>341</v>
      </c>
      <c r="C63" t="s">
        <v>13</v>
      </c>
      <c r="D63" t="s">
        <v>342</v>
      </c>
      <c r="E63" t="s">
        <v>343</v>
      </c>
      <c r="F63" t="s">
        <v>91</v>
      </c>
      <c r="G63" t="s">
        <v>81</v>
      </c>
      <c r="H63" s="2">
        <v>36648</v>
      </c>
      <c r="I63" t="s">
        <v>344</v>
      </c>
    </row>
    <row r="64" spans="1:9" x14ac:dyDescent="0.3">
      <c r="A64" s="2">
        <v>44756</v>
      </c>
      <c r="B64" t="s">
        <v>345</v>
      </c>
      <c r="C64" t="s">
        <v>9</v>
      </c>
      <c r="D64" t="s">
        <v>346</v>
      </c>
      <c r="E64" t="s">
        <v>347</v>
      </c>
      <c r="F64" t="s">
        <v>11</v>
      </c>
      <c r="G64" t="s">
        <v>12</v>
      </c>
      <c r="H64" s="2">
        <v>31024</v>
      </c>
      <c r="I64" t="s">
        <v>348</v>
      </c>
    </row>
    <row r="65" spans="1:9" x14ac:dyDescent="0.3">
      <c r="A65" s="2">
        <v>44756</v>
      </c>
      <c r="B65" t="s">
        <v>349</v>
      </c>
      <c r="C65" t="s">
        <v>13</v>
      </c>
      <c r="D65" t="s">
        <v>350</v>
      </c>
      <c r="E65" t="s">
        <v>351</v>
      </c>
      <c r="F65" t="s">
        <v>11</v>
      </c>
      <c r="G65" t="s">
        <v>12</v>
      </c>
      <c r="H65" s="2">
        <v>36421</v>
      </c>
      <c r="I65" t="s">
        <v>352</v>
      </c>
    </row>
    <row r="66" spans="1:9" x14ac:dyDescent="0.3">
      <c r="A66" s="2">
        <v>44756</v>
      </c>
      <c r="B66" t="s">
        <v>353</v>
      </c>
      <c r="C66" t="s">
        <v>9</v>
      </c>
      <c r="D66" t="s">
        <v>354</v>
      </c>
      <c r="E66" t="s">
        <v>355</v>
      </c>
      <c r="F66" t="s">
        <v>91</v>
      </c>
      <c r="G66" t="s">
        <v>49</v>
      </c>
      <c r="H66" s="2">
        <v>33808</v>
      </c>
      <c r="I66" t="s">
        <v>356</v>
      </c>
    </row>
    <row r="67" spans="1:9" x14ac:dyDescent="0.3">
      <c r="A67" s="2">
        <v>44759</v>
      </c>
      <c r="B67" t="s">
        <v>357</v>
      </c>
      <c r="C67" t="s">
        <v>9</v>
      </c>
      <c r="D67" t="s">
        <v>358</v>
      </c>
      <c r="E67" t="s">
        <v>359</v>
      </c>
      <c r="F67" t="s">
        <v>91</v>
      </c>
      <c r="G67" t="s">
        <v>36</v>
      </c>
      <c r="H67" s="2">
        <v>35009</v>
      </c>
      <c r="I67" t="s">
        <v>360</v>
      </c>
    </row>
    <row r="68" spans="1:9" x14ac:dyDescent="0.3">
      <c r="A68" s="2">
        <v>44759</v>
      </c>
      <c r="B68" t="s">
        <v>361</v>
      </c>
      <c r="C68" t="s">
        <v>13</v>
      </c>
      <c r="D68" t="s">
        <v>362</v>
      </c>
      <c r="E68" t="s">
        <v>363</v>
      </c>
      <c r="F68" t="s">
        <v>91</v>
      </c>
      <c r="G68" t="s">
        <v>364</v>
      </c>
      <c r="H68" s="2">
        <v>36180</v>
      </c>
      <c r="I68" t="s">
        <v>365</v>
      </c>
    </row>
    <row r="69" spans="1:9" x14ac:dyDescent="0.3">
      <c r="A69" s="2">
        <v>44759</v>
      </c>
      <c r="B69" t="s">
        <v>366</v>
      </c>
      <c r="C69" t="s">
        <v>9</v>
      </c>
      <c r="D69" t="s">
        <v>367</v>
      </c>
      <c r="E69" t="s">
        <v>368</v>
      </c>
      <c r="F69" t="s">
        <v>91</v>
      </c>
      <c r="G69" t="s">
        <v>83</v>
      </c>
      <c r="H69" s="2">
        <v>36359</v>
      </c>
      <c r="I69" t="s">
        <v>369</v>
      </c>
    </row>
    <row r="70" spans="1:9" x14ac:dyDescent="0.3">
      <c r="A70" s="2">
        <v>44759</v>
      </c>
      <c r="B70" t="s">
        <v>370</v>
      </c>
      <c r="C70" t="s">
        <v>9</v>
      </c>
      <c r="D70" t="s">
        <v>371</v>
      </c>
      <c r="E70" t="s">
        <v>372</v>
      </c>
      <c r="F70" t="s">
        <v>91</v>
      </c>
      <c r="G70" t="s">
        <v>97</v>
      </c>
      <c r="H70" s="2">
        <v>32552</v>
      </c>
      <c r="I70" t="s">
        <v>373</v>
      </c>
    </row>
    <row r="71" spans="1:9" x14ac:dyDescent="0.3">
      <c r="A71" s="2">
        <v>44760</v>
      </c>
      <c r="B71" t="s">
        <v>374</v>
      </c>
      <c r="C71" t="s">
        <v>13</v>
      </c>
      <c r="D71" t="s">
        <v>375</v>
      </c>
      <c r="E71" t="s">
        <v>376</v>
      </c>
      <c r="F71" t="s">
        <v>91</v>
      </c>
      <c r="G71" t="s">
        <v>377</v>
      </c>
      <c r="H71" s="2">
        <v>31362</v>
      </c>
      <c r="I71" t="s">
        <v>378</v>
      </c>
    </row>
    <row r="72" spans="1:9" x14ac:dyDescent="0.3">
      <c r="A72" s="2">
        <v>44761</v>
      </c>
      <c r="B72" t="s">
        <v>379</v>
      </c>
      <c r="C72" t="s">
        <v>13</v>
      </c>
      <c r="D72" t="s">
        <v>380</v>
      </c>
      <c r="E72" t="s">
        <v>381</v>
      </c>
      <c r="F72" t="s">
        <v>106</v>
      </c>
      <c r="G72" t="s">
        <v>66</v>
      </c>
      <c r="H72" s="2">
        <v>32641</v>
      </c>
      <c r="I72" t="s">
        <v>382</v>
      </c>
    </row>
    <row r="73" spans="1:9" x14ac:dyDescent="0.3">
      <c r="A73" s="2">
        <v>44763</v>
      </c>
      <c r="B73" t="s">
        <v>383</v>
      </c>
      <c r="C73" t="s">
        <v>9</v>
      </c>
      <c r="D73" t="s">
        <v>384</v>
      </c>
      <c r="E73" t="s">
        <v>385</v>
      </c>
      <c r="F73" t="s">
        <v>91</v>
      </c>
      <c r="G73" t="s">
        <v>386</v>
      </c>
      <c r="H73" s="2">
        <v>36963</v>
      </c>
      <c r="I73" t="s">
        <v>387</v>
      </c>
    </row>
    <row r="74" spans="1:9" x14ac:dyDescent="0.3">
      <c r="A74" s="2">
        <v>44763</v>
      </c>
      <c r="B74" t="s">
        <v>388</v>
      </c>
      <c r="C74" t="s">
        <v>9</v>
      </c>
      <c r="D74" t="s">
        <v>389</v>
      </c>
      <c r="E74" t="s">
        <v>390</v>
      </c>
      <c r="F74" t="s">
        <v>91</v>
      </c>
      <c r="G74" t="s">
        <v>101</v>
      </c>
      <c r="H74" s="2">
        <v>35806</v>
      </c>
      <c r="I74" t="s">
        <v>391</v>
      </c>
    </row>
    <row r="75" spans="1:9" x14ac:dyDescent="0.3">
      <c r="A75" s="2">
        <v>44766</v>
      </c>
      <c r="B75" t="s">
        <v>392</v>
      </c>
      <c r="C75" t="s">
        <v>9</v>
      </c>
      <c r="D75" t="s">
        <v>393</v>
      </c>
      <c r="E75" t="s">
        <v>394</v>
      </c>
      <c r="F75" t="s">
        <v>91</v>
      </c>
      <c r="G75" t="s">
        <v>99</v>
      </c>
      <c r="H75" s="2">
        <v>30405</v>
      </c>
      <c r="I75" t="s">
        <v>395</v>
      </c>
    </row>
    <row r="76" spans="1:9" x14ac:dyDescent="0.3">
      <c r="A76" s="2">
        <v>44766</v>
      </c>
      <c r="B76" t="s">
        <v>396</v>
      </c>
      <c r="C76" t="s">
        <v>9</v>
      </c>
      <c r="D76" t="s">
        <v>397</v>
      </c>
      <c r="E76" t="s">
        <v>398</v>
      </c>
      <c r="F76" t="s">
        <v>91</v>
      </c>
      <c r="G76" t="s">
        <v>12</v>
      </c>
      <c r="H76" s="2">
        <v>28106</v>
      </c>
      <c r="I76" t="s">
        <v>399</v>
      </c>
    </row>
    <row r="77" spans="1:9" x14ac:dyDescent="0.3">
      <c r="A77" s="2">
        <v>44766</v>
      </c>
      <c r="B77" t="s">
        <v>400</v>
      </c>
      <c r="C77" t="s">
        <v>9</v>
      </c>
      <c r="D77" t="s">
        <v>401</v>
      </c>
      <c r="E77" t="s">
        <v>402</v>
      </c>
      <c r="F77" t="s">
        <v>91</v>
      </c>
      <c r="G77" t="s">
        <v>12</v>
      </c>
      <c r="H77" s="2">
        <v>35751</v>
      </c>
      <c r="I77" t="s">
        <v>403</v>
      </c>
    </row>
    <row r="78" spans="1:9" x14ac:dyDescent="0.3">
      <c r="A78" s="2">
        <v>44766</v>
      </c>
      <c r="B78" t="s">
        <v>404</v>
      </c>
      <c r="C78" t="s">
        <v>9</v>
      </c>
      <c r="D78" t="s">
        <v>405</v>
      </c>
      <c r="E78" t="s">
        <v>406</v>
      </c>
      <c r="F78" t="s">
        <v>91</v>
      </c>
      <c r="G78" t="s">
        <v>12</v>
      </c>
      <c r="H78" s="2">
        <v>31920</v>
      </c>
      <c r="I78" t="s">
        <v>407</v>
      </c>
    </row>
    <row r="79" spans="1:9" x14ac:dyDescent="0.3">
      <c r="A79" s="2">
        <v>44769</v>
      </c>
      <c r="B79" t="s">
        <v>408</v>
      </c>
      <c r="C79" t="s">
        <v>9</v>
      </c>
      <c r="D79" t="s">
        <v>409</v>
      </c>
      <c r="E79" t="s">
        <v>410</v>
      </c>
      <c r="F79" t="s">
        <v>91</v>
      </c>
      <c r="G79" t="s">
        <v>47</v>
      </c>
      <c r="H79" s="2">
        <v>31176</v>
      </c>
      <c r="I79" t="s">
        <v>411</v>
      </c>
    </row>
    <row r="80" spans="1:9" x14ac:dyDescent="0.3">
      <c r="A80" s="2">
        <v>44769</v>
      </c>
      <c r="B80" t="s">
        <v>412</v>
      </c>
      <c r="C80" t="s">
        <v>9</v>
      </c>
      <c r="D80" t="s">
        <v>413</v>
      </c>
      <c r="E80" t="s">
        <v>414</v>
      </c>
      <c r="F80" t="s">
        <v>91</v>
      </c>
      <c r="G80" t="s">
        <v>116</v>
      </c>
      <c r="H80" s="2">
        <v>34867</v>
      </c>
      <c r="I80" t="s">
        <v>415</v>
      </c>
    </row>
    <row r="81" spans="1:9" x14ac:dyDescent="0.3">
      <c r="A81" s="2">
        <v>44770</v>
      </c>
      <c r="B81" t="s">
        <v>111</v>
      </c>
      <c r="C81" t="s">
        <v>13</v>
      </c>
      <c r="D81" t="s">
        <v>112</v>
      </c>
      <c r="E81" t="s">
        <v>416</v>
      </c>
      <c r="F81" t="s">
        <v>11</v>
      </c>
      <c r="G81" t="s">
        <v>15</v>
      </c>
      <c r="H81" s="2">
        <v>35788</v>
      </c>
      <c r="I81" t="s">
        <v>113</v>
      </c>
    </row>
    <row r="82" spans="1:9" x14ac:dyDescent="0.3">
      <c r="A82" s="2">
        <v>44770</v>
      </c>
      <c r="B82" t="s">
        <v>417</v>
      </c>
      <c r="C82" t="s">
        <v>13</v>
      </c>
      <c r="D82" t="s">
        <v>418</v>
      </c>
      <c r="E82" t="s">
        <v>419</v>
      </c>
      <c r="F82" t="s">
        <v>91</v>
      </c>
      <c r="G82" t="s">
        <v>26</v>
      </c>
      <c r="H82" s="2">
        <v>30422</v>
      </c>
      <c r="I82" t="s">
        <v>420</v>
      </c>
    </row>
    <row r="83" spans="1:9" x14ac:dyDescent="0.3">
      <c r="A83" s="2">
        <v>44770</v>
      </c>
      <c r="B83" t="s">
        <v>421</v>
      </c>
      <c r="C83" t="s">
        <v>9</v>
      </c>
      <c r="D83" t="s">
        <v>422</v>
      </c>
      <c r="E83" t="s">
        <v>423</v>
      </c>
      <c r="F83" t="s">
        <v>11</v>
      </c>
      <c r="G83" t="s">
        <v>12</v>
      </c>
      <c r="H83" s="2">
        <v>29989</v>
      </c>
      <c r="I83" t="s">
        <v>424</v>
      </c>
    </row>
    <row r="84" spans="1:9" x14ac:dyDescent="0.3">
      <c r="A84" s="2">
        <v>44770</v>
      </c>
      <c r="B84" t="s">
        <v>425</v>
      </c>
      <c r="C84" t="s">
        <v>9</v>
      </c>
      <c r="D84" t="s">
        <v>426</v>
      </c>
      <c r="E84" t="s">
        <v>427</v>
      </c>
      <c r="F84" t="s">
        <v>91</v>
      </c>
      <c r="G84" t="s">
        <v>52</v>
      </c>
      <c r="H84" s="2">
        <v>25149</v>
      </c>
      <c r="I84" t="s">
        <v>428</v>
      </c>
    </row>
    <row r="85" spans="1:9" x14ac:dyDescent="0.3">
      <c r="A85" s="2">
        <v>44772</v>
      </c>
      <c r="B85" t="s">
        <v>429</v>
      </c>
      <c r="C85" t="s">
        <v>9</v>
      </c>
      <c r="D85" t="s">
        <v>430</v>
      </c>
      <c r="E85" t="s">
        <v>431</v>
      </c>
      <c r="F85" t="s">
        <v>91</v>
      </c>
      <c r="G85" t="s">
        <v>27</v>
      </c>
      <c r="H85" s="2">
        <v>33207</v>
      </c>
      <c r="I85" t="s">
        <v>432</v>
      </c>
    </row>
    <row r="86" spans="1:9" x14ac:dyDescent="0.3">
      <c r="A86" s="2">
        <v>44772</v>
      </c>
      <c r="B86" t="s">
        <v>433</v>
      </c>
      <c r="C86" t="s">
        <v>9</v>
      </c>
      <c r="D86" t="s">
        <v>434</v>
      </c>
      <c r="E86" t="s">
        <v>435</v>
      </c>
      <c r="F86" t="s">
        <v>91</v>
      </c>
      <c r="G86" t="s">
        <v>18</v>
      </c>
      <c r="H86" s="2">
        <v>29941</v>
      </c>
      <c r="I86" t="s">
        <v>436</v>
      </c>
    </row>
    <row r="87" spans="1:9" x14ac:dyDescent="0.3">
      <c r="A87" s="2">
        <v>44772</v>
      </c>
      <c r="B87" t="s">
        <v>437</v>
      </c>
      <c r="C87" t="s">
        <v>13</v>
      </c>
      <c r="D87" t="s">
        <v>438</v>
      </c>
      <c r="E87" t="s">
        <v>439</v>
      </c>
      <c r="F87" t="s">
        <v>91</v>
      </c>
      <c r="G87" t="s">
        <v>440</v>
      </c>
      <c r="H87" s="2">
        <v>28717</v>
      </c>
      <c r="I87" t="s">
        <v>441</v>
      </c>
    </row>
    <row r="88" spans="1:9" x14ac:dyDescent="0.3">
      <c r="A88" s="2">
        <v>44774</v>
      </c>
      <c r="B88" t="s">
        <v>442</v>
      </c>
      <c r="C88" t="s">
        <v>30</v>
      </c>
      <c r="D88" t="s">
        <v>443</v>
      </c>
      <c r="E88" t="s">
        <v>444</v>
      </c>
      <c r="F88" t="s">
        <v>91</v>
      </c>
      <c r="G88" t="s">
        <v>445</v>
      </c>
      <c r="H88" s="2">
        <v>36119</v>
      </c>
      <c r="I88" t="s">
        <v>446</v>
      </c>
    </row>
    <row r="89" spans="1:9" x14ac:dyDescent="0.3">
      <c r="A89" s="2">
        <v>44774</v>
      </c>
      <c r="B89" t="s">
        <v>447</v>
      </c>
      <c r="C89" t="s">
        <v>13</v>
      </c>
      <c r="D89" t="s">
        <v>448</v>
      </c>
      <c r="E89" t="s">
        <v>449</v>
      </c>
      <c r="F89" t="s">
        <v>91</v>
      </c>
      <c r="G89" t="s">
        <v>450</v>
      </c>
      <c r="H89" s="2">
        <v>36876</v>
      </c>
      <c r="I89" t="s">
        <v>451</v>
      </c>
    </row>
    <row r="90" spans="1:9" x14ac:dyDescent="0.3">
      <c r="A90" s="2">
        <v>44778</v>
      </c>
      <c r="B90" t="s">
        <v>102</v>
      </c>
      <c r="C90" t="s">
        <v>13</v>
      </c>
      <c r="D90" t="s">
        <v>103</v>
      </c>
      <c r="E90" t="s">
        <v>452</v>
      </c>
      <c r="F90" t="s">
        <v>91</v>
      </c>
      <c r="G90" t="s">
        <v>12</v>
      </c>
      <c r="H90" s="2">
        <v>22211</v>
      </c>
      <c r="I90" t="s">
        <v>104</v>
      </c>
    </row>
    <row r="91" spans="1:9" x14ac:dyDescent="0.3">
      <c r="A91" s="2">
        <v>44780</v>
      </c>
      <c r="B91" t="s">
        <v>329</v>
      </c>
      <c r="C91" t="s">
        <v>9</v>
      </c>
      <c r="D91" t="s">
        <v>330</v>
      </c>
      <c r="E91" t="s">
        <v>453</v>
      </c>
      <c r="F91" t="s">
        <v>91</v>
      </c>
      <c r="G91" t="s">
        <v>12</v>
      </c>
      <c r="H91" s="2">
        <v>28327</v>
      </c>
      <c r="I91" t="s">
        <v>332</v>
      </c>
    </row>
    <row r="92" spans="1:9" x14ac:dyDescent="0.3">
      <c r="A92" s="2">
        <v>44781</v>
      </c>
      <c r="B92" t="s">
        <v>454</v>
      </c>
      <c r="C92" t="s">
        <v>13</v>
      </c>
      <c r="D92" t="s">
        <v>455</v>
      </c>
      <c r="E92" t="s">
        <v>456</v>
      </c>
      <c r="F92" t="s">
        <v>91</v>
      </c>
      <c r="G92" t="s">
        <v>457</v>
      </c>
      <c r="H92" s="2">
        <v>34514</v>
      </c>
      <c r="I92" t="s">
        <v>458</v>
      </c>
    </row>
    <row r="93" spans="1:9" x14ac:dyDescent="0.3">
      <c r="A93" s="2">
        <v>44784</v>
      </c>
      <c r="B93" t="s">
        <v>459</v>
      </c>
      <c r="C93" t="s">
        <v>13</v>
      </c>
      <c r="D93" t="s">
        <v>460</v>
      </c>
      <c r="E93" t="s">
        <v>461</v>
      </c>
      <c r="F93" t="s">
        <v>11</v>
      </c>
      <c r="G93" t="s">
        <v>462</v>
      </c>
      <c r="H93" s="2">
        <v>26373</v>
      </c>
      <c r="I93" t="s">
        <v>463</v>
      </c>
    </row>
    <row r="94" spans="1:9" x14ac:dyDescent="0.3">
      <c r="A94" s="2">
        <v>44784</v>
      </c>
      <c r="B94" t="s">
        <v>464</v>
      </c>
      <c r="C94" t="s">
        <v>9</v>
      </c>
      <c r="D94" t="s">
        <v>465</v>
      </c>
      <c r="E94" t="s">
        <v>466</v>
      </c>
      <c r="F94" t="s">
        <v>106</v>
      </c>
      <c r="G94" t="s">
        <v>467</v>
      </c>
      <c r="H94" s="2">
        <v>27829</v>
      </c>
      <c r="I94" t="s">
        <v>468</v>
      </c>
    </row>
    <row r="95" spans="1:9" x14ac:dyDescent="0.3">
      <c r="A95" s="2">
        <v>44785</v>
      </c>
      <c r="B95" t="s">
        <v>43</v>
      </c>
      <c r="C95" t="s">
        <v>9</v>
      </c>
      <c r="D95" t="s">
        <v>44</v>
      </c>
      <c r="E95" t="s">
        <v>469</v>
      </c>
      <c r="F95" t="s">
        <v>11</v>
      </c>
      <c r="G95" t="s">
        <v>45</v>
      </c>
      <c r="H95" s="2">
        <v>32152</v>
      </c>
      <c r="I95" t="s">
        <v>46</v>
      </c>
    </row>
    <row r="96" spans="1:9" x14ac:dyDescent="0.3">
      <c r="A96" s="2">
        <v>44785</v>
      </c>
      <c r="B96" t="s">
        <v>470</v>
      </c>
      <c r="C96" t="s">
        <v>13</v>
      </c>
      <c r="D96" t="s">
        <v>471</v>
      </c>
      <c r="E96" t="s">
        <v>472</v>
      </c>
      <c r="F96" t="s">
        <v>106</v>
      </c>
      <c r="G96" t="s">
        <v>107</v>
      </c>
      <c r="H96" s="2">
        <v>35997</v>
      </c>
      <c r="I96" t="s">
        <v>473</v>
      </c>
    </row>
    <row r="97" spans="1:9" x14ac:dyDescent="0.3">
      <c r="A97" s="2">
        <v>44785</v>
      </c>
      <c r="B97" t="s">
        <v>474</v>
      </c>
      <c r="C97" t="s">
        <v>9</v>
      </c>
      <c r="D97" t="s">
        <v>475</v>
      </c>
      <c r="E97" t="s">
        <v>476</v>
      </c>
      <c r="F97" t="s">
        <v>106</v>
      </c>
      <c r="G97" t="s">
        <v>89</v>
      </c>
      <c r="H97" s="2">
        <v>28727</v>
      </c>
      <c r="I97" t="s">
        <v>477</v>
      </c>
    </row>
    <row r="98" spans="1:9" x14ac:dyDescent="0.3">
      <c r="A98" s="2">
        <v>44786</v>
      </c>
      <c r="B98" t="s">
        <v>478</v>
      </c>
      <c r="C98" t="s">
        <v>13</v>
      </c>
      <c r="D98" t="s">
        <v>479</v>
      </c>
      <c r="E98" t="s">
        <v>480</v>
      </c>
      <c r="F98" t="s">
        <v>106</v>
      </c>
      <c r="G98" t="s">
        <v>50</v>
      </c>
      <c r="H98" s="2">
        <v>36477</v>
      </c>
      <c r="I98" t="s">
        <v>481</v>
      </c>
    </row>
    <row r="99" spans="1:9" x14ac:dyDescent="0.3">
      <c r="A99" s="2">
        <v>44786</v>
      </c>
      <c r="B99" t="s">
        <v>482</v>
      </c>
      <c r="C99" t="s">
        <v>13</v>
      </c>
      <c r="D99" t="s">
        <v>483</v>
      </c>
      <c r="E99" t="s">
        <v>484</v>
      </c>
      <c r="F99" t="s">
        <v>106</v>
      </c>
      <c r="G99" t="s">
        <v>33</v>
      </c>
      <c r="H99" s="2">
        <v>26017</v>
      </c>
      <c r="I99" t="s">
        <v>485</v>
      </c>
    </row>
    <row r="100" spans="1:9" x14ac:dyDescent="0.3">
      <c r="A100" s="2">
        <v>44786</v>
      </c>
      <c r="B100" t="s">
        <v>486</v>
      </c>
      <c r="C100" t="s">
        <v>9</v>
      </c>
      <c r="D100" t="s">
        <v>487</v>
      </c>
      <c r="E100" t="s">
        <v>488</v>
      </c>
      <c r="F100" t="s">
        <v>91</v>
      </c>
      <c r="G100" t="s">
        <v>489</v>
      </c>
      <c r="H100" s="2">
        <v>36264</v>
      </c>
      <c r="I100" t="s">
        <v>490</v>
      </c>
    </row>
    <row r="101" spans="1:9" x14ac:dyDescent="0.3">
      <c r="A101" s="2">
        <v>44787</v>
      </c>
      <c r="B101" t="s">
        <v>491</v>
      </c>
      <c r="C101" t="s">
        <v>9</v>
      </c>
      <c r="D101" t="s">
        <v>492</v>
      </c>
      <c r="E101" t="s">
        <v>493</v>
      </c>
      <c r="F101" t="s">
        <v>91</v>
      </c>
      <c r="G101" t="s">
        <v>12</v>
      </c>
      <c r="H101" s="2">
        <v>25704</v>
      </c>
      <c r="I101" t="s">
        <v>494</v>
      </c>
    </row>
    <row r="102" spans="1:9" x14ac:dyDescent="0.3">
      <c r="A102" s="2">
        <v>44788</v>
      </c>
      <c r="B102" t="s">
        <v>495</v>
      </c>
      <c r="C102" t="s">
        <v>13</v>
      </c>
      <c r="D102" t="s">
        <v>496</v>
      </c>
      <c r="E102" t="s">
        <v>497</v>
      </c>
      <c r="F102" t="s">
        <v>91</v>
      </c>
      <c r="G102" t="s">
        <v>72</v>
      </c>
      <c r="H102" s="2">
        <v>35919</v>
      </c>
      <c r="I102" t="s">
        <v>498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K102"/>
  <sheetViews>
    <sheetView workbookViewId="0">
      <selection activeCell="D18" sqref="D18"/>
    </sheetView>
  </sheetViews>
  <sheetFormatPr defaultRowHeight="14.4" x14ac:dyDescent="0.3"/>
  <cols>
    <col min="1" max="1" width="18.6640625" bestFit="1" customWidth="1"/>
    <col min="2" max="2" width="12.44140625" bestFit="1" customWidth="1"/>
    <col min="3" max="3" width="40.5546875" bestFit="1" customWidth="1"/>
    <col min="4" max="4" width="24.5546875" bestFit="1" customWidth="1"/>
    <col min="5" max="5" width="21.5546875" bestFit="1" customWidth="1"/>
    <col min="6" max="6" width="11.77734375" style="1" bestFit="1" customWidth="1"/>
    <col min="7" max="7" width="19.88671875" bestFit="1" customWidth="1"/>
    <col min="8" max="8" width="13.5546875" bestFit="1" customWidth="1"/>
    <col min="9" max="9" width="16.44140625" bestFit="1" customWidth="1"/>
    <col min="10" max="10" width="16.109375" bestFit="1" customWidth="1"/>
    <col min="11" max="11" width="18.77734375" bestFit="1" customWidth="1"/>
  </cols>
  <sheetData>
    <row r="1" spans="1:11" x14ac:dyDescent="0.3">
      <c r="A1" t="s">
        <v>499</v>
      </c>
      <c r="B1" t="s">
        <v>500</v>
      </c>
      <c r="C1" t="s">
        <v>501</v>
      </c>
      <c r="D1" t="s">
        <v>502</v>
      </c>
      <c r="E1" t="s">
        <v>503</v>
      </c>
      <c r="F1" s="1" t="s">
        <v>504</v>
      </c>
      <c r="G1" t="s">
        <v>505</v>
      </c>
      <c r="H1" t="s">
        <v>506</v>
      </c>
      <c r="I1" t="s">
        <v>507</v>
      </c>
      <c r="J1" t="s">
        <v>508</v>
      </c>
      <c r="K1" t="s">
        <v>509</v>
      </c>
    </row>
    <row r="2" spans="1:11" x14ac:dyDescent="0.3">
      <c r="A2" t="s">
        <v>120</v>
      </c>
      <c r="B2" t="s">
        <v>521</v>
      </c>
      <c r="C2" t="s">
        <v>537</v>
      </c>
      <c r="D2" t="s">
        <v>530</v>
      </c>
      <c r="E2" t="s">
        <v>607</v>
      </c>
      <c r="F2" s="1">
        <v>44692</v>
      </c>
      <c r="G2" t="s">
        <v>674</v>
      </c>
      <c r="H2" t="s">
        <v>510</v>
      </c>
      <c r="I2" t="s">
        <v>79</v>
      </c>
      <c r="J2" t="s">
        <v>510</v>
      </c>
      <c r="K2" t="s">
        <v>79</v>
      </c>
    </row>
    <row r="3" spans="1:11" x14ac:dyDescent="0.3">
      <c r="A3" t="s">
        <v>124</v>
      </c>
      <c r="B3" t="s">
        <v>521</v>
      </c>
      <c r="C3" t="s">
        <v>538</v>
      </c>
      <c r="D3" t="s">
        <v>51</v>
      </c>
      <c r="E3" t="s">
        <v>556</v>
      </c>
      <c r="F3" s="1">
        <v>44705</v>
      </c>
      <c r="G3" t="s">
        <v>675</v>
      </c>
      <c r="H3" t="s">
        <v>511</v>
      </c>
      <c r="I3" t="s">
        <v>79</v>
      </c>
      <c r="J3" t="s">
        <v>511</v>
      </c>
      <c r="K3" t="s">
        <v>79</v>
      </c>
    </row>
    <row r="4" spans="1:11" x14ac:dyDescent="0.3">
      <c r="A4" t="s">
        <v>129</v>
      </c>
      <c r="B4" t="s">
        <v>521</v>
      </c>
      <c r="C4" t="s">
        <v>540</v>
      </c>
      <c r="D4" t="s">
        <v>515</v>
      </c>
      <c r="E4" t="s">
        <v>558</v>
      </c>
      <c r="F4" s="1">
        <v>44705</v>
      </c>
      <c r="G4" t="s">
        <v>676</v>
      </c>
      <c r="H4" t="s">
        <v>512</v>
      </c>
      <c r="I4" t="s">
        <v>513</v>
      </c>
      <c r="J4" t="s">
        <v>512</v>
      </c>
      <c r="K4" t="s">
        <v>513</v>
      </c>
    </row>
    <row r="5" spans="1:11" x14ac:dyDescent="0.3">
      <c r="A5" t="s">
        <v>133</v>
      </c>
      <c r="B5" t="s">
        <v>521</v>
      </c>
      <c r="C5" t="s">
        <v>537</v>
      </c>
      <c r="D5" t="s">
        <v>530</v>
      </c>
      <c r="E5" t="s">
        <v>561</v>
      </c>
      <c r="F5" s="1">
        <v>44709</v>
      </c>
      <c r="G5" t="s">
        <v>677</v>
      </c>
      <c r="H5" t="s">
        <v>514</v>
      </c>
      <c r="I5" t="s">
        <v>20</v>
      </c>
      <c r="J5" t="s">
        <v>514</v>
      </c>
      <c r="K5" t="s">
        <v>20</v>
      </c>
    </row>
    <row r="6" spans="1:11" x14ac:dyDescent="0.3">
      <c r="A6" t="s">
        <v>138</v>
      </c>
      <c r="B6" t="s">
        <v>521</v>
      </c>
      <c r="C6" t="s">
        <v>536</v>
      </c>
      <c r="D6" t="s">
        <v>51</v>
      </c>
      <c r="E6" t="s">
        <v>562</v>
      </c>
      <c r="F6" s="1">
        <v>44701</v>
      </c>
      <c r="G6" t="s">
        <v>678</v>
      </c>
      <c r="H6" t="s">
        <v>20</v>
      </c>
      <c r="I6" t="s">
        <v>79</v>
      </c>
      <c r="J6" t="s">
        <v>20</v>
      </c>
      <c r="K6" t="s">
        <v>79</v>
      </c>
    </row>
    <row r="7" spans="1:11" x14ac:dyDescent="0.3">
      <c r="A7" t="s">
        <v>143</v>
      </c>
      <c r="B7" t="s">
        <v>521</v>
      </c>
      <c r="C7" t="s">
        <v>538</v>
      </c>
      <c r="D7" t="s">
        <v>51</v>
      </c>
      <c r="E7" t="s">
        <v>550</v>
      </c>
      <c r="F7" s="1">
        <v>44684</v>
      </c>
      <c r="G7" t="s">
        <v>679</v>
      </c>
      <c r="H7" t="s">
        <v>10</v>
      </c>
      <c r="I7" t="s">
        <v>10</v>
      </c>
      <c r="J7" t="s">
        <v>10</v>
      </c>
      <c r="K7" t="s">
        <v>10</v>
      </c>
    </row>
    <row r="8" spans="1:11" x14ac:dyDescent="0.3">
      <c r="A8" t="s">
        <v>147</v>
      </c>
      <c r="B8" t="s">
        <v>521</v>
      </c>
      <c r="C8" t="s">
        <v>543</v>
      </c>
      <c r="D8" t="s">
        <v>24</v>
      </c>
      <c r="E8" t="s">
        <v>545</v>
      </c>
      <c r="F8" s="1">
        <v>44630</v>
      </c>
      <c r="G8" t="s">
        <v>680</v>
      </c>
      <c r="H8" t="s">
        <v>10</v>
      </c>
      <c r="I8" t="s">
        <v>10</v>
      </c>
      <c r="J8" t="s">
        <v>10</v>
      </c>
      <c r="K8" t="s">
        <v>10</v>
      </c>
    </row>
    <row r="9" spans="1:11" x14ac:dyDescent="0.3">
      <c r="A9" t="s">
        <v>151</v>
      </c>
      <c r="B9" t="s">
        <v>521</v>
      </c>
      <c r="C9" t="s">
        <v>536</v>
      </c>
      <c r="D9" t="s">
        <v>532</v>
      </c>
      <c r="E9" t="s">
        <v>559</v>
      </c>
      <c r="F9" s="1">
        <v>44709</v>
      </c>
      <c r="G9" t="s">
        <v>681</v>
      </c>
      <c r="H9" t="s">
        <v>10</v>
      </c>
      <c r="I9" t="s">
        <v>10</v>
      </c>
      <c r="J9" t="s">
        <v>10</v>
      </c>
      <c r="K9" t="s">
        <v>10</v>
      </c>
    </row>
    <row r="10" spans="1:11" x14ac:dyDescent="0.3">
      <c r="A10" t="s">
        <v>155</v>
      </c>
      <c r="B10" t="s">
        <v>521</v>
      </c>
      <c r="C10" t="s">
        <v>538</v>
      </c>
      <c r="D10" t="s">
        <v>518</v>
      </c>
      <c r="E10" t="s">
        <v>568</v>
      </c>
      <c r="F10" s="1">
        <v>44705</v>
      </c>
      <c r="G10" t="s">
        <v>682</v>
      </c>
      <c r="H10" t="s">
        <v>10</v>
      </c>
      <c r="I10" t="s">
        <v>10</v>
      </c>
      <c r="J10" t="s">
        <v>10</v>
      </c>
      <c r="K10" t="s">
        <v>10</v>
      </c>
    </row>
    <row r="11" spans="1:11" x14ac:dyDescent="0.3">
      <c r="A11" t="s">
        <v>159</v>
      </c>
      <c r="B11" t="s">
        <v>521</v>
      </c>
      <c r="C11" t="s">
        <v>537</v>
      </c>
      <c r="D11" t="s">
        <v>24</v>
      </c>
      <c r="E11" t="s">
        <v>564</v>
      </c>
      <c r="F11" s="1">
        <v>44709</v>
      </c>
      <c r="G11" t="s">
        <v>683</v>
      </c>
      <c r="H11" t="s">
        <v>10</v>
      </c>
      <c r="I11" t="s">
        <v>10</v>
      </c>
      <c r="J11" t="s">
        <v>10</v>
      </c>
      <c r="K11" t="s">
        <v>10</v>
      </c>
    </row>
    <row r="12" spans="1:11" x14ac:dyDescent="0.3">
      <c r="A12" t="s">
        <v>164</v>
      </c>
      <c r="B12" t="s">
        <v>521</v>
      </c>
      <c r="C12" t="s">
        <v>536</v>
      </c>
      <c r="D12" t="s">
        <v>51</v>
      </c>
      <c r="E12" t="s">
        <v>586</v>
      </c>
      <c r="F12" s="1">
        <v>44723</v>
      </c>
      <c r="G12" t="s">
        <v>684</v>
      </c>
      <c r="H12" t="s">
        <v>10</v>
      </c>
      <c r="I12" t="s">
        <v>10</v>
      </c>
      <c r="J12" t="s">
        <v>10</v>
      </c>
      <c r="K12" t="s">
        <v>10</v>
      </c>
    </row>
    <row r="13" spans="1:11" x14ac:dyDescent="0.3">
      <c r="A13" t="s">
        <v>168</v>
      </c>
      <c r="B13" t="s">
        <v>521</v>
      </c>
      <c r="C13" t="s">
        <v>538</v>
      </c>
      <c r="D13" t="s">
        <v>518</v>
      </c>
      <c r="E13" t="s">
        <v>572</v>
      </c>
      <c r="F13" s="1">
        <v>44723</v>
      </c>
      <c r="G13" t="s">
        <v>685</v>
      </c>
      <c r="H13" t="s">
        <v>10</v>
      </c>
      <c r="I13" t="s">
        <v>10</v>
      </c>
      <c r="J13" t="s">
        <v>10</v>
      </c>
      <c r="K13" t="s">
        <v>10</v>
      </c>
    </row>
    <row r="14" spans="1:11" x14ac:dyDescent="0.3">
      <c r="A14" t="s">
        <v>172</v>
      </c>
      <c r="B14" t="s">
        <v>521</v>
      </c>
      <c r="C14" t="s">
        <v>542</v>
      </c>
      <c r="D14" t="s">
        <v>24</v>
      </c>
      <c r="E14" t="s">
        <v>581</v>
      </c>
      <c r="F14" s="1">
        <v>44723</v>
      </c>
      <c r="G14" t="s">
        <v>686</v>
      </c>
      <c r="H14" t="s">
        <v>10</v>
      </c>
      <c r="I14" t="s">
        <v>10</v>
      </c>
      <c r="J14" t="s">
        <v>10</v>
      </c>
      <c r="K14" t="s">
        <v>10</v>
      </c>
    </row>
    <row r="15" spans="1:11" x14ac:dyDescent="0.3">
      <c r="A15" t="s">
        <v>174</v>
      </c>
      <c r="B15" t="s">
        <v>521</v>
      </c>
      <c r="C15" t="s">
        <v>544</v>
      </c>
      <c r="D15" t="s">
        <v>51</v>
      </c>
      <c r="E15" t="s">
        <v>555</v>
      </c>
      <c r="F15" s="1">
        <v>44701</v>
      </c>
      <c r="G15" t="s">
        <v>687</v>
      </c>
      <c r="H15" t="s">
        <v>10</v>
      </c>
      <c r="I15" t="s">
        <v>10</v>
      </c>
      <c r="J15" t="s">
        <v>10</v>
      </c>
      <c r="K15" t="s">
        <v>10</v>
      </c>
    </row>
    <row r="16" spans="1:11" x14ac:dyDescent="0.3">
      <c r="A16" t="s">
        <v>177</v>
      </c>
      <c r="B16" t="s">
        <v>521</v>
      </c>
      <c r="C16" t="s">
        <v>538</v>
      </c>
      <c r="D16" t="s">
        <v>516</v>
      </c>
      <c r="E16" t="s">
        <v>552</v>
      </c>
      <c r="F16" s="1">
        <v>44698</v>
      </c>
      <c r="G16" t="s">
        <v>688</v>
      </c>
      <c r="H16" t="s">
        <v>10</v>
      </c>
      <c r="I16" t="s">
        <v>10</v>
      </c>
      <c r="J16" t="s">
        <v>10</v>
      </c>
      <c r="K16" t="s">
        <v>10</v>
      </c>
    </row>
    <row r="17" spans="1:11" x14ac:dyDescent="0.3">
      <c r="A17" t="s">
        <v>181</v>
      </c>
      <c r="B17" t="s">
        <v>521</v>
      </c>
      <c r="C17" t="s">
        <v>538</v>
      </c>
      <c r="D17" t="s">
        <v>518</v>
      </c>
      <c r="E17" t="s">
        <v>569</v>
      </c>
      <c r="F17" s="1">
        <v>44723</v>
      </c>
      <c r="G17" t="s">
        <v>689</v>
      </c>
      <c r="H17" t="s">
        <v>10</v>
      </c>
      <c r="I17" t="s">
        <v>10</v>
      </c>
      <c r="J17" t="s">
        <v>10</v>
      </c>
      <c r="K17" t="s">
        <v>10</v>
      </c>
    </row>
    <row r="18" spans="1:11" x14ac:dyDescent="0.3">
      <c r="A18" t="s">
        <v>185</v>
      </c>
      <c r="B18" t="s">
        <v>521</v>
      </c>
      <c r="C18" t="s">
        <v>536</v>
      </c>
      <c r="D18" t="s">
        <v>51</v>
      </c>
      <c r="E18" t="s">
        <v>585</v>
      </c>
      <c r="F18" s="1">
        <v>44723</v>
      </c>
      <c r="G18" t="s">
        <v>690</v>
      </c>
      <c r="H18" t="s">
        <v>10</v>
      </c>
      <c r="I18" t="s">
        <v>10</v>
      </c>
      <c r="J18" t="s">
        <v>10</v>
      </c>
      <c r="K18" t="s">
        <v>10</v>
      </c>
    </row>
    <row r="19" spans="1:11" x14ac:dyDescent="0.3">
      <c r="A19" t="s">
        <v>189</v>
      </c>
      <c r="B19" t="s">
        <v>521</v>
      </c>
      <c r="C19" t="s">
        <v>539</v>
      </c>
      <c r="D19" t="s">
        <v>533</v>
      </c>
      <c r="E19" t="s">
        <v>605</v>
      </c>
      <c r="F19" s="1">
        <v>44729</v>
      </c>
      <c r="G19" t="s">
        <v>691</v>
      </c>
      <c r="H19" t="s">
        <v>10</v>
      </c>
      <c r="I19" t="s">
        <v>10</v>
      </c>
      <c r="J19" t="s">
        <v>10</v>
      </c>
      <c r="K19" t="s">
        <v>10</v>
      </c>
    </row>
    <row r="20" spans="1:11" x14ac:dyDescent="0.3">
      <c r="A20" t="s">
        <v>193</v>
      </c>
      <c r="B20" t="s">
        <v>521</v>
      </c>
      <c r="C20" t="s">
        <v>535</v>
      </c>
      <c r="D20" t="s">
        <v>530</v>
      </c>
      <c r="E20" t="s">
        <v>588</v>
      </c>
      <c r="F20" s="1">
        <v>44729</v>
      </c>
      <c r="G20" t="s">
        <v>692</v>
      </c>
      <c r="H20" t="s">
        <v>10</v>
      </c>
      <c r="I20" t="s">
        <v>10</v>
      </c>
      <c r="J20" t="s">
        <v>10</v>
      </c>
      <c r="K20" t="s">
        <v>10</v>
      </c>
    </row>
    <row r="21" spans="1:11" x14ac:dyDescent="0.3">
      <c r="A21" t="s">
        <v>197</v>
      </c>
      <c r="B21" t="s">
        <v>521</v>
      </c>
      <c r="C21" t="s">
        <v>538</v>
      </c>
      <c r="D21" t="s">
        <v>518</v>
      </c>
      <c r="E21" t="s">
        <v>571</v>
      </c>
      <c r="F21" s="1">
        <v>44723</v>
      </c>
      <c r="G21" t="s">
        <v>693</v>
      </c>
      <c r="H21" t="s">
        <v>10</v>
      </c>
      <c r="I21" t="s">
        <v>10</v>
      </c>
      <c r="J21" t="s">
        <v>10</v>
      </c>
      <c r="K21" t="s">
        <v>10</v>
      </c>
    </row>
    <row r="22" spans="1:11" x14ac:dyDescent="0.3">
      <c r="A22" t="s">
        <v>201</v>
      </c>
      <c r="B22" t="s">
        <v>521</v>
      </c>
      <c r="C22" t="s">
        <v>538</v>
      </c>
      <c r="D22" t="s">
        <v>518</v>
      </c>
      <c r="E22" t="s">
        <v>570</v>
      </c>
      <c r="F22" s="1">
        <v>44723</v>
      </c>
      <c r="G22" t="s">
        <v>694</v>
      </c>
      <c r="H22" t="s">
        <v>10</v>
      </c>
      <c r="I22" t="s">
        <v>10</v>
      </c>
      <c r="J22" t="s">
        <v>10</v>
      </c>
      <c r="K22" t="s">
        <v>10</v>
      </c>
    </row>
    <row r="23" spans="1:11" x14ac:dyDescent="0.3">
      <c r="A23" t="s">
        <v>205</v>
      </c>
      <c r="B23" t="s">
        <v>521</v>
      </c>
      <c r="C23" t="s">
        <v>538</v>
      </c>
      <c r="D23" t="s">
        <v>518</v>
      </c>
      <c r="E23" t="s">
        <v>573</v>
      </c>
      <c r="F23" s="1">
        <v>44723</v>
      </c>
      <c r="G23" t="s">
        <v>695</v>
      </c>
      <c r="H23" t="s">
        <v>10</v>
      </c>
      <c r="I23" t="s">
        <v>10</v>
      </c>
      <c r="J23" t="s">
        <v>10</v>
      </c>
      <c r="K23" t="s">
        <v>10</v>
      </c>
    </row>
    <row r="24" spans="1:11" x14ac:dyDescent="0.3">
      <c r="A24" t="s">
        <v>210</v>
      </c>
      <c r="B24" t="s">
        <v>521</v>
      </c>
      <c r="C24" t="s">
        <v>538</v>
      </c>
      <c r="D24" t="s">
        <v>51</v>
      </c>
      <c r="E24" t="s">
        <v>575</v>
      </c>
      <c r="F24" s="1">
        <v>44723</v>
      </c>
      <c r="G24" t="s">
        <v>696</v>
      </c>
      <c r="H24" t="s">
        <v>10</v>
      </c>
      <c r="I24" t="s">
        <v>10</v>
      </c>
      <c r="J24" t="s">
        <v>10</v>
      </c>
      <c r="K24" t="s">
        <v>10</v>
      </c>
    </row>
    <row r="25" spans="1:11" x14ac:dyDescent="0.3">
      <c r="A25" t="s">
        <v>214</v>
      </c>
      <c r="B25" t="s">
        <v>521</v>
      </c>
      <c r="C25" t="s">
        <v>538</v>
      </c>
      <c r="D25" t="s">
        <v>51</v>
      </c>
      <c r="E25" t="s">
        <v>557</v>
      </c>
      <c r="F25" s="1">
        <v>44705</v>
      </c>
      <c r="G25" t="s">
        <v>697</v>
      </c>
      <c r="H25" t="s">
        <v>10</v>
      </c>
      <c r="I25" t="s">
        <v>10</v>
      </c>
      <c r="J25" t="s">
        <v>10</v>
      </c>
      <c r="K25" t="s">
        <v>10</v>
      </c>
    </row>
    <row r="26" spans="1:11" x14ac:dyDescent="0.3">
      <c r="A26" t="s">
        <v>216</v>
      </c>
      <c r="B26" t="s">
        <v>521</v>
      </c>
      <c r="C26" t="s">
        <v>538</v>
      </c>
      <c r="D26" t="s">
        <v>24</v>
      </c>
      <c r="E26" t="s">
        <v>577</v>
      </c>
      <c r="F26" s="1">
        <v>44723</v>
      </c>
      <c r="G26" t="s">
        <v>698</v>
      </c>
      <c r="H26" t="s">
        <v>10</v>
      </c>
      <c r="I26" t="s">
        <v>10</v>
      </c>
      <c r="J26" t="s">
        <v>10</v>
      </c>
      <c r="K26" t="s">
        <v>10</v>
      </c>
    </row>
    <row r="27" spans="1:11" x14ac:dyDescent="0.3">
      <c r="A27" t="s">
        <v>219</v>
      </c>
      <c r="B27" t="s">
        <v>521</v>
      </c>
      <c r="C27" t="s">
        <v>538</v>
      </c>
      <c r="D27" t="s">
        <v>51</v>
      </c>
      <c r="E27" t="s">
        <v>576</v>
      </c>
      <c r="F27" s="1">
        <v>44723</v>
      </c>
      <c r="G27" t="s">
        <v>699</v>
      </c>
      <c r="H27" t="s">
        <v>10</v>
      </c>
      <c r="I27" t="s">
        <v>10</v>
      </c>
      <c r="J27" t="s">
        <v>10</v>
      </c>
      <c r="K27" t="s">
        <v>10</v>
      </c>
    </row>
    <row r="28" spans="1:11" x14ac:dyDescent="0.3">
      <c r="A28" t="s">
        <v>223</v>
      </c>
      <c r="B28" t="s">
        <v>521</v>
      </c>
      <c r="C28" t="s">
        <v>542</v>
      </c>
      <c r="D28" t="s">
        <v>24</v>
      </c>
      <c r="E28" t="s">
        <v>582</v>
      </c>
      <c r="F28" s="1">
        <v>44723</v>
      </c>
      <c r="G28" t="s">
        <v>700</v>
      </c>
      <c r="H28" t="s">
        <v>10</v>
      </c>
      <c r="I28" t="s">
        <v>10</v>
      </c>
      <c r="J28" t="s">
        <v>10</v>
      </c>
      <c r="K28" t="s">
        <v>10</v>
      </c>
    </row>
    <row r="29" spans="1:11" x14ac:dyDescent="0.3">
      <c r="A29" t="s">
        <v>227</v>
      </c>
      <c r="B29" t="s">
        <v>521</v>
      </c>
      <c r="C29" t="s">
        <v>542</v>
      </c>
      <c r="D29" t="s">
        <v>534</v>
      </c>
      <c r="E29" t="s">
        <v>584</v>
      </c>
      <c r="F29" s="1">
        <v>44723</v>
      </c>
      <c r="G29" t="s">
        <v>701</v>
      </c>
      <c r="H29" t="s">
        <v>10</v>
      </c>
      <c r="I29" t="s">
        <v>10</v>
      </c>
      <c r="J29" t="s">
        <v>10</v>
      </c>
      <c r="K29" t="s">
        <v>10</v>
      </c>
    </row>
    <row r="30" spans="1:11" x14ac:dyDescent="0.3">
      <c r="A30" t="s">
        <v>231</v>
      </c>
      <c r="B30" t="s">
        <v>521</v>
      </c>
      <c r="C30" t="s">
        <v>536</v>
      </c>
      <c r="D30" t="s">
        <v>24</v>
      </c>
      <c r="E30" t="s">
        <v>595</v>
      </c>
      <c r="F30" s="1">
        <v>44729</v>
      </c>
      <c r="G30" t="s">
        <v>702</v>
      </c>
      <c r="H30" t="s">
        <v>10</v>
      </c>
      <c r="I30" t="s">
        <v>10</v>
      </c>
      <c r="J30" t="s">
        <v>10</v>
      </c>
      <c r="K30" t="s">
        <v>10</v>
      </c>
    </row>
    <row r="31" spans="1:11" x14ac:dyDescent="0.3">
      <c r="A31" t="s">
        <v>231</v>
      </c>
      <c r="B31" t="s">
        <v>521</v>
      </c>
      <c r="C31" t="s">
        <v>536</v>
      </c>
      <c r="D31" t="s">
        <v>24</v>
      </c>
      <c r="E31" t="s">
        <v>595</v>
      </c>
      <c r="F31" s="1">
        <v>44729</v>
      </c>
      <c r="G31" t="s">
        <v>703</v>
      </c>
      <c r="H31" t="s">
        <v>10</v>
      </c>
      <c r="I31" t="s">
        <v>10</v>
      </c>
      <c r="J31" t="s">
        <v>10</v>
      </c>
      <c r="K31" t="s">
        <v>10</v>
      </c>
    </row>
    <row r="32" spans="1:11" x14ac:dyDescent="0.3">
      <c r="A32" t="s">
        <v>231</v>
      </c>
      <c r="B32" t="s">
        <v>521</v>
      </c>
      <c r="C32" t="s">
        <v>536</v>
      </c>
      <c r="D32" t="s">
        <v>24</v>
      </c>
      <c r="E32" t="s">
        <v>595</v>
      </c>
      <c r="F32" s="1">
        <v>44729</v>
      </c>
      <c r="G32" t="s">
        <v>12</v>
      </c>
      <c r="H32" t="s">
        <v>10</v>
      </c>
      <c r="I32" t="s">
        <v>10</v>
      </c>
      <c r="J32" t="s">
        <v>10</v>
      </c>
      <c r="K32" t="s">
        <v>10</v>
      </c>
    </row>
    <row r="33" spans="1:11" x14ac:dyDescent="0.3">
      <c r="A33" t="s">
        <v>235</v>
      </c>
      <c r="B33" t="s">
        <v>521</v>
      </c>
      <c r="C33" t="s">
        <v>537</v>
      </c>
      <c r="D33" t="s">
        <v>24</v>
      </c>
      <c r="E33" t="s">
        <v>583</v>
      </c>
      <c r="F33" s="1">
        <v>44723</v>
      </c>
      <c r="G33" t="s">
        <v>12</v>
      </c>
      <c r="H33" t="s">
        <v>10</v>
      </c>
      <c r="I33" t="s">
        <v>10</v>
      </c>
      <c r="J33" t="s">
        <v>10</v>
      </c>
      <c r="K33" t="s">
        <v>10</v>
      </c>
    </row>
    <row r="34" spans="1:11" x14ac:dyDescent="0.3">
      <c r="A34" t="s">
        <v>239</v>
      </c>
      <c r="B34" t="s">
        <v>521</v>
      </c>
      <c r="C34" t="s">
        <v>538</v>
      </c>
      <c r="D34" t="s">
        <v>51</v>
      </c>
      <c r="E34" t="s">
        <v>551</v>
      </c>
      <c r="F34" s="1">
        <v>44691</v>
      </c>
      <c r="G34" t="s">
        <v>12</v>
      </c>
      <c r="H34" t="s">
        <v>10</v>
      </c>
      <c r="I34" t="s">
        <v>10</v>
      </c>
      <c r="J34" t="s">
        <v>10</v>
      </c>
      <c r="K34" t="s">
        <v>10</v>
      </c>
    </row>
    <row r="35" spans="1:11" x14ac:dyDescent="0.3">
      <c r="A35" t="s">
        <v>243</v>
      </c>
      <c r="B35" t="s">
        <v>521</v>
      </c>
      <c r="C35" t="s">
        <v>537</v>
      </c>
      <c r="D35" t="s">
        <v>530</v>
      </c>
      <c r="E35" t="s">
        <v>604</v>
      </c>
      <c r="F35" s="1">
        <v>44737</v>
      </c>
      <c r="G35" t="s">
        <v>12</v>
      </c>
      <c r="H35" t="s">
        <v>10</v>
      </c>
      <c r="I35" t="s">
        <v>10</v>
      </c>
      <c r="J35" t="s">
        <v>10</v>
      </c>
      <c r="K35" t="s">
        <v>10</v>
      </c>
    </row>
    <row r="36" spans="1:11" x14ac:dyDescent="0.3">
      <c r="A36" t="s">
        <v>247</v>
      </c>
      <c r="B36" t="s">
        <v>521</v>
      </c>
      <c r="C36" t="s">
        <v>540</v>
      </c>
      <c r="D36" t="s">
        <v>515</v>
      </c>
      <c r="E36" t="s">
        <v>603</v>
      </c>
      <c r="F36" s="1">
        <v>44737</v>
      </c>
      <c r="G36" t="s">
        <v>12</v>
      </c>
      <c r="H36" t="s">
        <v>10</v>
      </c>
      <c r="I36" t="s">
        <v>10</v>
      </c>
      <c r="J36" t="s">
        <v>10</v>
      </c>
      <c r="K36" t="s">
        <v>10</v>
      </c>
    </row>
    <row r="37" spans="1:11" x14ac:dyDescent="0.3">
      <c r="A37" t="s">
        <v>251</v>
      </c>
      <c r="B37" t="s">
        <v>521</v>
      </c>
      <c r="C37" t="s">
        <v>549</v>
      </c>
      <c r="D37" t="s">
        <v>518</v>
      </c>
      <c r="E37" t="s">
        <v>602</v>
      </c>
      <c r="F37" s="1">
        <v>44737</v>
      </c>
      <c r="G37" t="s">
        <v>12</v>
      </c>
      <c r="H37" t="s">
        <v>10</v>
      </c>
      <c r="I37" t="s">
        <v>10</v>
      </c>
      <c r="J37" t="s">
        <v>10</v>
      </c>
      <c r="K37" t="s">
        <v>10</v>
      </c>
    </row>
    <row r="38" spans="1:11" x14ac:dyDescent="0.3">
      <c r="A38" t="s">
        <v>255</v>
      </c>
      <c r="B38" t="s">
        <v>521</v>
      </c>
      <c r="C38" t="s">
        <v>540</v>
      </c>
      <c r="D38" t="s">
        <v>515</v>
      </c>
      <c r="E38" t="s">
        <v>606</v>
      </c>
      <c r="F38" s="1">
        <v>44737</v>
      </c>
      <c r="G38" t="s">
        <v>12</v>
      </c>
      <c r="H38" t="s">
        <v>10</v>
      </c>
      <c r="I38" t="s">
        <v>10</v>
      </c>
      <c r="J38" t="s">
        <v>10</v>
      </c>
      <c r="K38" t="s">
        <v>10</v>
      </c>
    </row>
    <row r="39" spans="1:11" x14ac:dyDescent="0.3">
      <c r="A39" t="s">
        <v>260</v>
      </c>
      <c r="B39" t="s">
        <v>521</v>
      </c>
      <c r="C39" t="s">
        <v>540</v>
      </c>
      <c r="D39" t="s">
        <v>523</v>
      </c>
      <c r="E39" t="s">
        <v>592</v>
      </c>
      <c r="F39" s="1">
        <v>44734</v>
      </c>
      <c r="G39" t="s">
        <v>12</v>
      </c>
      <c r="H39" t="s">
        <v>10</v>
      </c>
      <c r="I39" t="s">
        <v>10</v>
      </c>
      <c r="J39" t="s">
        <v>10</v>
      </c>
      <c r="K39" t="s">
        <v>10</v>
      </c>
    </row>
    <row r="40" spans="1:11" x14ac:dyDescent="0.3">
      <c r="A40" t="s">
        <v>265</v>
      </c>
      <c r="B40" t="s">
        <v>521</v>
      </c>
      <c r="C40" t="s">
        <v>536</v>
      </c>
      <c r="D40" t="s">
        <v>532</v>
      </c>
      <c r="E40" t="s">
        <v>594</v>
      </c>
      <c r="F40" s="1">
        <v>44734</v>
      </c>
      <c r="G40" t="s">
        <v>12</v>
      </c>
      <c r="H40" t="s">
        <v>10</v>
      </c>
      <c r="I40" t="s">
        <v>10</v>
      </c>
      <c r="J40" t="s">
        <v>10</v>
      </c>
      <c r="K40" t="s">
        <v>10</v>
      </c>
    </row>
    <row r="41" spans="1:11" x14ac:dyDescent="0.3">
      <c r="A41" t="s">
        <v>269</v>
      </c>
      <c r="B41" t="s">
        <v>521</v>
      </c>
      <c r="C41" t="s">
        <v>599</v>
      </c>
      <c r="D41" t="s">
        <v>532</v>
      </c>
      <c r="E41" t="s">
        <v>600</v>
      </c>
      <c r="F41" s="1">
        <v>44737</v>
      </c>
      <c r="G41" t="s">
        <v>12</v>
      </c>
      <c r="H41" t="s">
        <v>10</v>
      </c>
      <c r="I41" t="s">
        <v>10</v>
      </c>
      <c r="J41" t="s">
        <v>10</v>
      </c>
      <c r="K41" t="s">
        <v>10</v>
      </c>
    </row>
    <row r="42" spans="1:11" x14ac:dyDescent="0.3">
      <c r="A42" t="s">
        <v>273</v>
      </c>
      <c r="B42" t="s">
        <v>521</v>
      </c>
      <c r="C42" t="s">
        <v>540</v>
      </c>
      <c r="D42" t="s">
        <v>515</v>
      </c>
      <c r="E42" t="s">
        <v>597</v>
      </c>
      <c r="F42" s="1">
        <v>44737</v>
      </c>
      <c r="G42" t="s">
        <v>12</v>
      </c>
      <c r="H42" t="s">
        <v>10</v>
      </c>
      <c r="I42" t="s">
        <v>10</v>
      </c>
      <c r="J42" t="s">
        <v>10</v>
      </c>
      <c r="K42" t="s">
        <v>10</v>
      </c>
    </row>
    <row r="43" spans="1:11" x14ac:dyDescent="0.3">
      <c r="A43" t="s">
        <v>277</v>
      </c>
      <c r="B43" t="s">
        <v>521</v>
      </c>
      <c r="C43" t="s">
        <v>540</v>
      </c>
      <c r="D43" t="s">
        <v>523</v>
      </c>
      <c r="E43" t="s">
        <v>591</v>
      </c>
      <c r="F43" s="1">
        <v>44734</v>
      </c>
      <c r="G43" t="s">
        <v>12</v>
      </c>
      <c r="H43" t="s">
        <v>10</v>
      </c>
      <c r="I43" t="s">
        <v>10</v>
      </c>
      <c r="J43" t="s">
        <v>10</v>
      </c>
      <c r="K43" t="s">
        <v>10</v>
      </c>
    </row>
    <row r="44" spans="1:11" x14ac:dyDescent="0.3">
      <c r="A44" t="s">
        <v>281</v>
      </c>
      <c r="B44" t="s">
        <v>521</v>
      </c>
      <c r="C44" t="s">
        <v>553</v>
      </c>
      <c r="D44" t="s">
        <v>529</v>
      </c>
      <c r="E44" t="s">
        <v>554</v>
      </c>
      <c r="F44" s="1">
        <v>44698</v>
      </c>
      <c r="G44" t="s">
        <v>12</v>
      </c>
      <c r="H44" t="s">
        <v>10</v>
      </c>
      <c r="I44" t="s">
        <v>10</v>
      </c>
      <c r="J44" t="s">
        <v>10</v>
      </c>
      <c r="K44" t="s">
        <v>10</v>
      </c>
    </row>
    <row r="45" spans="1:11" x14ac:dyDescent="0.3">
      <c r="A45" t="s">
        <v>285</v>
      </c>
      <c r="B45" t="s">
        <v>521</v>
      </c>
      <c r="C45" t="s">
        <v>546</v>
      </c>
      <c r="D45" t="s">
        <v>54</v>
      </c>
      <c r="E45" t="s">
        <v>601</v>
      </c>
      <c r="F45" s="1">
        <v>44737</v>
      </c>
      <c r="G45" t="s">
        <v>12</v>
      </c>
      <c r="H45" t="s">
        <v>10</v>
      </c>
      <c r="I45" t="s">
        <v>10</v>
      </c>
      <c r="J45" t="s">
        <v>10</v>
      </c>
      <c r="K45" t="s">
        <v>10</v>
      </c>
    </row>
    <row r="46" spans="1:11" x14ac:dyDescent="0.3">
      <c r="A46" t="s">
        <v>287</v>
      </c>
      <c r="B46" t="s">
        <v>521</v>
      </c>
      <c r="C46" t="s">
        <v>537</v>
      </c>
      <c r="D46" t="s">
        <v>24</v>
      </c>
      <c r="E46" t="s">
        <v>547</v>
      </c>
      <c r="F46" s="1">
        <v>44652</v>
      </c>
      <c r="G46" t="s">
        <v>12</v>
      </c>
      <c r="H46" t="s">
        <v>10</v>
      </c>
      <c r="I46" t="s">
        <v>10</v>
      </c>
      <c r="J46" t="s">
        <v>10</v>
      </c>
      <c r="K46" t="s">
        <v>10</v>
      </c>
    </row>
    <row r="47" spans="1:11" x14ac:dyDescent="0.3">
      <c r="A47" t="s">
        <v>290</v>
      </c>
      <c r="B47" t="s">
        <v>521</v>
      </c>
      <c r="C47" t="s">
        <v>540</v>
      </c>
      <c r="D47" t="s">
        <v>515</v>
      </c>
      <c r="E47" t="s">
        <v>598</v>
      </c>
      <c r="F47" s="1">
        <v>44737</v>
      </c>
      <c r="G47" t="s">
        <v>12</v>
      </c>
      <c r="H47" t="s">
        <v>76</v>
      </c>
      <c r="I47" t="s">
        <v>79</v>
      </c>
      <c r="J47" t="s">
        <v>76</v>
      </c>
      <c r="K47" t="s">
        <v>79</v>
      </c>
    </row>
    <row r="48" spans="1:11" x14ac:dyDescent="0.3">
      <c r="A48" t="s">
        <v>293</v>
      </c>
      <c r="B48" t="s">
        <v>521</v>
      </c>
      <c r="C48" t="s">
        <v>537</v>
      </c>
      <c r="D48" t="s">
        <v>534</v>
      </c>
      <c r="E48" t="s">
        <v>566</v>
      </c>
      <c r="F48" s="1">
        <v>44721</v>
      </c>
      <c r="G48" t="s">
        <v>12</v>
      </c>
      <c r="H48" t="s">
        <v>76</v>
      </c>
      <c r="I48" t="s">
        <v>79</v>
      </c>
      <c r="J48" t="s">
        <v>76</v>
      </c>
      <c r="K48" t="s">
        <v>79</v>
      </c>
    </row>
    <row r="49" spans="1:11" x14ac:dyDescent="0.3">
      <c r="A49" t="s">
        <v>296</v>
      </c>
      <c r="B49" t="s">
        <v>521</v>
      </c>
      <c r="C49" t="s">
        <v>538</v>
      </c>
      <c r="D49" t="s">
        <v>516</v>
      </c>
      <c r="E49" t="s">
        <v>580</v>
      </c>
      <c r="F49" s="1">
        <v>44723</v>
      </c>
      <c r="G49" t="s">
        <v>12</v>
      </c>
      <c r="H49" t="s">
        <v>76</v>
      </c>
      <c r="I49" t="s">
        <v>79</v>
      </c>
      <c r="J49" t="s">
        <v>76</v>
      </c>
      <c r="K49" t="s">
        <v>79</v>
      </c>
    </row>
    <row r="50" spans="1:11" x14ac:dyDescent="0.3">
      <c r="A50" t="s">
        <v>301</v>
      </c>
      <c r="B50" t="s">
        <v>521</v>
      </c>
      <c r="C50" t="s">
        <v>536</v>
      </c>
      <c r="D50" t="s">
        <v>24</v>
      </c>
      <c r="E50" t="s">
        <v>596</v>
      </c>
      <c r="F50" s="1">
        <v>44729</v>
      </c>
      <c r="G50" t="s">
        <v>12</v>
      </c>
      <c r="H50" t="s">
        <v>76</v>
      </c>
      <c r="I50" t="s">
        <v>79</v>
      </c>
      <c r="J50" t="s">
        <v>76</v>
      </c>
      <c r="K50" t="s">
        <v>79</v>
      </c>
    </row>
    <row r="51" spans="1:11" x14ac:dyDescent="0.3">
      <c r="A51" t="s">
        <v>305</v>
      </c>
      <c r="B51" t="s">
        <v>521</v>
      </c>
      <c r="C51" t="s">
        <v>537</v>
      </c>
      <c r="D51" t="s">
        <v>534</v>
      </c>
      <c r="E51" t="s">
        <v>548</v>
      </c>
      <c r="F51" s="1">
        <v>44662</v>
      </c>
      <c r="G51" t="s">
        <v>12</v>
      </c>
      <c r="H51" t="s">
        <v>517</v>
      </c>
      <c r="I51" t="s">
        <v>77</v>
      </c>
      <c r="J51" t="s">
        <v>517</v>
      </c>
      <c r="K51" t="s">
        <v>77</v>
      </c>
    </row>
    <row r="52" spans="1:11" x14ac:dyDescent="0.3">
      <c r="A52" t="s">
        <v>305</v>
      </c>
      <c r="B52" t="s">
        <v>521</v>
      </c>
      <c r="C52" t="s">
        <v>537</v>
      </c>
      <c r="D52" t="s">
        <v>534</v>
      </c>
      <c r="E52" t="s">
        <v>548</v>
      </c>
      <c r="F52" s="1">
        <v>44662</v>
      </c>
      <c r="G52" t="s">
        <v>12</v>
      </c>
      <c r="H52" t="s">
        <v>10</v>
      </c>
      <c r="I52" t="s">
        <v>10</v>
      </c>
      <c r="J52" t="s">
        <v>10</v>
      </c>
      <c r="K52" t="s">
        <v>10</v>
      </c>
    </row>
    <row r="53" spans="1:11" x14ac:dyDescent="0.3">
      <c r="A53" t="s">
        <v>309</v>
      </c>
      <c r="B53" t="s">
        <v>521</v>
      </c>
      <c r="C53" t="s">
        <v>538</v>
      </c>
      <c r="D53" t="s">
        <v>51</v>
      </c>
      <c r="E53" t="s">
        <v>574</v>
      </c>
      <c r="F53" s="1">
        <v>44723</v>
      </c>
      <c r="G53" t="s">
        <v>12</v>
      </c>
      <c r="H53" t="s">
        <v>513</v>
      </c>
      <c r="I53" t="s">
        <v>10</v>
      </c>
      <c r="J53" t="s">
        <v>513</v>
      </c>
      <c r="K53" t="s">
        <v>10</v>
      </c>
    </row>
    <row r="54" spans="1:11" x14ac:dyDescent="0.3">
      <c r="A54" t="s">
        <v>311</v>
      </c>
      <c r="B54" t="s">
        <v>521</v>
      </c>
      <c r="C54" t="s">
        <v>542</v>
      </c>
      <c r="D54" t="s">
        <v>530</v>
      </c>
      <c r="E54" t="s">
        <v>589</v>
      </c>
      <c r="F54" s="1">
        <v>44729</v>
      </c>
      <c r="G54" t="s">
        <v>12</v>
      </c>
      <c r="H54" t="s">
        <v>10</v>
      </c>
      <c r="I54" t="s">
        <v>10</v>
      </c>
      <c r="J54" t="s">
        <v>10</v>
      </c>
      <c r="K54" t="s">
        <v>10</v>
      </c>
    </row>
    <row r="55" spans="1:11" x14ac:dyDescent="0.3">
      <c r="A55" t="s">
        <v>314</v>
      </c>
      <c r="B55" t="s">
        <v>521</v>
      </c>
      <c r="C55" t="s">
        <v>543</v>
      </c>
      <c r="D55" t="s">
        <v>516</v>
      </c>
      <c r="E55" t="s">
        <v>593</v>
      </c>
      <c r="F55" s="1">
        <v>44734</v>
      </c>
      <c r="G55" t="s">
        <v>12</v>
      </c>
      <c r="H55" t="s">
        <v>511</v>
      </c>
      <c r="I55" t="s">
        <v>517</v>
      </c>
      <c r="J55" t="s">
        <v>511</v>
      </c>
      <c r="K55" t="s">
        <v>517</v>
      </c>
    </row>
    <row r="56" spans="1:11" x14ac:dyDescent="0.3">
      <c r="A56" t="s">
        <v>255</v>
      </c>
      <c r="B56" t="s">
        <v>521</v>
      </c>
      <c r="C56" t="s">
        <v>540</v>
      </c>
      <c r="D56" t="s">
        <v>515</v>
      </c>
      <c r="E56" t="s">
        <v>606</v>
      </c>
      <c r="F56" s="1">
        <v>44737</v>
      </c>
      <c r="G56" t="s">
        <v>12</v>
      </c>
      <c r="H56" t="s">
        <v>519</v>
      </c>
      <c r="I56" t="s">
        <v>84</v>
      </c>
      <c r="J56" t="s">
        <v>519</v>
      </c>
      <c r="K56" t="s">
        <v>84</v>
      </c>
    </row>
    <row r="57" spans="1:11" x14ac:dyDescent="0.3">
      <c r="A57" t="s">
        <v>321</v>
      </c>
      <c r="B57" t="s">
        <v>521</v>
      </c>
      <c r="C57" t="s">
        <v>541</v>
      </c>
      <c r="D57" t="s">
        <v>518</v>
      </c>
      <c r="E57" t="s">
        <v>587</v>
      </c>
      <c r="F57" s="1">
        <v>44725</v>
      </c>
      <c r="G57" t="s">
        <v>12</v>
      </c>
      <c r="H57" t="s">
        <v>520</v>
      </c>
      <c r="I57" t="s">
        <v>20</v>
      </c>
      <c r="J57" t="s">
        <v>520</v>
      </c>
      <c r="K57" t="s">
        <v>20</v>
      </c>
    </row>
    <row r="58" spans="1:11" x14ac:dyDescent="0.3">
      <c r="A58" t="s">
        <v>324</v>
      </c>
      <c r="B58" t="s">
        <v>521</v>
      </c>
      <c r="C58" t="s">
        <v>538</v>
      </c>
      <c r="D58" t="s">
        <v>24</v>
      </c>
      <c r="E58" t="s">
        <v>578</v>
      </c>
      <c r="F58" s="1">
        <v>44723</v>
      </c>
      <c r="G58" t="s">
        <v>12</v>
      </c>
      <c r="H58" t="s">
        <v>517</v>
      </c>
      <c r="I58" t="s">
        <v>73</v>
      </c>
      <c r="J58" t="s">
        <v>517</v>
      </c>
      <c r="K58" t="s">
        <v>73</v>
      </c>
    </row>
    <row r="59" spans="1:11" x14ac:dyDescent="0.3">
      <c r="A59" t="s">
        <v>327</v>
      </c>
      <c r="B59" t="s">
        <v>521</v>
      </c>
      <c r="C59" t="s">
        <v>538</v>
      </c>
      <c r="D59" t="s">
        <v>518</v>
      </c>
      <c r="E59" t="s">
        <v>608</v>
      </c>
      <c r="F59" s="1">
        <v>44751</v>
      </c>
      <c r="G59" t="s">
        <v>12</v>
      </c>
      <c r="H59" t="s">
        <v>96</v>
      </c>
      <c r="I59" t="s">
        <v>517</v>
      </c>
      <c r="J59" t="s">
        <v>96</v>
      </c>
      <c r="K59" t="s">
        <v>517</v>
      </c>
    </row>
    <row r="60" spans="1:11" x14ac:dyDescent="0.3">
      <c r="A60" t="s">
        <v>331</v>
      </c>
      <c r="B60" t="s">
        <v>521</v>
      </c>
      <c r="C60" t="s">
        <v>536</v>
      </c>
      <c r="D60" t="s">
        <v>51</v>
      </c>
      <c r="E60" t="s">
        <v>612</v>
      </c>
      <c r="F60" s="1">
        <v>44751</v>
      </c>
      <c r="G60" t="s">
        <v>12</v>
      </c>
      <c r="H60" t="s">
        <v>510</v>
      </c>
      <c r="I60" t="s">
        <v>17</v>
      </c>
      <c r="J60" t="s">
        <v>510</v>
      </c>
      <c r="K60" t="s">
        <v>17</v>
      </c>
    </row>
    <row r="61" spans="1:11" x14ac:dyDescent="0.3">
      <c r="A61" t="s">
        <v>335</v>
      </c>
      <c r="B61" t="s">
        <v>521</v>
      </c>
      <c r="C61" t="s">
        <v>537</v>
      </c>
      <c r="D61" t="s">
        <v>534</v>
      </c>
      <c r="E61" t="s">
        <v>565</v>
      </c>
      <c r="F61" s="1">
        <v>44721</v>
      </c>
      <c r="G61" t="s">
        <v>12</v>
      </c>
      <c r="H61" t="s">
        <v>510</v>
      </c>
      <c r="I61" t="s">
        <v>76</v>
      </c>
      <c r="J61" t="s">
        <v>510</v>
      </c>
      <c r="K61" t="s">
        <v>76</v>
      </c>
    </row>
    <row r="62" spans="1:11" x14ac:dyDescent="0.3">
      <c r="A62" t="s">
        <v>339</v>
      </c>
      <c r="B62" t="s">
        <v>521</v>
      </c>
      <c r="C62" t="s">
        <v>567</v>
      </c>
      <c r="D62" t="s">
        <v>531</v>
      </c>
      <c r="E62" t="s">
        <v>613</v>
      </c>
      <c r="F62" s="1">
        <v>44751</v>
      </c>
      <c r="G62" t="s">
        <v>12</v>
      </c>
      <c r="H62" t="s">
        <v>10</v>
      </c>
      <c r="I62" t="s">
        <v>10</v>
      </c>
      <c r="J62" t="s">
        <v>10</v>
      </c>
      <c r="K62" t="s">
        <v>10</v>
      </c>
    </row>
    <row r="63" spans="1:11" x14ac:dyDescent="0.3">
      <c r="A63" t="s">
        <v>343</v>
      </c>
      <c r="B63" t="s">
        <v>521</v>
      </c>
      <c r="C63" t="s">
        <v>538</v>
      </c>
      <c r="D63" t="s">
        <v>518</v>
      </c>
      <c r="E63" t="s">
        <v>610</v>
      </c>
      <c r="F63" s="1">
        <v>44751</v>
      </c>
      <c r="G63" t="s">
        <v>12</v>
      </c>
      <c r="H63" t="s">
        <v>519</v>
      </c>
      <c r="I63" t="s">
        <v>80</v>
      </c>
      <c r="J63" t="s">
        <v>519</v>
      </c>
      <c r="K63" t="s">
        <v>80</v>
      </c>
    </row>
    <row r="64" spans="1:11" x14ac:dyDescent="0.3">
      <c r="A64" t="s">
        <v>347</v>
      </c>
      <c r="B64" t="s">
        <v>521</v>
      </c>
      <c r="C64" t="s">
        <v>536</v>
      </c>
      <c r="D64" t="s">
        <v>532</v>
      </c>
      <c r="E64" t="s">
        <v>618</v>
      </c>
      <c r="F64" s="1">
        <v>44753</v>
      </c>
      <c r="G64" t="s">
        <v>12</v>
      </c>
      <c r="H64" t="s">
        <v>10</v>
      </c>
      <c r="I64" t="s">
        <v>10</v>
      </c>
      <c r="J64" t="s">
        <v>10</v>
      </c>
      <c r="K64" t="s">
        <v>10</v>
      </c>
    </row>
    <row r="65" spans="1:11" x14ac:dyDescent="0.3">
      <c r="A65" t="s">
        <v>351</v>
      </c>
      <c r="B65" t="s">
        <v>521</v>
      </c>
      <c r="C65" t="s">
        <v>590</v>
      </c>
      <c r="D65" t="s">
        <v>516</v>
      </c>
      <c r="E65" t="s">
        <v>623</v>
      </c>
      <c r="F65" s="1">
        <v>44756</v>
      </c>
      <c r="G65" t="s">
        <v>12</v>
      </c>
      <c r="H65" t="s">
        <v>10</v>
      </c>
      <c r="I65" t="s">
        <v>10</v>
      </c>
      <c r="J65" t="s">
        <v>10</v>
      </c>
      <c r="K65" t="s">
        <v>10</v>
      </c>
    </row>
    <row r="66" spans="1:11" x14ac:dyDescent="0.3">
      <c r="A66" t="s">
        <v>355</v>
      </c>
      <c r="B66" t="s">
        <v>521</v>
      </c>
      <c r="C66" t="s">
        <v>540</v>
      </c>
      <c r="D66" t="s">
        <v>515</v>
      </c>
      <c r="E66" t="s">
        <v>617</v>
      </c>
      <c r="F66" s="1">
        <v>44751</v>
      </c>
      <c r="G66" t="s">
        <v>12</v>
      </c>
      <c r="H66" t="s">
        <v>522</v>
      </c>
      <c r="I66" t="s">
        <v>10</v>
      </c>
      <c r="J66" t="s">
        <v>522</v>
      </c>
      <c r="K66" t="s">
        <v>10</v>
      </c>
    </row>
    <row r="67" spans="1:11" x14ac:dyDescent="0.3">
      <c r="A67" t="s">
        <v>359</v>
      </c>
      <c r="B67" t="s">
        <v>521</v>
      </c>
      <c r="C67" t="s">
        <v>619</v>
      </c>
      <c r="D67" t="s">
        <v>516</v>
      </c>
      <c r="E67" t="s">
        <v>620</v>
      </c>
      <c r="F67" s="1">
        <v>44753</v>
      </c>
      <c r="G67" t="s">
        <v>12</v>
      </c>
      <c r="H67" t="s">
        <v>10</v>
      </c>
      <c r="I67" t="s">
        <v>10</v>
      </c>
      <c r="J67" t="s">
        <v>10</v>
      </c>
      <c r="K67" t="s">
        <v>10</v>
      </c>
    </row>
    <row r="68" spans="1:11" x14ac:dyDescent="0.3">
      <c r="A68" t="s">
        <v>363</v>
      </c>
      <c r="B68" t="s">
        <v>521</v>
      </c>
      <c r="C68" t="s">
        <v>540</v>
      </c>
      <c r="D68" t="s">
        <v>515</v>
      </c>
      <c r="E68" t="s">
        <v>616</v>
      </c>
      <c r="F68" s="1">
        <v>44751</v>
      </c>
      <c r="G68" t="s">
        <v>12</v>
      </c>
      <c r="H68" t="s">
        <v>514</v>
      </c>
      <c r="I68" t="s">
        <v>73</v>
      </c>
      <c r="J68" t="s">
        <v>514</v>
      </c>
      <c r="K68" t="s">
        <v>73</v>
      </c>
    </row>
    <row r="69" spans="1:11" x14ac:dyDescent="0.3">
      <c r="A69" t="s">
        <v>368</v>
      </c>
      <c r="B69" t="s">
        <v>521</v>
      </c>
      <c r="C69" t="s">
        <v>538</v>
      </c>
      <c r="D69" t="s">
        <v>518</v>
      </c>
      <c r="E69" t="s">
        <v>611</v>
      </c>
      <c r="F69" s="1">
        <v>44751</v>
      </c>
      <c r="G69" t="s">
        <v>12</v>
      </c>
      <c r="H69" t="s">
        <v>520</v>
      </c>
      <c r="I69" t="s">
        <v>76</v>
      </c>
      <c r="J69" t="s">
        <v>520</v>
      </c>
      <c r="K69" t="s">
        <v>76</v>
      </c>
    </row>
    <row r="70" spans="1:11" x14ac:dyDescent="0.3">
      <c r="A70" t="s">
        <v>372</v>
      </c>
      <c r="B70" t="s">
        <v>521</v>
      </c>
      <c r="C70" t="s">
        <v>538</v>
      </c>
      <c r="D70" t="s">
        <v>518</v>
      </c>
      <c r="E70" t="s">
        <v>609</v>
      </c>
      <c r="F70" s="1">
        <v>44751</v>
      </c>
      <c r="G70" t="s">
        <v>12</v>
      </c>
      <c r="H70" t="s">
        <v>512</v>
      </c>
      <c r="I70" t="s">
        <v>17</v>
      </c>
      <c r="J70" t="s">
        <v>512</v>
      </c>
      <c r="K70" t="s">
        <v>17</v>
      </c>
    </row>
    <row r="71" spans="1:11" x14ac:dyDescent="0.3">
      <c r="A71" t="s">
        <v>376</v>
      </c>
      <c r="B71" t="s">
        <v>521</v>
      </c>
      <c r="C71" t="s">
        <v>624</v>
      </c>
      <c r="D71" t="s">
        <v>518</v>
      </c>
      <c r="E71" t="s">
        <v>625</v>
      </c>
      <c r="F71" s="1">
        <v>44757</v>
      </c>
      <c r="G71" t="s">
        <v>12</v>
      </c>
      <c r="H71" t="s">
        <v>77</v>
      </c>
      <c r="I71" t="s">
        <v>78</v>
      </c>
      <c r="J71" t="s">
        <v>77</v>
      </c>
      <c r="K71" t="s">
        <v>78</v>
      </c>
    </row>
    <row r="72" spans="1:11" x14ac:dyDescent="0.3">
      <c r="A72" t="s">
        <v>381</v>
      </c>
      <c r="B72" t="s">
        <v>521</v>
      </c>
      <c r="C72" t="s">
        <v>540</v>
      </c>
      <c r="D72" t="s">
        <v>523</v>
      </c>
      <c r="E72" t="s">
        <v>614</v>
      </c>
      <c r="F72" s="1">
        <v>44751</v>
      </c>
      <c r="G72" t="s">
        <v>12</v>
      </c>
      <c r="H72" t="s">
        <v>77</v>
      </c>
      <c r="I72" t="s">
        <v>77</v>
      </c>
      <c r="J72" t="s">
        <v>77</v>
      </c>
      <c r="K72" t="s">
        <v>77</v>
      </c>
    </row>
    <row r="73" spans="1:11" x14ac:dyDescent="0.3">
      <c r="A73" t="s">
        <v>385</v>
      </c>
      <c r="B73" t="s">
        <v>521</v>
      </c>
      <c r="C73" t="s">
        <v>538</v>
      </c>
      <c r="D73" t="s">
        <v>24</v>
      </c>
      <c r="E73" t="s">
        <v>560</v>
      </c>
      <c r="F73" s="1">
        <v>44709</v>
      </c>
      <c r="G73" t="s">
        <v>12</v>
      </c>
      <c r="H73" t="s">
        <v>77</v>
      </c>
      <c r="I73" t="s">
        <v>78</v>
      </c>
      <c r="J73" t="s">
        <v>77</v>
      </c>
      <c r="K73" t="s">
        <v>78</v>
      </c>
    </row>
    <row r="74" spans="1:11" x14ac:dyDescent="0.3">
      <c r="A74" t="s">
        <v>390</v>
      </c>
      <c r="B74" t="s">
        <v>521</v>
      </c>
      <c r="C74" t="s">
        <v>540</v>
      </c>
      <c r="D74" t="s">
        <v>523</v>
      </c>
      <c r="E74" t="s">
        <v>615</v>
      </c>
      <c r="F74" s="1">
        <v>44751</v>
      </c>
      <c r="G74" t="s">
        <v>12</v>
      </c>
      <c r="H74" t="s">
        <v>510</v>
      </c>
      <c r="I74" t="s">
        <v>76</v>
      </c>
      <c r="J74" t="s">
        <v>510</v>
      </c>
      <c r="K74" t="s">
        <v>76</v>
      </c>
    </row>
    <row r="75" spans="1:11" x14ac:dyDescent="0.3">
      <c r="A75" t="s">
        <v>394</v>
      </c>
      <c r="B75" t="s">
        <v>521</v>
      </c>
      <c r="C75" t="s">
        <v>546</v>
      </c>
      <c r="D75" t="s">
        <v>532</v>
      </c>
      <c r="E75" t="s">
        <v>629</v>
      </c>
      <c r="F75" s="1">
        <v>44764</v>
      </c>
      <c r="G75" t="s">
        <v>12</v>
      </c>
      <c r="H75" t="s">
        <v>100</v>
      </c>
      <c r="I75" t="s">
        <v>80</v>
      </c>
      <c r="J75" t="s">
        <v>100</v>
      </c>
      <c r="K75" t="s">
        <v>80</v>
      </c>
    </row>
    <row r="76" spans="1:11" x14ac:dyDescent="0.3">
      <c r="A76" t="s">
        <v>398</v>
      </c>
      <c r="B76" t="s">
        <v>521</v>
      </c>
      <c r="C76" t="s">
        <v>621</v>
      </c>
      <c r="D76" t="s">
        <v>24</v>
      </c>
      <c r="E76" t="s">
        <v>622</v>
      </c>
      <c r="F76" s="1">
        <v>44753</v>
      </c>
      <c r="G76" t="s">
        <v>12</v>
      </c>
      <c r="H76" t="s">
        <v>80</v>
      </c>
      <c r="I76" t="s">
        <v>517</v>
      </c>
      <c r="J76" t="s">
        <v>80</v>
      </c>
      <c r="K76" t="s">
        <v>517</v>
      </c>
    </row>
    <row r="77" spans="1:11" x14ac:dyDescent="0.3">
      <c r="A77" t="s">
        <v>402</v>
      </c>
      <c r="B77" t="s">
        <v>521</v>
      </c>
      <c r="C77" t="s">
        <v>538</v>
      </c>
      <c r="D77" t="s">
        <v>24</v>
      </c>
      <c r="E77" t="s">
        <v>579</v>
      </c>
      <c r="F77" s="1">
        <v>44723</v>
      </c>
      <c r="G77" t="s">
        <v>12</v>
      </c>
      <c r="H77" t="s">
        <v>524</v>
      </c>
      <c r="I77" t="s">
        <v>77</v>
      </c>
      <c r="J77" t="s">
        <v>524</v>
      </c>
      <c r="K77" t="s">
        <v>77</v>
      </c>
    </row>
    <row r="78" spans="1:11" x14ac:dyDescent="0.3">
      <c r="A78" t="s">
        <v>406</v>
      </c>
      <c r="B78" t="s">
        <v>521</v>
      </c>
      <c r="C78" t="s">
        <v>563</v>
      </c>
      <c r="D78" t="s">
        <v>516</v>
      </c>
      <c r="E78" t="s">
        <v>626</v>
      </c>
      <c r="F78" s="1">
        <v>44757</v>
      </c>
      <c r="G78" t="s">
        <v>12</v>
      </c>
      <c r="H78" t="s">
        <v>525</v>
      </c>
      <c r="I78" t="s">
        <v>79</v>
      </c>
      <c r="J78" t="s">
        <v>525</v>
      </c>
      <c r="K78" t="s">
        <v>79</v>
      </c>
    </row>
    <row r="79" spans="1:11" x14ac:dyDescent="0.3">
      <c r="A79" t="s">
        <v>410</v>
      </c>
      <c r="B79" t="s">
        <v>521</v>
      </c>
      <c r="C79" t="s">
        <v>538</v>
      </c>
      <c r="D79" t="s">
        <v>24</v>
      </c>
      <c r="E79" t="s">
        <v>630</v>
      </c>
      <c r="F79" s="1">
        <v>44764</v>
      </c>
      <c r="G79" t="s">
        <v>12</v>
      </c>
      <c r="H79" t="s">
        <v>522</v>
      </c>
      <c r="I79" t="s">
        <v>17</v>
      </c>
      <c r="J79" t="s">
        <v>522</v>
      </c>
      <c r="K79" t="s">
        <v>17</v>
      </c>
    </row>
    <row r="80" spans="1:11" x14ac:dyDescent="0.3">
      <c r="A80" t="s">
        <v>414</v>
      </c>
      <c r="B80" t="s">
        <v>521</v>
      </c>
      <c r="C80" t="s">
        <v>640</v>
      </c>
      <c r="D80" t="s">
        <v>24</v>
      </c>
      <c r="E80" t="s">
        <v>641</v>
      </c>
      <c r="F80" s="1">
        <v>44769</v>
      </c>
      <c r="G80" t="s">
        <v>12</v>
      </c>
      <c r="H80" t="s">
        <v>526</v>
      </c>
      <c r="I80" t="s">
        <v>20</v>
      </c>
      <c r="J80" t="s">
        <v>526</v>
      </c>
      <c r="K80" t="s">
        <v>20</v>
      </c>
    </row>
    <row r="81" spans="1:11" x14ac:dyDescent="0.3">
      <c r="A81" t="s">
        <v>416</v>
      </c>
      <c r="B81" t="s">
        <v>521</v>
      </c>
      <c r="C81" t="s">
        <v>538</v>
      </c>
      <c r="D81" t="s">
        <v>24</v>
      </c>
      <c r="E81" t="s">
        <v>631</v>
      </c>
      <c r="F81" s="1">
        <v>44764</v>
      </c>
      <c r="G81" t="s">
        <v>12</v>
      </c>
      <c r="H81" t="s">
        <v>527</v>
      </c>
      <c r="I81" t="s">
        <v>17</v>
      </c>
      <c r="J81" t="s">
        <v>527</v>
      </c>
      <c r="K81" t="s">
        <v>17</v>
      </c>
    </row>
    <row r="82" spans="1:11" x14ac:dyDescent="0.3">
      <c r="A82" t="s">
        <v>419</v>
      </c>
      <c r="B82" t="s">
        <v>521</v>
      </c>
      <c r="C82" t="s">
        <v>644</v>
      </c>
      <c r="D82" t="s">
        <v>518</v>
      </c>
      <c r="E82" t="s">
        <v>645</v>
      </c>
      <c r="F82" s="1">
        <v>44769</v>
      </c>
      <c r="G82" t="s">
        <v>12</v>
      </c>
      <c r="H82" t="s">
        <v>80</v>
      </c>
      <c r="I82" t="s">
        <v>77</v>
      </c>
      <c r="J82" t="s">
        <v>80</v>
      </c>
      <c r="K82" t="s">
        <v>77</v>
      </c>
    </row>
    <row r="83" spans="1:11" x14ac:dyDescent="0.3">
      <c r="A83" t="s">
        <v>423</v>
      </c>
      <c r="B83" t="s">
        <v>521</v>
      </c>
      <c r="C83" t="s">
        <v>632</v>
      </c>
      <c r="D83" t="s">
        <v>24</v>
      </c>
      <c r="E83" t="s">
        <v>633</v>
      </c>
      <c r="F83" s="1">
        <v>44765</v>
      </c>
      <c r="G83" t="s">
        <v>12</v>
      </c>
      <c r="H83" t="s">
        <v>80</v>
      </c>
      <c r="I83" t="s">
        <v>80</v>
      </c>
      <c r="J83" t="s">
        <v>80</v>
      </c>
      <c r="K83" t="s">
        <v>80</v>
      </c>
    </row>
    <row r="84" spans="1:11" x14ac:dyDescent="0.3">
      <c r="A84" t="s">
        <v>427</v>
      </c>
      <c r="B84" t="s">
        <v>521</v>
      </c>
      <c r="C84" t="s">
        <v>538</v>
      </c>
      <c r="D84" t="s">
        <v>24</v>
      </c>
      <c r="E84" t="s">
        <v>635</v>
      </c>
      <c r="F84" s="1">
        <v>44765</v>
      </c>
      <c r="G84" t="s">
        <v>12</v>
      </c>
      <c r="H84" t="s">
        <v>514</v>
      </c>
      <c r="I84" t="s">
        <v>513</v>
      </c>
      <c r="J84" t="s">
        <v>514</v>
      </c>
      <c r="K84" t="s">
        <v>513</v>
      </c>
    </row>
    <row r="85" spans="1:11" x14ac:dyDescent="0.3">
      <c r="A85" t="s">
        <v>431</v>
      </c>
      <c r="B85" t="s">
        <v>521</v>
      </c>
      <c r="C85" t="s">
        <v>538</v>
      </c>
      <c r="D85" t="s">
        <v>51</v>
      </c>
      <c r="E85" t="s">
        <v>647</v>
      </c>
      <c r="F85" s="1">
        <v>44772</v>
      </c>
      <c r="G85" t="s">
        <v>12</v>
      </c>
      <c r="H85" t="s">
        <v>528</v>
      </c>
      <c r="I85" t="s">
        <v>80</v>
      </c>
      <c r="J85" t="s">
        <v>528</v>
      </c>
      <c r="K85" t="s">
        <v>80</v>
      </c>
    </row>
    <row r="86" spans="1:11" x14ac:dyDescent="0.3">
      <c r="A86" t="s">
        <v>435</v>
      </c>
      <c r="B86" t="s">
        <v>521</v>
      </c>
      <c r="C86" t="s">
        <v>637</v>
      </c>
      <c r="D86" t="s">
        <v>51</v>
      </c>
      <c r="E86" t="s">
        <v>639</v>
      </c>
      <c r="F86" s="1">
        <v>44769</v>
      </c>
      <c r="G86" t="s">
        <v>12</v>
      </c>
      <c r="H86" t="s">
        <v>510</v>
      </c>
      <c r="I86" t="s">
        <v>73</v>
      </c>
      <c r="J86" t="s">
        <v>510</v>
      </c>
      <c r="K86" t="s">
        <v>73</v>
      </c>
    </row>
    <row r="87" spans="1:11" x14ac:dyDescent="0.3">
      <c r="A87" t="s">
        <v>439</v>
      </c>
      <c r="B87" t="s">
        <v>521</v>
      </c>
      <c r="C87" t="s">
        <v>627</v>
      </c>
      <c r="D87" t="s">
        <v>518</v>
      </c>
      <c r="E87" t="s">
        <v>628</v>
      </c>
      <c r="F87" s="1">
        <v>44760</v>
      </c>
      <c r="G87" t="s">
        <v>12</v>
      </c>
      <c r="H87" t="s">
        <v>10</v>
      </c>
      <c r="I87" t="s">
        <v>10</v>
      </c>
      <c r="J87" t="s">
        <v>10</v>
      </c>
      <c r="K87" t="s">
        <v>10</v>
      </c>
    </row>
    <row r="88" spans="1:11" x14ac:dyDescent="0.3">
      <c r="A88" t="s">
        <v>444</v>
      </c>
      <c r="B88" t="s">
        <v>521</v>
      </c>
      <c r="C88" t="s">
        <v>540</v>
      </c>
      <c r="D88" t="s">
        <v>523</v>
      </c>
      <c r="E88" t="s">
        <v>643</v>
      </c>
      <c r="F88" s="1">
        <v>44769</v>
      </c>
      <c r="G88" t="s">
        <v>12</v>
      </c>
      <c r="H88" t="s">
        <v>10</v>
      </c>
      <c r="I88" t="s">
        <v>10</v>
      </c>
      <c r="J88" t="s">
        <v>10</v>
      </c>
      <c r="K88" t="s">
        <v>10</v>
      </c>
    </row>
    <row r="89" spans="1:11" x14ac:dyDescent="0.3">
      <c r="A89" t="s">
        <v>449</v>
      </c>
      <c r="B89" t="s">
        <v>521</v>
      </c>
      <c r="C89" t="s">
        <v>538</v>
      </c>
      <c r="D89" t="s">
        <v>51</v>
      </c>
      <c r="E89" t="s">
        <v>646</v>
      </c>
      <c r="F89" s="1">
        <v>44772</v>
      </c>
      <c r="G89" t="s">
        <v>12</v>
      </c>
      <c r="H89" t="s">
        <v>10</v>
      </c>
      <c r="I89" t="s">
        <v>10</v>
      </c>
      <c r="J89" t="s">
        <v>10</v>
      </c>
      <c r="K89" t="s">
        <v>10</v>
      </c>
    </row>
    <row r="90" spans="1:11" x14ac:dyDescent="0.3">
      <c r="A90" t="s">
        <v>452</v>
      </c>
      <c r="B90" t="s">
        <v>521</v>
      </c>
      <c r="C90" t="s">
        <v>619</v>
      </c>
      <c r="D90" t="s">
        <v>516</v>
      </c>
      <c r="E90" t="s">
        <v>636</v>
      </c>
      <c r="F90" s="1">
        <v>44765</v>
      </c>
      <c r="G90" t="s">
        <v>12</v>
      </c>
      <c r="H90" t="s">
        <v>78</v>
      </c>
      <c r="I90" t="s">
        <v>76</v>
      </c>
      <c r="J90" t="s">
        <v>78</v>
      </c>
      <c r="K90" t="s">
        <v>76</v>
      </c>
    </row>
    <row r="91" spans="1:11" x14ac:dyDescent="0.3">
      <c r="A91" t="s">
        <v>453</v>
      </c>
      <c r="B91" t="s">
        <v>521</v>
      </c>
      <c r="C91" t="s">
        <v>637</v>
      </c>
      <c r="D91" t="s">
        <v>54</v>
      </c>
      <c r="E91" t="s">
        <v>638</v>
      </c>
      <c r="F91" s="1">
        <v>44769</v>
      </c>
      <c r="G91" t="s">
        <v>12</v>
      </c>
      <c r="H91" t="s">
        <v>527</v>
      </c>
      <c r="I91" t="s">
        <v>10</v>
      </c>
      <c r="J91" t="s">
        <v>527</v>
      </c>
      <c r="K91" t="s">
        <v>10</v>
      </c>
    </row>
    <row r="92" spans="1:11" x14ac:dyDescent="0.3">
      <c r="A92" t="s">
        <v>456</v>
      </c>
      <c r="B92" t="s">
        <v>521</v>
      </c>
      <c r="C92" t="s">
        <v>546</v>
      </c>
      <c r="D92" t="s">
        <v>24</v>
      </c>
      <c r="E92" t="s">
        <v>642</v>
      </c>
      <c r="F92" s="1">
        <v>44769</v>
      </c>
      <c r="G92" t="s">
        <v>12</v>
      </c>
      <c r="H92" t="s">
        <v>10</v>
      </c>
      <c r="I92" t="s">
        <v>10</v>
      </c>
      <c r="J92" t="s">
        <v>10</v>
      </c>
      <c r="K92" t="s">
        <v>10</v>
      </c>
    </row>
    <row r="93" spans="1:11" x14ac:dyDescent="0.3">
      <c r="A93" t="s">
        <v>461</v>
      </c>
      <c r="B93" t="s">
        <v>521</v>
      </c>
      <c r="C93" t="s">
        <v>538</v>
      </c>
      <c r="D93" t="s">
        <v>518</v>
      </c>
      <c r="E93" t="s">
        <v>651</v>
      </c>
      <c r="F93" s="1">
        <v>44772</v>
      </c>
      <c r="G93" t="s">
        <v>12</v>
      </c>
      <c r="H93" t="s">
        <v>20</v>
      </c>
      <c r="I93" t="s">
        <v>77</v>
      </c>
      <c r="J93" t="s">
        <v>20</v>
      </c>
      <c r="K93" t="s">
        <v>77</v>
      </c>
    </row>
    <row r="94" spans="1:11" x14ac:dyDescent="0.3">
      <c r="A94" t="s">
        <v>466</v>
      </c>
      <c r="B94" t="s">
        <v>521</v>
      </c>
      <c r="C94" t="s">
        <v>538</v>
      </c>
      <c r="D94" t="s">
        <v>518</v>
      </c>
      <c r="E94" t="s">
        <v>650</v>
      </c>
      <c r="F94" s="1">
        <v>44772</v>
      </c>
      <c r="G94" t="s">
        <v>12</v>
      </c>
      <c r="H94" t="s">
        <v>10</v>
      </c>
      <c r="I94" t="s">
        <v>10</v>
      </c>
      <c r="J94" t="s">
        <v>10</v>
      </c>
      <c r="K94" t="s">
        <v>10</v>
      </c>
    </row>
    <row r="95" spans="1:11" x14ac:dyDescent="0.3">
      <c r="A95" t="s">
        <v>469</v>
      </c>
      <c r="B95" t="s">
        <v>521</v>
      </c>
      <c r="C95" t="s">
        <v>655</v>
      </c>
      <c r="D95" t="s">
        <v>656</v>
      </c>
      <c r="E95" t="s">
        <v>657</v>
      </c>
      <c r="F95" s="1">
        <v>44782</v>
      </c>
      <c r="G95" t="s">
        <v>12</v>
      </c>
      <c r="H95" t="s">
        <v>10</v>
      </c>
      <c r="I95" t="s">
        <v>10</v>
      </c>
      <c r="J95" t="s">
        <v>10</v>
      </c>
      <c r="K95" t="s">
        <v>10</v>
      </c>
    </row>
    <row r="96" spans="1:11" x14ac:dyDescent="0.3">
      <c r="A96" t="s">
        <v>472</v>
      </c>
      <c r="B96" t="s">
        <v>521</v>
      </c>
      <c r="C96" t="s">
        <v>540</v>
      </c>
      <c r="D96" t="s">
        <v>515</v>
      </c>
      <c r="E96" t="s">
        <v>658</v>
      </c>
      <c r="F96" s="1">
        <v>44784</v>
      </c>
      <c r="G96" t="s">
        <v>12</v>
      </c>
      <c r="H96" t="s">
        <v>10</v>
      </c>
      <c r="I96" t="s">
        <v>10</v>
      </c>
      <c r="J96" t="s">
        <v>10</v>
      </c>
      <c r="K96" t="s">
        <v>10</v>
      </c>
    </row>
    <row r="97" spans="1:11" x14ac:dyDescent="0.3">
      <c r="A97" t="s">
        <v>476</v>
      </c>
      <c r="B97" t="s">
        <v>521</v>
      </c>
      <c r="C97" t="s">
        <v>632</v>
      </c>
      <c r="D97" t="s">
        <v>518</v>
      </c>
      <c r="E97" t="s">
        <v>634</v>
      </c>
      <c r="F97" s="1">
        <v>44765</v>
      </c>
      <c r="G97" t="s">
        <v>12</v>
      </c>
      <c r="H97" t="s">
        <v>10</v>
      </c>
      <c r="I97" t="s">
        <v>10</v>
      </c>
      <c r="J97" t="s">
        <v>10</v>
      </c>
      <c r="K97" t="s">
        <v>10</v>
      </c>
    </row>
    <row r="98" spans="1:11" x14ac:dyDescent="0.3">
      <c r="A98" t="s">
        <v>480</v>
      </c>
      <c r="B98" t="s">
        <v>521</v>
      </c>
      <c r="C98" t="s">
        <v>538</v>
      </c>
      <c r="D98" t="s">
        <v>518</v>
      </c>
      <c r="E98" t="s">
        <v>649</v>
      </c>
      <c r="F98" s="1">
        <v>44772</v>
      </c>
      <c r="G98" t="s">
        <v>12</v>
      </c>
      <c r="H98" t="s">
        <v>10</v>
      </c>
      <c r="I98" t="s">
        <v>10</v>
      </c>
      <c r="J98" t="s">
        <v>10</v>
      </c>
      <c r="K98" t="s">
        <v>10</v>
      </c>
    </row>
    <row r="99" spans="1:11" x14ac:dyDescent="0.3">
      <c r="A99" t="s">
        <v>484</v>
      </c>
      <c r="B99" t="s">
        <v>521</v>
      </c>
      <c r="C99" t="s">
        <v>632</v>
      </c>
      <c r="D99" t="s">
        <v>518</v>
      </c>
      <c r="E99" t="s">
        <v>654</v>
      </c>
      <c r="F99" s="1">
        <v>44782</v>
      </c>
      <c r="G99" t="s">
        <v>12</v>
      </c>
      <c r="H99" t="s">
        <v>10</v>
      </c>
      <c r="I99" t="s">
        <v>10</v>
      </c>
      <c r="J99" t="s">
        <v>10</v>
      </c>
      <c r="K99" t="s">
        <v>10</v>
      </c>
    </row>
    <row r="100" spans="1:11" x14ac:dyDescent="0.3">
      <c r="A100" t="s">
        <v>488</v>
      </c>
      <c r="B100" t="s">
        <v>521</v>
      </c>
      <c r="C100" t="s">
        <v>538</v>
      </c>
      <c r="D100" t="s">
        <v>518</v>
      </c>
      <c r="E100" t="s">
        <v>648</v>
      </c>
      <c r="F100" s="1">
        <v>44772</v>
      </c>
      <c r="G100" t="s">
        <v>12</v>
      </c>
      <c r="H100" t="s">
        <v>10</v>
      </c>
      <c r="I100" t="s">
        <v>10</v>
      </c>
      <c r="J100" t="s">
        <v>10</v>
      </c>
      <c r="K100" t="s">
        <v>10</v>
      </c>
    </row>
    <row r="101" spans="1:11" x14ac:dyDescent="0.3">
      <c r="A101" t="s">
        <v>493</v>
      </c>
      <c r="B101" t="s">
        <v>521</v>
      </c>
      <c r="C101" t="s">
        <v>632</v>
      </c>
      <c r="D101" t="s">
        <v>24</v>
      </c>
      <c r="E101" t="s">
        <v>653</v>
      </c>
      <c r="F101" s="1">
        <v>44779</v>
      </c>
      <c r="G101" t="s">
        <v>12</v>
      </c>
      <c r="H101" t="s">
        <v>10</v>
      </c>
      <c r="I101" t="s">
        <v>10</v>
      </c>
      <c r="J101" t="s">
        <v>10</v>
      </c>
      <c r="K101" t="s">
        <v>10</v>
      </c>
    </row>
    <row r="102" spans="1:11" x14ac:dyDescent="0.3">
      <c r="A102" t="s">
        <v>497</v>
      </c>
      <c r="B102" t="s">
        <v>521</v>
      </c>
      <c r="C102" t="s">
        <v>640</v>
      </c>
      <c r="D102" t="s">
        <v>24</v>
      </c>
      <c r="E102" t="s">
        <v>652</v>
      </c>
      <c r="F102" s="1">
        <v>44779</v>
      </c>
      <c r="G102" t="s">
        <v>12</v>
      </c>
      <c r="H102" t="s">
        <v>10</v>
      </c>
      <c r="I102" t="s">
        <v>10</v>
      </c>
      <c r="J102" t="s">
        <v>10</v>
      </c>
      <c r="K102" t="s">
        <v>10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M39"/>
  <sheetViews>
    <sheetView topLeftCell="A16" workbookViewId="0">
      <selection activeCell="E10" sqref="E10"/>
    </sheetView>
  </sheetViews>
  <sheetFormatPr defaultRowHeight="14.4" x14ac:dyDescent="0.3"/>
  <sheetData>
    <row r="2" spans="2:13" x14ac:dyDescent="0.3">
      <c r="I2" t="s">
        <v>716</v>
      </c>
    </row>
    <row r="3" spans="2:13" ht="15" thickBot="1" x14ac:dyDescent="0.35"/>
    <row r="4" spans="2:13" x14ac:dyDescent="0.3">
      <c r="B4" s="12"/>
      <c r="C4" s="16"/>
      <c r="D4" s="16"/>
      <c r="E4" s="16"/>
      <c r="F4" s="16"/>
      <c r="G4" s="13"/>
      <c r="I4" s="12"/>
      <c r="J4" s="16"/>
      <c r="K4" s="16"/>
      <c r="L4" s="16"/>
      <c r="M4" s="13"/>
    </row>
    <row r="5" spans="2:13" x14ac:dyDescent="0.3">
      <c r="B5" s="17"/>
      <c r="C5" s="18"/>
      <c r="D5" s="18"/>
      <c r="E5" s="18"/>
      <c r="F5" s="18"/>
      <c r="G5" s="19"/>
      <c r="I5" s="17"/>
      <c r="J5" s="18"/>
      <c r="K5" s="18" t="s">
        <v>713</v>
      </c>
      <c r="L5" s="18"/>
      <c r="M5" s="19"/>
    </row>
    <row r="6" spans="2:13" ht="15" thickBot="1" x14ac:dyDescent="0.35">
      <c r="B6" s="17"/>
      <c r="C6" s="18"/>
      <c r="D6" s="18"/>
      <c r="E6" s="18"/>
      <c r="F6" s="18"/>
      <c r="G6" s="19"/>
      <c r="I6" s="17"/>
      <c r="J6" s="18"/>
      <c r="K6" s="18"/>
      <c r="L6" s="18"/>
      <c r="M6" s="19"/>
    </row>
    <row r="7" spans="2:13" ht="15" thickBot="1" x14ac:dyDescent="0.35">
      <c r="B7" s="17"/>
      <c r="C7" s="18"/>
      <c r="D7" s="18"/>
      <c r="E7" s="18"/>
      <c r="F7" s="18"/>
      <c r="G7" s="19"/>
      <c r="I7" s="17"/>
      <c r="J7" s="24" t="s">
        <v>714</v>
      </c>
      <c r="K7" s="25"/>
      <c r="L7" s="26"/>
      <c r="M7" s="19"/>
    </row>
    <row r="8" spans="2:13" x14ac:dyDescent="0.3">
      <c r="B8" s="17"/>
      <c r="C8" s="18"/>
      <c r="D8" s="27" t="s">
        <v>712</v>
      </c>
      <c r="E8" s="27"/>
      <c r="F8" s="18"/>
      <c r="G8" s="19"/>
      <c r="I8" s="17"/>
      <c r="J8" s="18"/>
      <c r="K8" s="18"/>
      <c r="L8" s="18"/>
      <c r="M8" s="19"/>
    </row>
    <row r="9" spans="2:13" ht="15" thickBot="1" x14ac:dyDescent="0.35">
      <c r="B9" s="17"/>
      <c r="C9" s="18"/>
      <c r="D9" s="18"/>
      <c r="E9" s="18"/>
      <c r="F9" s="18"/>
      <c r="G9" s="19"/>
      <c r="I9" s="17"/>
      <c r="J9" s="18"/>
      <c r="K9" s="18"/>
      <c r="L9" s="18"/>
      <c r="M9" s="19"/>
    </row>
    <row r="10" spans="2:13" ht="15" thickBot="1" x14ac:dyDescent="0.35">
      <c r="B10" s="17"/>
      <c r="C10" s="18"/>
      <c r="D10" s="18"/>
      <c r="E10" s="18"/>
      <c r="F10" s="18"/>
      <c r="G10" s="19"/>
      <c r="I10" s="17"/>
      <c r="J10" s="24" t="s">
        <v>660</v>
      </c>
      <c r="K10" s="25"/>
      <c r="L10" s="26"/>
      <c r="M10" s="19"/>
    </row>
    <row r="11" spans="2:13" x14ac:dyDescent="0.3">
      <c r="B11" s="17"/>
      <c r="C11" s="18"/>
      <c r="D11" s="18"/>
      <c r="E11" s="18"/>
      <c r="F11" s="18"/>
      <c r="G11" s="19"/>
      <c r="I11" s="17"/>
      <c r="J11" s="18"/>
      <c r="K11" s="18"/>
      <c r="L11" s="18"/>
      <c r="M11" s="19"/>
    </row>
    <row r="12" spans="2:13" x14ac:dyDescent="0.3">
      <c r="B12" s="17"/>
      <c r="C12" s="18"/>
      <c r="D12" s="18"/>
      <c r="E12" s="18"/>
      <c r="F12" s="18"/>
      <c r="G12" s="19"/>
      <c r="I12" s="17"/>
      <c r="J12" s="18"/>
      <c r="K12" s="18"/>
      <c r="L12" s="18"/>
      <c r="M12" s="19"/>
    </row>
    <row r="13" spans="2:13" x14ac:dyDescent="0.3">
      <c r="B13" s="17"/>
      <c r="C13" s="18"/>
      <c r="D13" s="18"/>
      <c r="E13" s="18"/>
      <c r="F13" s="18"/>
      <c r="G13" s="19"/>
      <c r="I13" s="17"/>
      <c r="J13" s="18"/>
      <c r="K13" s="18"/>
      <c r="L13" s="18"/>
      <c r="M13" s="19"/>
    </row>
    <row r="14" spans="2:13" ht="15" thickBot="1" x14ac:dyDescent="0.35">
      <c r="B14" s="17"/>
      <c r="C14" s="18"/>
      <c r="D14" s="18"/>
      <c r="E14" s="18"/>
      <c r="F14" s="18"/>
      <c r="G14" s="19"/>
      <c r="I14" s="17"/>
      <c r="J14" s="18"/>
      <c r="K14" s="18"/>
      <c r="L14" s="18"/>
      <c r="M14" s="19"/>
    </row>
    <row r="15" spans="2:13" x14ac:dyDescent="0.3">
      <c r="B15" s="28" t="s">
        <v>706</v>
      </c>
      <c r="C15" s="29"/>
      <c r="D15" s="32" t="s">
        <v>707</v>
      </c>
      <c r="E15" s="33"/>
      <c r="F15" s="28" t="s">
        <v>708</v>
      </c>
      <c r="G15" s="29"/>
      <c r="I15" s="17"/>
      <c r="J15" s="18"/>
      <c r="K15" s="18"/>
      <c r="L15" s="18"/>
      <c r="M15" s="19"/>
    </row>
    <row r="16" spans="2:13" ht="15" thickBot="1" x14ac:dyDescent="0.35">
      <c r="B16" s="30"/>
      <c r="C16" s="31"/>
      <c r="D16" s="34"/>
      <c r="E16" s="35"/>
      <c r="F16" s="30"/>
      <c r="G16" s="31"/>
      <c r="I16" s="17"/>
      <c r="J16" s="18"/>
      <c r="K16" s="18"/>
      <c r="L16" s="18"/>
      <c r="M16" s="19"/>
    </row>
    <row r="17" spans="2:13" x14ac:dyDescent="0.3">
      <c r="B17" s="32" t="s">
        <v>709</v>
      </c>
      <c r="C17" s="33"/>
      <c r="D17" s="32" t="s">
        <v>711</v>
      </c>
      <c r="E17" s="33"/>
      <c r="F17" s="32" t="s">
        <v>710</v>
      </c>
      <c r="G17" s="33"/>
      <c r="I17" s="17"/>
      <c r="J17" s="18"/>
      <c r="K17" s="18"/>
      <c r="L17" s="18"/>
      <c r="M17" s="19"/>
    </row>
    <row r="18" spans="2:13" ht="15" thickBot="1" x14ac:dyDescent="0.35">
      <c r="B18" s="34"/>
      <c r="C18" s="35"/>
      <c r="D18" s="34"/>
      <c r="E18" s="35"/>
      <c r="F18" s="34"/>
      <c r="G18" s="35"/>
      <c r="I18" s="14"/>
      <c r="J18" s="20"/>
      <c r="K18" s="20"/>
      <c r="L18" s="20"/>
      <c r="M18" s="15"/>
    </row>
    <row r="20" spans="2:13" x14ac:dyDescent="0.3">
      <c r="I20" t="s">
        <v>715</v>
      </c>
    </row>
    <row r="23" spans="2:13" x14ac:dyDescent="0.3">
      <c r="I23" t="s">
        <v>717</v>
      </c>
    </row>
    <row r="24" spans="2:13" ht="15" thickBot="1" x14ac:dyDescent="0.35"/>
    <row r="25" spans="2:13" ht="15" thickBot="1" x14ac:dyDescent="0.35">
      <c r="I25" s="12"/>
      <c r="J25" s="16"/>
      <c r="K25" s="16"/>
      <c r="L25" s="16"/>
      <c r="M25" s="13"/>
    </row>
    <row r="26" spans="2:13" ht="15" thickBot="1" x14ac:dyDescent="0.35">
      <c r="I26" s="17" t="s">
        <v>667</v>
      </c>
      <c r="J26" s="22"/>
      <c r="K26" s="18"/>
      <c r="L26" s="18"/>
      <c r="M26" s="19"/>
    </row>
    <row r="27" spans="2:13" ht="15" thickBot="1" x14ac:dyDescent="0.35">
      <c r="I27" s="17" t="s">
        <v>718</v>
      </c>
      <c r="J27" s="22"/>
      <c r="K27" s="18"/>
      <c r="L27" s="18"/>
      <c r="M27" s="19"/>
    </row>
    <row r="28" spans="2:13" ht="15" thickBot="1" x14ac:dyDescent="0.35">
      <c r="I28" s="17" t="s">
        <v>662</v>
      </c>
      <c r="J28" s="23"/>
      <c r="K28" s="21"/>
      <c r="L28" s="21"/>
      <c r="M28" s="19"/>
    </row>
    <row r="29" spans="2:13" ht="15" thickBot="1" x14ac:dyDescent="0.35">
      <c r="I29" s="17" t="s">
        <v>68</v>
      </c>
      <c r="J29" s="22"/>
      <c r="K29" s="18"/>
      <c r="L29" s="18"/>
      <c r="M29" s="19"/>
    </row>
    <row r="30" spans="2:13" ht="15" thickBot="1" x14ac:dyDescent="0.35">
      <c r="I30" s="17" t="s">
        <v>660</v>
      </c>
      <c r="J30" s="18"/>
      <c r="K30" s="22"/>
      <c r="L30" s="18"/>
      <c r="M30" s="19"/>
    </row>
    <row r="31" spans="2:13" ht="15" thickBot="1" x14ac:dyDescent="0.35">
      <c r="I31" s="17" t="s">
        <v>668</v>
      </c>
      <c r="J31" s="21"/>
      <c r="K31" s="23"/>
      <c r="L31" s="21"/>
      <c r="M31" s="19"/>
    </row>
    <row r="32" spans="2:13" ht="15" thickBot="1" x14ac:dyDescent="0.35">
      <c r="I32" s="17" t="s">
        <v>665</v>
      </c>
      <c r="J32" s="18"/>
      <c r="K32" s="22"/>
      <c r="L32" s="18"/>
      <c r="M32" s="19"/>
    </row>
    <row r="33" spans="7:13" ht="15" thickBot="1" x14ac:dyDescent="0.35">
      <c r="G33" s="18"/>
      <c r="I33" s="17" t="s">
        <v>663</v>
      </c>
      <c r="J33" s="18"/>
      <c r="K33" s="22"/>
      <c r="L33" s="18"/>
      <c r="M33" s="19"/>
    </row>
    <row r="34" spans="7:13" ht="15" thickBot="1" x14ac:dyDescent="0.35">
      <c r="I34" s="17" t="s">
        <v>669</v>
      </c>
      <c r="J34" s="18"/>
      <c r="K34" s="22"/>
      <c r="L34" s="18" t="s">
        <v>95</v>
      </c>
      <c r="M34" s="22"/>
    </row>
    <row r="35" spans="7:13" ht="15" thickBot="1" x14ac:dyDescent="0.35">
      <c r="I35" s="17" t="s">
        <v>719</v>
      </c>
      <c r="J35" s="18"/>
      <c r="K35" s="22"/>
      <c r="L35" s="18"/>
      <c r="M35" s="19"/>
    </row>
    <row r="36" spans="7:13" ht="15" thickBot="1" x14ac:dyDescent="0.35">
      <c r="I36" s="17" t="s">
        <v>664</v>
      </c>
      <c r="J36" s="18"/>
      <c r="K36" s="22"/>
      <c r="L36" s="18"/>
      <c r="M36" s="19"/>
    </row>
    <row r="37" spans="7:13" ht="15" thickBot="1" x14ac:dyDescent="0.35">
      <c r="I37" s="17" t="s">
        <v>720</v>
      </c>
      <c r="J37" s="18"/>
      <c r="K37" s="22"/>
      <c r="L37" s="18"/>
      <c r="M37" s="19"/>
    </row>
    <row r="38" spans="7:13" x14ac:dyDescent="0.3">
      <c r="I38" s="17"/>
      <c r="J38" s="18"/>
      <c r="K38" s="18"/>
      <c r="L38" s="18"/>
      <c r="M38" s="19"/>
    </row>
    <row r="39" spans="7:13" ht="15" thickBot="1" x14ac:dyDescent="0.35">
      <c r="I39" s="14"/>
      <c r="J39" s="20"/>
      <c r="K39" s="20"/>
      <c r="L39" s="20"/>
      <c r="M39" s="15"/>
    </row>
  </sheetData>
  <mergeCells count="9">
    <mergeCell ref="B17:C18"/>
    <mergeCell ref="D17:E18"/>
    <mergeCell ref="F17:G18"/>
    <mergeCell ref="J7:L7"/>
    <mergeCell ref="J10:L10"/>
    <mergeCell ref="D8:E8"/>
    <mergeCell ref="B15:C16"/>
    <mergeCell ref="D15:E16"/>
    <mergeCell ref="F15:G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ARhis</vt:lpstr>
      <vt:lpstr>ARcar</vt:lpstr>
      <vt:lpstr>แผนผัง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2022-08-17T03:00:29Z</dcterms:modified>
</cp:coreProperties>
</file>