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Engineering\3)T.Y\Sem-5\CS501(Statistics-2)\Practicals\P2\"/>
    </mc:Choice>
  </mc:AlternateContent>
  <xr:revisionPtr revIDLastSave="0" documentId="13_ncr:1_{CD68C910-1D26-48BF-BDDA-2EF3E48970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2" r:id="rId2"/>
  </sheets>
  <definedNames>
    <definedName name="_xlnm._FilterDatabase" localSheetId="0" hidden="1">Sheet1!$A$2:$C$57</definedName>
    <definedName name="_xlchart.v1.0" hidden="1">Sheet1!$D$1</definedName>
    <definedName name="_xlchart.v1.1" hidden="1">Sheet1!$D$2:$D$57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N7" i="1"/>
  <c r="O6" i="1"/>
  <c r="N6" i="1"/>
  <c r="O5" i="1"/>
  <c r="N5" i="1"/>
  <c r="O4" i="1"/>
  <c r="N4" i="1"/>
  <c r="O3" i="1"/>
  <c r="N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57" i="1" s="1"/>
  <c r="C3" i="1"/>
  <c r="D3" i="1" s="1"/>
  <c r="G41" i="1" l="1"/>
  <c r="G25" i="1"/>
  <c r="G9" i="1"/>
  <c r="G48" i="1"/>
  <c r="G32" i="1"/>
  <c r="G16" i="1"/>
  <c r="G55" i="1"/>
  <c r="G39" i="1"/>
  <c r="G23" i="1"/>
  <c r="G7" i="1"/>
  <c r="G42" i="1"/>
  <c r="G26" i="1"/>
  <c r="G10" i="1"/>
  <c r="F45" i="1"/>
  <c r="F13" i="1"/>
  <c r="F32" i="1"/>
  <c r="F3" i="1"/>
  <c r="F26" i="1"/>
  <c r="D56" i="1"/>
  <c r="D45" i="1"/>
  <c r="D44" i="1"/>
  <c r="D32" i="1"/>
  <c r="D5" i="1"/>
  <c r="D55" i="1"/>
  <c r="D51" i="1"/>
  <c r="D43" i="1"/>
  <c r="D39" i="1"/>
  <c r="D35" i="1"/>
  <c r="D31" i="1"/>
  <c r="D27" i="1"/>
  <c r="D23" i="1"/>
  <c r="D19" i="1"/>
  <c r="D15" i="1"/>
  <c r="D11" i="1"/>
  <c r="D7" i="1"/>
  <c r="P7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49" i="1"/>
  <c r="D37" i="1"/>
  <c r="D33" i="1"/>
  <c r="D25" i="1"/>
  <c r="D24" i="1"/>
  <c r="D17" i="1"/>
  <c r="D13" i="1"/>
  <c r="D12" i="1"/>
  <c r="D4" i="1"/>
  <c r="D47" i="1"/>
  <c r="E51" i="1"/>
  <c r="D53" i="1"/>
  <c r="D41" i="1"/>
  <c r="D29" i="1"/>
  <c r="D21" i="1"/>
  <c r="D9" i="1"/>
  <c r="P6" i="1"/>
  <c r="D52" i="1"/>
  <c r="D48" i="1"/>
  <c r="D40" i="1"/>
  <c r="D36" i="1"/>
  <c r="D28" i="1"/>
  <c r="D20" i="1"/>
  <c r="D16" i="1"/>
  <c r="D8" i="1"/>
  <c r="P3" i="1"/>
  <c r="F49" i="1" s="1"/>
  <c r="P5" i="1"/>
  <c r="P4" i="1"/>
  <c r="F6" i="1" l="1"/>
  <c r="F38" i="1"/>
  <c r="F12" i="1"/>
  <c r="F44" i="1"/>
  <c r="F25" i="1"/>
  <c r="G57" i="1"/>
  <c r="G14" i="1"/>
  <c r="G30" i="1"/>
  <c r="G46" i="1"/>
  <c r="G11" i="1"/>
  <c r="G27" i="1"/>
  <c r="G43" i="1"/>
  <c r="G4" i="1"/>
  <c r="G20" i="1"/>
  <c r="G36" i="1"/>
  <c r="G52" i="1"/>
  <c r="G13" i="1"/>
  <c r="G29" i="1"/>
  <c r="G45" i="1"/>
  <c r="E16" i="1"/>
  <c r="F10" i="1"/>
  <c r="F42" i="1"/>
  <c r="F16" i="1"/>
  <c r="F48" i="1"/>
  <c r="F29" i="1"/>
  <c r="G3" i="1"/>
  <c r="G18" i="1"/>
  <c r="G34" i="1"/>
  <c r="G50" i="1"/>
  <c r="G15" i="1"/>
  <c r="G31" i="1"/>
  <c r="G47" i="1"/>
  <c r="G8" i="1"/>
  <c r="G24" i="1"/>
  <c r="G40" i="1"/>
  <c r="G56" i="1"/>
  <c r="G17" i="1"/>
  <c r="G33" i="1"/>
  <c r="G49" i="1"/>
  <c r="E56" i="1"/>
  <c r="F56" i="1"/>
  <c r="F22" i="1"/>
  <c r="F54" i="1"/>
  <c r="F28" i="1"/>
  <c r="F9" i="1"/>
  <c r="F41" i="1"/>
  <c r="G6" i="1"/>
  <c r="G22" i="1"/>
  <c r="G38" i="1"/>
  <c r="G54" i="1"/>
  <c r="G19" i="1"/>
  <c r="G35" i="1"/>
  <c r="G51" i="1"/>
  <c r="G12" i="1"/>
  <c r="G28" i="1"/>
  <c r="G44" i="1"/>
  <c r="G5" i="1"/>
  <c r="G21" i="1"/>
  <c r="G37" i="1"/>
  <c r="G53" i="1"/>
  <c r="F14" i="1"/>
  <c r="F30" i="1"/>
  <c r="F46" i="1"/>
  <c r="F4" i="1"/>
  <c r="F20" i="1"/>
  <c r="F36" i="1"/>
  <c r="F52" i="1"/>
  <c r="F17" i="1"/>
  <c r="F33" i="1"/>
  <c r="F43" i="1"/>
  <c r="F51" i="1"/>
  <c r="E3" i="1"/>
  <c r="F7" i="1"/>
  <c r="F11" i="1"/>
  <c r="F15" i="1"/>
  <c r="F19" i="1"/>
  <c r="F23" i="1"/>
  <c r="F27" i="1"/>
  <c r="F31" i="1"/>
  <c r="F35" i="1"/>
  <c r="F39" i="1"/>
  <c r="F47" i="1"/>
  <c r="F55" i="1"/>
  <c r="E19" i="1"/>
  <c r="E35" i="1"/>
  <c r="E8" i="1"/>
  <c r="E20" i="1"/>
  <c r="F57" i="1"/>
  <c r="F18" i="1"/>
  <c r="F34" i="1"/>
  <c r="F50" i="1"/>
  <c r="F8" i="1"/>
  <c r="F24" i="1"/>
  <c r="F40" i="1"/>
  <c r="F5" i="1"/>
  <c r="F21" i="1"/>
  <c r="F37" i="1"/>
  <c r="F53" i="1"/>
  <c r="E5" i="1"/>
  <c r="E9" i="1"/>
  <c r="E17" i="1"/>
  <c r="E21" i="1"/>
  <c r="E25" i="1"/>
  <c r="E29" i="1"/>
  <c r="E33" i="1"/>
  <c r="E41" i="1"/>
  <c r="E49" i="1"/>
  <c r="E57" i="1"/>
  <c r="E10" i="1"/>
  <c r="E18" i="1"/>
  <c r="E26" i="1"/>
  <c r="E34" i="1"/>
  <c r="E42" i="1"/>
  <c r="E50" i="1"/>
  <c r="E13" i="1"/>
  <c r="E37" i="1"/>
  <c r="E45" i="1"/>
  <c r="E53" i="1"/>
  <c r="E6" i="1"/>
  <c r="E14" i="1"/>
  <c r="E22" i="1"/>
  <c r="E30" i="1"/>
  <c r="E38" i="1"/>
  <c r="E46" i="1"/>
  <c r="E54" i="1"/>
  <c r="E7" i="1"/>
  <c r="E23" i="1"/>
  <c r="E39" i="1"/>
  <c r="E55" i="1"/>
  <c r="E32" i="1"/>
  <c r="E28" i="1"/>
  <c r="E24" i="1"/>
  <c r="E11" i="1"/>
  <c r="E27" i="1"/>
  <c r="E43" i="1"/>
  <c r="E44" i="1"/>
  <c r="E40" i="1"/>
  <c r="E36" i="1"/>
  <c r="E15" i="1"/>
  <c r="E31" i="1"/>
  <c r="E47" i="1"/>
  <c r="E48" i="1"/>
  <c r="E4" i="1"/>
  <c r="E12" i="1"/>
  <c r="E52" i="1"/>
  <c r="N9" i="1" l="1"/>
</calcChain>
</file>

<file path=xl/sharedStrings.xml><?xml version="1.0" encoding="utf-8"?>
<sst xmlns="http://schemas.openxmlformats.org/spreadsheetml/2006/main" count="22" uniqueCount="20">
  <si>
    <t>Height (in m)</t>
  </si>
  <si>
    <t>Weight(in Kg)</t>
  </si>
  <si>
    <t>BMI</t>
  </si>
  <si>
    <t>FIND PERCENTILE Using Function "percentrank"</t>
  </si>
  <si>
    <t>FIND MEAN Using Function "average"</t>
  </si>
  <si>
    <t>FIND MODE Using Function "mode"</t>
  </si>
  <si>
    <t>FIND MEDIAN Using Function "median"</t>
  </si>
  <si>
    <t>Then find your percentile as per the Data</t>
  </si>
  <si>
    <t>Plot the Data in a Histogram</t>
  </si>
  <si>
    <t>mean</t>
  </si>
  <si>
    <t>mode</t>
  </si>
  <si>
    <t>median</t>
  </si>
  <si>
    <t>Height</t>
  </si>
  <si>
    <t>Weight</t>
  </si>
  <si>
    <t>Percentile</t>
  </si>
  <si>
    <t>variance</t>
  </si>
  <si>
    <t>std</t>
  </si>
  <si>
    <t>xi-mean</t>
  </si>
  <si>
    <t>Mean deviation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</si>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</sst>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202124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2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32F40C6-CDA5-4384-BFCE-BB30FAE5E82C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376859</xdr:colOff>
      <xdr:row>12</xdr:row>
      <xdr:rowOff>15736</xdr:rowOff>
    </xdr:from>
    <xdr:to>
      <xdr:col>15</xdr:col>
      <xdr:colOff>724728</xdr:colOff>
      <xdr:row>26</xdr:row>
      <xdr:rowOff>91936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4BF38A-C3FD-C39C-3FDC-D894893A7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9759" y="2396986"/>
              <a:ext cx="45864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7"/>
  <sheetViews>
    <sheetView tabSelected="1" topLeftCell="B1" zoomScale="115" zoomScaleNormal="115" workbookViewId="0">
      <selection activeCell="I13" sqref="I13"/>
    </sheetView>
  </sheetViews>
  <sheetFormatPr defaultColWidth="12.7109375" defaultRowHeight="15.75" customHeight="1" x14ac:dyDescent="0.2"/>
  <cols>
    <col min="1" max="1" width="14.85546875" bestFit="1" customWidth="1"/>
    <col min="2" max="2" width="15.5703125" bestFit="1" customWidth="1"/>
    <col min="4" max="7" width="12.7109375" style="7"/>
    <col min="8" max="8" width="12.7109375" style="16"/>
  </cols>
  <sheetData>
    <row r="1" spans="1:16" ht="15.75" customHeight="1" x14ac:dyDescent="0.2">
      <c r="A1" s="17"/>
      <c r="B1" s="17"/>
      <c r="C1" s="17"/>
    </row>
    <row r="2" spans="1:16" ht="15.75" customHeight="1" x14ac:dyDescent="0.25">
      <c r="A2" s="1" t="s">
        <v>0</v>
      </c>
      <c r="B2" s="14" t="s">
        <v>1</v>
      </c>
      <c r="C2" s="14" t="s">
        <v>2</v>
      </c>
      <c r="D2" s="14" t="s">
        <v>14</v>
      </c>
      <c r="E2" s="15" t="s">
        <v>17</v>
      </c>
      <c r="F2" s="15" t="s">
        <v>19</v>
      </c>
      <c r="G2" s="15" t="s">
        <v>19</v>
      </c>
      <c r="H2" s="18"/>
      <c r="M2" s="10"/>
      <c r="N2" s="10" t="s">
        <v>12</v>
      </c>
      <c r="O2" s="10" t="s">
        <v>13</v>
      </c>
      <c r="P2" s="10" t="s">
        <v>2</v>
      </c>
    </row>
    <row r="3" spans="1:16" ht="15.75" customHeight="1" x14ac:dyDescent="0.25">
      <c r="A3" s="5">
        <v>1.78</v>
      </c>
      <c r="B3" s="2">
        <v>70</v>
      </c>
      <c r="C3" s="8">
        <f>($B3/($A3*$A3))</f>
        <v>22.093170054286073</v>
      </c>
      <c r="D3" s="8">
        <f>_xlfn.PERCENTRANK.INC($C3:$C57,$C3)</f>
        <v>0.57399999999999995</v>
      </c>
      <c r="E3" s="8">
        <f>ABS($C3-$P$3)</f>
        <v>0.2386396308564116</v>
      </c>
      <c r="F3" s="8">
        <f>(($C3-$P$3)/$P$7)</f>
        <v>-6.3316728828068311E-2</v>
      </c>
      <c r="G3" s="8">
        <f>STANDARDIZE($C3,$P$3,$P$7)</f>
        <v>-6.3316728828068311E-2</v>
      </c>
      <c r="H3" s="19"/>
      <c r="I3" t="s">
        <v>4</v>
      </c>
      <c r="M3" s="10" t="s">
        <v>9</v>
      </c>
      <c r="N3" s="11">
        <f>AVERAGE(A3:A57)</f>
        <v>1.708545454545455</v>
      </c>
      <c r="O3" s="10">
        <f>AVERAGE(B3:B57)</f>
        <v>65.301818181818177</v>
      </c>
      <c r="P3" s="11">
        <f>AVERAGE(C3:C57)</f>
        <v>22.331809685142485</v>
      </c>
    </row>
    <row r="4" spans="1:16" ht="15.75" customHeight="1" x14ac:dyDescent="0.25">
      <c r="A4" s="5">
        <v>1.54</v>
      </c>
      <c r="B4" s="2">
        <v>53</v>
      </c>
      <c r="C4" s="8">
        <f t="shared" ref="C4:C57" si="0">($B4/($A4*$A4))</f>
        <v>22.347782088041829</v>
      </c>
      <c r="D4" s="8">
        <f t="shared" ref="D4:D57" si="1">_xlfn.PERCENTRANK.INC($C4:$C58,$C4)</f>
        <v>0.58399999999999996</v>
      </c>
      <c r="E4" s="8">
        <f t="shared" ref="E4:E57" si="2">ABS($C4-$P$3)</f>
        <v>1.5972402899343763E-2</v>
      </c>
      <c r="F4" s="8">
        <f t="shared" ref="F4:F57" si="3">(($C4-$P$3)/$P$7)</f>
        <v>4.2378556297671607E-3</v>
      </c>
      <c r="G4" s="8">
        <f t="shared" ref="G4:G57" si="4">STANDARDIZE($C4,$P$3,$P$7)</f>
        <v>4.2378556297671607E-3</v>
      </c>
      <c r="H4" s="19"/>
      <c r="I4" t="s">
        <v>5</v>
      </c>
      <c r="M4" s="10" t="s">
        <v>10</v>
      </c>
      <c r="N4" s="10">
        <f>MODE(A3:A57)</f>
        <v>1.8</v>
      </c>
      <c r="O4" s="10">
        <f>MODE(B3:B57)</f>
        <v>65</v>
      </c>
      <c r="P4" s="10">
        <f>MODE(C3:C57)</f>
        <v>21.224489795918366</v>
      </c>
    </row>
    <row r="5" spans="1:16" ht="15.75" customHeight="1" x14ac:dyDescent="0.25">
      <c r="A5" s="5">
        <v>1.8</v>
      </c>
      <c r="B5" s="2">
        <v>63</v>
      </c>
      <c r="C5" s="8">
        <f t="shared" si="0"/>
        <v>19.444444444444443</v>
      </c>
      <c r="D5" s="8">
        <f t="shared" si="1"/>
        <v>0.192</v>
      </c>
      <c r="E5" s="8">
        <f t="shared" si="2"/>
        <v>2.8873652406980419</v>
      </c>
      <c r="F5" s="8">
        <f t="shared" si="3"/>
        <v>-0.76608617486032393</v>
      </c>
      <c r="G5" s="8">
        <f t="shared" si="4"/>
        <v>-0.76608617486032393</v>
      </c>
      <c r="H5" s="19"/>
      <c r="I5" t="s">
        <v>6</v>
      </c>
      <c r="M5" s="10" t="s">
        <v>11</v>
      </c>
      <c r="N5" s="11">
        <f>MEDIAN(A3:A57)</f>
        <v>1.72</v>
      </c>
      <c r="O5" s="10">
        <f>MEDIAN(B3:B57)</f>
        <v>65</v>
      </c>
      <c r="P5" s="11">
        <f>MEDIAN(C3:C57)</f>
        <v>21.469150482230148</v>
      </c>
    </row>
    <row r="6" spans="1:16" ht="15.75" customHeight="1" x14ac:dyDescent="0.25">
      <c r="A6" s="5">
        <v>1.67</v>
      </c>
      <c r="B6" s="2">
        <v>60</v>
      </c>
      <c r="C6" s="8">
        <f t="shared" si="0"/>
        <v>21.513858510523864</v>
      </c>
      <c r="D6" s="8">
        <f t="shared" si="1"/>
        <v>0.52900000000000003</v>
      </c>
      <c r="E6" s="8">
        <f t="shared" si="2"/>
        <v>0.81795117461862077</v>
      </c>
      <c r="F6" s="8">
        <f t="shared" si="3"/>
        <v>-0.21702176009939006</v>
      </c>
      <c r="G6" s="8">
        <f t="shared" si="4"/>
        <v>-0.21702176009939006</v>
      </c>
      <c r="H6" s="19"/>
      <c r="M6" s="13" t="s">
        <v>15</v>
      </c>
      <c r="N6" s="9">
        <f>VAR(A3:A57)</f>
        <v>1.361636363636364E-2</v>
      </c>
      <c r="O6" s="9">
        <f>VAR(B3:B57)</f>
        <v>169.99536700336762</v>
      </c>
      <c r="P6" s="9">
        <f>VAR(C3:C57)</f>
        <v>14.205227650277973</v>
      </c>
    </row>
    <row r="7" spans="1:16" ht="15.75" customHeight="1" x14ac:dyDescent="0.25">
      <c r="A7" s="5">
        <v>1.75</v>
      </c>
      <c r="B7" s="2">
        <v>65</v>
      </c>
      <c r="C7" s="8">
        <f t="shared" si="0"/>
        <v>21.224489795918366</v>
      </c>
      <c r="D7" s="8">
        <f t="shared" si="1"/>
        <v>0.44</v>
      </c>
      <c r="E7" s="8">
        <f t="shared" si="2"/>
        <v>1.1073198892241187</v>
      </c>
      <c r="F7" s="8">
        <f t="shared" si="3"/>
        <v>-0.29379811266183259</v>
      </c>
      <c r="G7" s="8">
        <f t="shared" si="4"/>
        <v>-0.29379811266183259</v>
      </c>
      <c r="H7" s="19"/>
      <c r="I7" t="s">
        <v>3</v>
      </c>
      <c r="M7" s="13" t="s">
        <v>16</v>
      </c>
      <c r="N7" s="9">
        <f>STDEV(A3:A57)</f>
        <v>0.11668917531786588</v>
      </c>
      <c r="O7" s="9">
        <f>STDEV(B3:B57)</f>
        <v>13.038227141884269</v>
      </c>
      <c r="P7" s="9">
        <f>STDEV(C3:C57)</f>
        <v>3.768982309626562</v>
      </c>
    </row>
    <row r="8" spans="1:16" ht="15.75" customHeight="1" x14ac:dyDescent="0.25">
      <c r="A8" s="5">
        <v>1.68</v>
      </c>
      <c r="B8" s="2">
        <v>74</v>
      </c>
      <c r="C8" s="8">
        <f t="shared" si="0"/>
        <v>26.218820861678008</v>
      </c>
      <c r="D8" s="8">
        <f t="shared" si="1"/>
        <v>0.877</v>
      </c>
      <c r="E8" s="8">
        <f t="shared" si="2"/>
        <v>3.8870111765355233</v>
      </c>
      <c r="F8" s="8">
        <f t="shared" si="3"/>
        <v>1.0313158452899864</v>
      </c>
      <c r="G8" s="8">
        <f t="shared" si="4"/>
        <v>1.0313158452899864</v>
      </c>
      <c r="H8" s="19"/>
    </row>
    <row r="9" spans="1:16" ht="15.75" customHeight="1" x14ac:dyDescent="0.25">
      <c r="A9" s="5">
        <v>1.72</v>
      </c>
      <c r="B9" s="2">
        <v>65</v>
      </c>
      <c r="C9" s="8">
        <f t="shared" si="0"/>
        <v>21.971335857220122</v>
      </c>
      <c r="D9" s="8">
        <f t="shared" si="1"/>
        <v>0.56200000000000006</v>
      </c>
      <c r="E9" s="8">
        <f t="shared" si="2"/>
        <v>0.36047382792236249</v>
      </c>
      <c r="F9" s="8">
        <f t="shared" si="3"/>
        <v>-9.5642218060205994E-2</v>
      </c>
      <c r="G9" s="8">
        <f t="shared" si="4"/>
        <v>-9.5642218060205994E-2</v>
      </c>
      <c r="H9" s="19"/>
      <c r="I9" t="s">
        <v>8</v>
      </c>
      <c r="M9" s="12" t="s">
        <v>18</v>
      </c>
      <c r="N9">
        <f>(SUM(E3:E57)/COUNT(C3:C57))</f>
        <v>2.918470425494184</v>
      </c>
    </row>
    <row r="10" spans="1:16" ht="15.75" customHeight="1" x14ac:dyDescent="0.25">
      <c r="A10" s="5">
        <v>1.8</v>
      </c>
      <c r="B10" s="2">
        <v>59</v>
      </c>
      <c r="C10" s="8">
        <f t="shared" si="0"/>
        <v>18.209876543209877</v>
      </c>
      <c r="D10" s="8">
        <f t="shared" si="1"/>
        <v>0.106</v>
      </c>
      <c r="E10" s="8">
        <f t="shared" si="2"/>
        <v>4.1219331419326082</v>
      </c>
      <c r="F10" s="8">
        <f t="shared" si="3"/>
        <v>-1.0936461896901335</v>
      </c>
      <c r="G10" s="8">
        <f t="shared" si="4"/>
        <v>-1.0936461896901335</v>
      </c>
      <c r="H10" s="19"/>
      <c r="I10" s="4" t="s">
        <v>7</v>
      </c>
    </row>
    <row r="11" spans="1:16" ht="15" x14ac:dyDescent="0.25">
      <c r="A11" s="5">
        <v>1.66</v>
      </c>
      <c r="B11" s="2">
        <v>42.6</v>
      </c>
      <c r="C11" s="8">
        <f t="shared" si="0"/>
        <v>15.459428073740748</v>
      </c>
      <c r="D11" s="8">
        <f t="shared" si="1"/>
        <v>0</v>
      </c>
      <c r="E11" s="8">
        <f t="shared" si="2"/>
        <v>6.8723816114017371</v>
      </c>
      <c r="F11" s="8">
        <f t="shared" si="3"/>
        <v>-1.8234051122629615</v>
      </c>
      <c r="G11" s="8">
        <f t="shared" si="4"/>
        <v>-1.8234051122629615</v>
      </c>
      <c r="H11" s="19"/>
    </row>
    <row r="12" spans="1:16" ht="15" x14ac:dyDescent="0.25">
      <c r="A12" s="5">
        <v>1.73</v>
      </c>
      <c r="B12" s="2">
        <v>63</v>
      </c>
      <c r="C12" s="8">
        <f t="shared" si="0"/>
        <v>21.04981790236894</v>
      </c>
      <c r="D12" s="8">
        <f t="shared" si="1"/>
        <v>0.42199999999999999</v>
      </c>
      <c r="E12" s="8">
        <f t="shared" si="2"/>
        <v>1.2819917827735452</v>
      </c>
      <c r="F12" s="8">
        <f t="shared" si="3"/>
        <v>-0.34014269037536748</v>
      </c>
      <c r="G12" s="8">
        <f t="shared" si="4"/>
        <v>-0.34014269037536748</v>
      </c>
      <c r="H12" s="19"/>
    </row>
    <row r="13" spans="1:16" ht="15" x14ac:dyDescent="0.25">
      <c r="A13" s="5">
        <v>1.67</v>
      </c>
      <c r="B13" s="2">
        <v>65</v>
      </c>
      <c r="C13" s="8">
        <f t="shared" si="0"/>
        <v>23.306680053067517</v>
      </c>
      <c r="D13" s="8">
        <f t="shared" si="1"/>
        <v>0.63600000000000001</v>
      </c>
      <c r="E13" s="8">
        <f t="shared" si="2"/>
        <v>0.9748703679250319</v>
      </c>
      <c r="F13" s="8">
        <f t="shared" si="3"/>
        <v>0.25865612726147924</v>
      </c>
      <c r="G13" s="8">
        <f t="shared" si="4"/>
        <v>0.25865612726147924</v>
      </c>
      <c r="H13" s="19"/>
    </row>
    <row r="14" spans="1:16" ht="15" x14ac:dyDescent="0.25">
      <c r="A14" s="5">
        <v>1.3</v>
      </c>
      <c r="B14" s="2">
        <v>60</v>
      </c>
      <c r="C14" s="8">
        <f t="shared" si="0"/>
        <v>35.50295857988165</v>
      </c>
      <c r="D14" s="8">
        <f t="shared" si="1"/>
        <v>1</v>
      </c>
      <c r="E14" s="8">
        <f t="shared" si="2"/>
        <v>13.171148894739165</v>
      </c>
      <c r="F14" s="8">
        <f t="shared" si="3"/>
        <v>3.4946167991019803</v>
      </c>
      <c r="G14" s="8">
        <f t="shared" si="4"/>
        <v>3.4946167991019803</v>
      </c>
      <c r="H14" s="19"/>
    </row>
    <row r="15" spans="1:16" ht="15" x14ac:dyDescent="0.25">
      <c r="A15" s="5">
        <v>1.7</v>
      </c>
      <c r="B15" s="2">
        <v>58</v>
      </c>
      <c r="C15" s="8">
        <f t="shared" si="0"/>
        <v>20.069204152249139</v>
      </c>
      <c r="D15" s="8">
        <f t="shared" si="1"/>
        <v>0.309</v>
      </c>
      <c r="E15" s="8">
        <f t="shared" si="2"/>
        <v>2.2626055328933461</v>
      </c>
      <c r="F15" s="8">
        <f t="shared" si="3"/>
        <v>-0.60032267254592908</v>
      </c>
      <c r="G15" s="8">
        <f t="shared" si="4"/>
        <v>-0.60032267254592908</v>
      </c>
      <c r="H15" s="19"/>
    </row>
    <row r="16" spans="1:16" ht="15" x14ac:dyDescent="0.25">
      <c r="A16" s="5">
        <v>1.8</v>
      </c>
      <c r="B16" s="2">
        <v>75</v>
      </c>
      <c r="C16" s="8">
        <f t="shared" si="0"/>
        <v>23.148148148148145</v>
      </c>
      <c r="D16" s="8">
        <f t="shared" si="1"/>
        <v>0.58499999999999996</v>
      </c>
      <c r="E16" s="8">
        <f t="shared" si="2"/>
        <v>0.81633846300566049</v>
      </c>
      <c r="F16" s="8">
        <f t="shared" si="3"/>
        <v>0.21659386962910548</v>
      </c>
      <c r="G16" s="8">
        <f t="shared" si="4"/>
        <v>0.21659386962910548</v>
      </c>
      <c r="H16" s="19"/>
    </row>
    <row r="17" spans="1:8" ht="15" x14ac:dyDescent="0.25">
      <c r="A17" s="5">
        <v>1.5</v>
      </c>
      <c r="B17" s="2">
        <v>48</v>
      </c>
      <c r="C17" s="8">
        <f t="shared" si="0"/>
        <v>21.333333333333332</v>
      </c>
      <c r="D17" s="8">
        <f t="shared" si="1"/>
        <v>0.47499999999999998</v>
      </c>
      <c r="E17" s="8">
        <f t="shared" si="2"/>
        <v>0.99847635180915262</v>
      </c>
      <c r="F17" s="8">
        <f t="shared" si="3"/>
        <v>-0.26491935217071466</v>
      </c>
      <c r="G17" s="8">
        <f t="shared" si="4"/>
        <v>-0.26491935217071466</v>
      </c>
      <c r="H17" s="19"/>
    </row>
    <row r="18" spans="1:8" ht="15" x14ac:dyDescent="0.25">
      <c r="A18" s="5">
        <v>1.8</v>
      </c>
      <c r="B18" s="2">
        <v>83</v>
      </c>
      <c r="C18" s="8">
        <f t="shared" si="0"/>
        <v>25.617283950617281</v>
      </c>
      <c r="D18" s="8">
        <f t="shared" si="1"/>
        <v>0.79400000000000004</v>
      </c>
      <c r="E18" s="8">
        <f t="shared" si="2"/>
        <v>3.2854742654747966</v>
      </c>
      <c r="F18" s="8">
        <f t="shared" si="3"/>
        <v>0.87171389928872545</v>
      </c>
      <c r="G18" s="8">
        <f t="shared" si="4"/>
        <v>0.87171389928872545</v>
      </c>
      <c r="H18" s="19"/>
    </row>
    <row r="19" spans="1:8" ht="15" x14ac:dyDescent="0.25">
      <c r="A19" s="5">
        <v>1.9</v>
      </c>
      <c r="B19" s="2">
        <v>108</v>
      </c>
      <c r="C19" s="8">
        <f t="shared" si="0"/>
        <v>29.91689750692521</v>
      </c>
      <c r="D19" s="8">
        <f t="shared" si="1"/>
        <v>1</v>
      </c>
      <c r="E19" s="8">
        <f t="shared" si="2"/>
        <v>7.5850878217827251</v>
      </c>
      <c r="F19" s="8">
        <f t="shared" si="3"/>
        <v>2.0125028983047337</v>
      </c>
      <c r="G19" s="8">
        <f t="shared" si="4"/>
        <v>2.0125028983047337</v>
      </c>
      <c r="H19" s="19"/>
    </row>
    <row r="20" spans="1:8" ht="15" x14ac:dyDescent="0.25">
      <c r="A20" s="5">
        <v>1.52</v>
      </c>
      <c r="B20" s="3">
        <v>37</v>
      </c>
      <c r="C20" s="8">
        <f t="shared" si="0"/>
        <v>16.014542936288088</v>
      </c>
      <c r="D20" s="8">
        <f t="shared" si="1"/>
        <v>0</v>
      </c>
      <c r="E20" s="8">
        <f t="shared" si="2"/>
        <v>6.3172667488543972</v>
      </c>
      <c r="F20" s="8">
        <f t="shared" si="3"/>
        <v>-1.6761200318502754</v>
      </c>
      <c r="G20" s="8">
        <f t="shared" si="4"/>
        <v>-1.6761200318502754</v>
      </c>
      <c r="H20" s="19"/>
    </row>
    <row r="21" spans="1:8" ht="15" x14ac:dyDescent="0.25">
      <c r="A21" s="5">
        <v>1.8</v>
      </c>
      <c r="B21" s="2">
        <v>75</v>
      </c>
      <c r="C21" s="8">
        <f t="shared" si="0"/>
        <v>23.148148148148145</v>
      </c>
      <c r="D21" s="8">
        <f t="shared" si="1"/>
        <v>0.61099999999999999</v>
      </c>
      <c r="E21" s="8">
        <f t="shared" si="2"/>
        <v>0.81633846300566049</v>
      </c>
      <c r="F21" s="8">
        <f t="shared" si="3"/>
        <v>0.21659386962910548</v>
      </c>
      <c r="G21" s="8">
        <f t="shared" si="4"/>
        <v>0.21659386962910548</v>
      </c>
      <c r="H21" s="19"/>
    </row>
    <row r="22" spans="1:8" ht="15" x14ac:dyDescent="0.25">
      <c r="A22" s="5">
        <v>1.63</v>
      </c>
      <c r="B22" s="2">
        <v>52</v>
      </c>
      <c r="C22" s="8">
        <f t="shared" si="0"/>
        <v>19.571681282697881</v>
      </c>
      <c r="D22" s="8">
        <f t="shared" si="1"/>
        <v>0.22800000000000001</v>
      </c>
      <c r="E22" s="8">
        <f t="shared" si="2"/>
        <v>2.7601284024446038</v>
      </c>
      <c r="F22" s="8">
        <f t="shared" si="3"/>
        <v>-0.73232723735391647</v>
      </c>
      <c r="G22" s="8">
        <f t="shared" si="4"/>
        <v>-0.73232723735391647</v>
      </c>
      <c r="H22" s="19"/>
    </row>
    <row r="23" spans="1:8" ht="15" x14ac:dyDescent="0.25">
      <c r="A23" s="5">
        <v>1.64</v>
      </c>
      <c r="B23" s="2">
        <v>70</v>
      </c>
      <c r="C23" s="8">
        <f t="shared" si="0"/>
        <v>26.026174895895306</v>
      </c>
      <c r="D23" s="8">
        <f t="shared" si="1"/>
        <v>0.88200000000000001</v>
      </c>
      <c r="E23" s="8">
        <f t="shared" si="2"/>
        <v>3.6943652107528209</v>
      </c>
      <c r="F23" s="8">
        <f t="shared" si="3"/>
        <v>0.98020232180895162</v>
      </c>
      <c r="G23" s="8">
        <f t="shared" si="4"/>
        <v>0.98020232180895162</v>
      </c>
      <c r="H23" s="19"/>
    </row>
    <row r="24" spans="1:8" ht="15" x14ac:dyDescent="0.25">
      <c r="A24" s="5">
        <v>1.57</v>
      </c>
      <c r="B24" s="2">
        <v>62</v>
      </c>
      <c r="C24" s="8">
        <f t="shared" si="0"/>
        <v>25.153150229218223</v>
      </c>
      <c r="D24" s="8">
        <f t="shared" si="1"/>
        <v>0.81799999999999995</v>
      </c>
      <c r="E24" s="8">
        <f t="shared" si="2"/>
        <v>2.8213405440757384</v>
      </c>
      <c r="F24" s="8">
        <f t="shared" si="3"/>
        <v>0.74856826387048825</v>
      </c>
      <c r="G24" s="8">
        <f t="shared" si="4"/>
        <v>0.74856826387048825</v>
      </c>
      <c r="H24" s="19"/>
    </row>
    <row r="25" spans="1:8" ht="15" x14ac:dyDescent="0.25">
      <c r="A25" s="5">
        <v>1.74</v>
      </c>
      <c r="B25" s="2">
        <v>89</v>
      </c>
      <c r="C25" s="8">
        <f t="shared" si="0"/>
        <v>29.396221429515126</v>
      </c>
      <c r="D25" s="8">
        <f t="shared" si="1"/>
        <v>0.96799999999999997</v>
      </c>
      <c r="E25" s="8">
        <f t="shared" si="2"/>
        <v>7.0644117443726415</v>
      </c>
      <c r="F25" s="8">
        <f t="shared" si="3"/>
        <v>1.8743552407579744</v>
      </c>
      <c r="G25" s="8">
        <f t="shared" si="4"/>
        <v>1.8743552407579744</v>
      </c>
      <c r="H25" s="19"/>
    </row>
    <row r="26" spans="1:8" ht="15" x14ac:dyDescent="0.25">
      <c r="A26" s="5">
        <v>1.62</v>
      </c>
      <c r="B26" s="2">
        <v>70</v>
      </c>
      <c r="C26" s="8">
        <f t="shared" si="0"/>
        <v>26.672763298277697</v>
      </c>
      <c r="D26" s="8">
        <f t="shared" si="1"/>
        <v>0.93500000000000005</v>
      </c>
      <c r="E26" s="8">
        <f t="shared" si="2"/>
        <v>4.3409536131352127</v>
      </c>
      <c r="F26" s="8">
        <f t="shared" si="3"/>
        <v>1.1517574922142106</v>
      </c>
      <c r="G26" s="8">
        <f t="shared" si="4"/>
        <v>1.1517574922142106</v>
      </c>
      <c r="H26" s="19"/>
    </row>
    <row r="27" spans="1:8" ht="15" x14ac:dyDescent="0.25">
      <c r="A27" s="5">
        <v>1.62</v>
      </c>
      <c r="B27" s="2">
        <v>52</v>
      </c>
      <c r="C27" s="8">
        <f t="shared" si="0"/>
        <v>19.814052735863431</v>
      </c>
      <c r="D27" s="8">
        <f t="shared" si="1"/>
        <v>0.3</v>
      </c>
      <c r="E27" s="8">
        <f t="shared" si="2"/>
        <v>2.5177569492790539</v>
      </c>
      <c r="F27" s="8">
        <f t="shared" si="3"/>
        <v>-0.66802036795140018</v>
      </c>
      <c r="G27" s="8">
        <f t="shared" si="4"/>
        <v>-0.66802036795140018</v>
      </c>
      <c r="H27" s="19"/>
    </row>
    <row r="28" spans="1:8" ht="15" x14ac:dyDescent="0.25">
      <c r="A28" s="5">
        <v>1.82</v>
      </c>
      <c r="B28" s="2">
        <v>85</v>
      </c>
      <c r="C28" s="8">
        <f t="shared" si="0"/>
        <v>25.661152034778407</v>
      </c>
      <c r="D28" s="8">
        <f t="shared" si="1"/>
        <v>0.89600000000000002</v>
      </c>
      <c r="E28" s="8">
        <f t="shared" si="2"/>
        <v>3.3293423496359225</v>
      </c>
      <c r="F28" s="8">
        <f t="shared" si="3"/>
        <v>0.88335313783040814</v>
      </c>
      <c r="G28" s="8">
        <f t="shared" si="4"/>
        <v>0.88335313783040814</v>
      </c>
      <c r="H28" s="19"/>
    </row>
    <row r="29" spans="1:8" ht="15" x14ac:dyDescent="0.25">
      <c r="A29" s="5">
        <v>1.8</v>
      </c>
      <c r="B29" s="2">
        <v>56</v>
      </c>
      <c r="C29" s="8">
        <f t="shared" si="0"/>
        <v>17.283950617283949</v>
      </c>
      <c r="D29" s="8">
        <f t="shared" si="1"/>
        <v>0</v>
      </c>
      <c r="E29" s="8">
        <f t="shared" si="2"/>
        <v>5.0478590678585356</v>
      </c>
      <c r="F29" s="8">
        <f t="shared" si="3"/>
        <v>-1.3393162008124913</v>
      </c>
      <c r="G29" s="8">
        <f t="shared" si="4"/>
        <v>-1.3393162008124913</v>
      </c>
      <c r="H29" s="19"/>
    </row>
    <row r="30" spans="1:8" ht="15" x14ac:dyDescent="0.25">
      <c r="A30" s="5">
        <v>1.6</v>
      </c>
      <c r="B30" s="2">
        <v>49</v>
      </c>
      <c r="C30" s="8">
        <f t="shared" si="0"/>
        <v>19.140624999999996</v>
      </c>
      <c r="D30" s="8">
        <f t="shared" si="1"/>
        <v>0.14799999999999999</v>
      </c>
      <c r="E30" s="8">
        <f t="shared" si="2"/>
        <v>3.1911846851424883</v>
      </c>
      <c r="F30" s="8">
        <f t="shared" si="3"/>
        <v>-0.84669664725984795</v>
      </c>
      <c r="G30" s="8">
        <f t="shared" si="4"/>
        <v>-0.84669664725984795</v>
      </c>
      <c r="H30" s="19"/>
    </row>
    <row r="31" spans="1:8" ht="15" x14ac:dyDescent="0.25">
      <c r="A31" s="5">
        <v>1.5</v>
      </c>
      <c r="B31" s="2">
        <v>40</v>
      </c>
      <c r="C31" s="8">
        <f t="shared" si="0"/>
        <v>17.777777777777779</v>
      </c>
      <c r="D31" s="8">
        <f t="shared" si="1"/>
        <v>0</v>
      </c>
      <c r="E31" s="8">
        <f t="shared" si="2"/>
        <v>4.5540319073647062</v>
      </c>
      <c r="F31" s="8">
        <f t="shared" si="3"/>
        <v>-1.2082921948805667</v>
      </c>
      <c r="G31" s="8">
        <f t="shared" si="4"/>
        <v>-1.2082921948805667</v>
      </c>
      <c r="H31" s="19"/>
    </row>
    <row r="32" spans="1:8" ht="15" x14ac:dyDescent="0.25">
      <c r="A32" s="5">
        <v>1.7</v>
      </c>
      <c r="B32" s="2">
        <v>52</v>
      </c>
      <c r="C32" s="8">
        <f t="shared" si="0"/>
        <v>17.993079584775089</v>
      </c>
      <c r="D32" s="8">
        <f t="shared" si="1"/>
        <v>0</v>
      </c>
      <c r="E32" s="8">
        <f t="shared" si="2"/>
        <v>4.3387301003673961</v>
      </c>
      <c r="F32" s="8">
        <f t="shared" si="3"/>
        <v>-1.1511675417752985</v>
      </c>
      <c r="G32" s="8">
        <f t="shared" si="4"/>
        <v>-1.1511675417752985</v>
      </c>
      <c r="H32" s="19"/>
    </row>
    <row r="33" spans="1:8" ht="15" x14ac:dyDescent="0.25">
      <c r="A33" s="5">
        <v>1.67</v>
      </c>
      <c r="B33" s="2">
        <v>70</v>
      </c>
      <c r="C33" s="8">
        <f t="shared" si="0"/>
        <v>25.099501595611173</v>
      </c>
      <c r="D33" s="8">
        <f t="shared" si="1"/>
        <v>0.875</v>
      </c>
      <c r="E33" s="8">
        <f t="shared" si="2"/>
        <v>2.7676919104686881</v>
      </c>
      <c r="F33" s="8">
        <f t="shared" si="3"/>
        <v>0.73433401462234948</v>
      </c>
      <c r="G33" s="8">
        <f t="shared" si="4"/>
        <v>0.73433401462234948</v>
      </c>
      <c r="H33" s="19"/>
    </row>
    <row r="34" spans="1:8" ht="15" x14ac:dyDescent="0.25">
      <c r="A34" s="5">
        <v>1.59</v>
      </c>
      <c r="B34" s="2">
        <v>53</v>
      </c>
      <c r="C34" s="8">
        <f t="shared" si="0"/>
        <v>20.964360587002094</v>
      </c>
      <c r="D34" s="8">
        <f t="shared" si="1"/>
        <v>0.434</v>
      </c>
      <c r="E34" s="8">
        <f t="shared" si="2"/>
        <v>1.3674490981403906</v>
      </c>
      <c r="F34" s="8">
        <f t="shared" si="3"/>
        <v>-0.36281653396135999</v>
      </c>
      <c r="G34" s="8">
        <f t="shared" si="4"/>
        <v>-0.36281653396135999</v>
      </c>
      <c r="H34" s="19"/>
    </row>
    <row r="35" spans="1:8" ht="15" x14ac:dyDescent="0.25">
      <c r="A35" s="5">
        <v>1.8</v>
      </c>
      <c r="B35" s="2">
        <v>65</v>
      </c>
      <c r="C35" s="8">
        <f t="shared" si="0"/>
        <v>20.061728395061728</v>
      </c>
      <c r="D35" s="8">
        <f t="shared" si="1"/>
        <v>0.22700000000000001</v>
      </c>
      <c r="E35" s="8">
        <f t="shared" si="2"/>
        <v>2.270081290080757</v>
      </c>
      <c r="F35" s="8">
        <f t="shared" si="3"/>
        <v>-0.60230616744541876</v>
      </c>
      <c r="G35" s="8">
        <f t="shared" si="4"/>
        <v>-0.60230616744541876</v>
      </c>
      <c r="H35" s="19"/>
    </row>
    <row r="36" spans="1:8" ht="15" x14ac:dyDescent="0.25">
      <c r="A36" s="5">
        <v>1.74</v>
      </c>
      <c r="B36" s="2">
        <v>65</v>
      </c>
      <c r="C36" s="8">
        <f t="shared" si="0"/>
        <v>21.469150482230148</v>
      </c>
      <c r="D36" s="8">
        <f t="shared" si="1"/>
        <v>0.52300000000000002</v>
      </c>
      <c r="E36" s="8">
        <f t="shared" si="2"/>
        <v>0.86265920291233655</v>
      </c>
      <c r="F36" s="8">
        <f t="shared" si="3"/>
        <v>-0.22888385565221994</v>
      </c>
      <c r="G36" s="8">
        <f t="shared" si="4"/>
        <v>-0.22888385565221994</v>
      </c>
      <c r="H36" s="19"/>
    </row>
    <row r="37" spans="1:8" ht="15" x14ac:dyDescent="0.25">
      <c r="A37" s="5">
        <v>1.7</v>
      </c>
      <c r="B37" s="2">
        <v>85</v>
      </c>
      <c r="C37" s="8">
        <f t="shared" si="0"/>
        <v>29.411764705882355</v>
      </c>
      <c r="D37" s="8">
        <f t="shared" si="1"/>
        <v>1</v>
      </c>
      <c r="E37" s="8">
        <f t="shared" si="2"/>
        <v>7.0799550207398703</v>
      </c>
      <c r="F37" s="8">
        <f t="shared" si="3"/>
        <v>1.8784792389862306</v>
      </c>
      <c r="G37" s="8">
        <f t="shared" si="4"/>
        <v>1.8784792389862306</v>
      </c>
      <c r="H37" s="19"/>
    </row>
    <row r="38" spans="1:8" ht="15" x14ac:dyDescent="0.25">
      <c r="A38" s="5">
        <v>1.78</v>
      </c>
      <c r="B38" s="2">
        <v>82</v>
      </c>
      <c r="C38" s="8">
        <f t="shared" si="0"/>
        <v>25.880570635020831</v>
      </c>
      <c r="D38" s="8">
        <f t="shared" si="1"/>
        <v>0.94699999999999995</v>
      </c>
      <c r="E38" s="8">
        <f t="shared" si="2"/>
        <v>3.5487609498783463</v>
      </c>
      <c r="F38" s="8">
        <f t="shared" si="3"/>
        <v>0.94157007338937715</v>
      </c>
      <c r="G38" s="8">
        <f t="shared" si="4"/>
        <v>0.94157007338937715</v>
      </c>
      <c r="H38" s="19"/>
    </row>
    <row r="39" spans="1:8" ht="15" x14ac:dyDescent="0.25">
      <c r="A39" s="6">
        <v>1.9</v>
      </c>
      <c r="B39" s="2">
        <v>70</v>
      </c>
      <c r="C39" s="8">
        <f t="shared" si="0"/>
        <v>19.390581717451525</v>
      </c>
      <c r="D39" s="8">
        <f t="shared" si="1"/>
        <v>0.111</v>
      </c>
      <c r="E39" s="8">
        <f t="shared" si="2"/>
        <v>2.9412279676909598</v>
      </c>
      <c r="F39" s="8">
        <f t="shared" si="3"/>
        <v>-0.78037722813890908</v>
      </c>
      <c r="G39" s="8">
        <f t="shared" si="4"/>
        <v>-0.78037722813890908</v>
      </c>
      <c r="H39" s="19"/>
    </row>
    <row r="40" spans="1:8" ht="15" x14ac:dyDescent="0.25">
      <c r="A40" s="5">
        <v>1.79</v>
      </c>
      <c r="B40" s="2">
        <v>60</v>
      </c>
      <c r="C40" s="8">
        <f t="shared" si="0"/>
        <v>18.726007303142847</v>
      </c>
      <c r="D40" s="8">
        <f t="shared" si="1"/>
        <v>5.8000000000000003E-2</v>
      </c>
      <c r="E40" s="8">
        <f t="shared" si="2"/>
        <v>3.6058023819996379</v>
      </c>
      <c r="F40" s="8">
        <f t="shared" si="3"/>
        <v>-0.95670451219414387</v>
      </c>
      <c r="G40" s="8">
        <f t="shared" si="4"/>
        <v>-0.95670451219414387</v>
      </c>
      <c r="H40" s="19"/>
    </row>
    <row r="41" spans="1:8" ht="15" x14ac:dyDescent="0.25">
      <c r="A41" s="5">
        <v>1.79</v>
      </c>
      <c r="B41" s="2">
        <v>79</v>
      </c>
      <c r="C41" s="8">
        <f t="shared" si="0"/>
        <v>24.655909615804749</v>
      </c>
      <c r="D41" s="8">
        <f t="shared" si="1"/>
        <v>0.81200000000000006</v>
      </c>
      <c r="E41" s="8">
        <f t="shared" si="2"/>
        <v>2.3240999306622641</v>
      </c>
      <c r="F41" s="8">
        <f t="shared" si="3"/>
        <v>0.61663858828049001</v>
      </c>
      <c r="G41" s="8">
        <f t="shared" si="4"/>
        <v>0.61663858828049001</v>
      </c>
      <c r="H41" s="19"/>
    </row>
    <row r="42" spans="1:8" ht="15" x14ac:dyDescent="0.25">
      <c r="A42" s="5">
        <v>1.6</v>
      </c>
      <c r="B42" s="2">
        <v>50</v>
      </c>
      <c r="C42" s="8">
        <f t="shared" si="0"/>
        <v>19.531249999999996</v>
      </c>
      <c r="D42" s="8">
        <f t="shared" si="1"/>
        <v>6.6000000000000003E-2</v>
      </c>
      <c r="E42" s="8">
        <f t="shared" si="2"/>
        <v>2.8005596851424883</v>
      </c>
      <c r="F42" s="8">
        <f t="shared" si="3"/>
        <v>-0.74305461131760342</v>
      </c>
      <c r="G42" s="8">
        <f t="shared" si="4"/>
        <v>-0.74305461131760342</v>
      </c>
      <c r="H42" s="19"/>
    </row>
    <row r="43" spans="1:8" ht="15" x14ac:dyDescent="0.25">
      <c r="A43" s="5">
        <v>1.79</v>
      </c>
      <c r="B43" s="2">
        <v>80</v>
      </c>
      <c r="C43" s="8">
        <f t="shared" si="0"/>
        <v>24.968009737523797</v>
      </c>
      <c r="D43" s="8">
        <f t="shared" si="1"/>
        <v>0.85699999999999998</v>
      </c>
      <c r="E43" s="8">
        <f t="shared" si="2"/>
        <v>2.6362000523813123</v>
      </c>
      <c r="F43" s="8">
        <f t="shared" si="3"/>
        <v>0.6994461198844184</v>
      </c>
      <c r="G43" s="8">
        <f t="shared" si="4"/>
        <v>0.6994461198844184</v>
      </c>
      <c r="H43" s="19"/>
    </row>
    <row r="44" spans="1:8" ht="15" x14ac:dyDescent="0.25">
      <c r="A44" s="5">
        <v>1.65</v>
      </c>
      <c r="B44" s="2">
        <v>55</v>
      </c>
      <c r="C44" s="8">
        <f t="shared" si="0"/>
        <v>20.202020202020204</v>
      </c>
      <c r="D44" s="8">
        <f t="shared" si="1"/>
        <v>0.153</v>
      </c>
      <c r="E44" s="8">
        <f t="shared" si="2"/>
        <v>2.1297894831222806</v>
      </c>
      <c r="F44" s="8">
        <f t="shared" si="3"/>
        <v>-0.56508343848748499</v>
      </c>
      <c r="G44" s="8">
        <f t="shared" si="4"/>
        <v>-0.56508343848748499</v>
      </c>
      <c r="H44" s="19"/>
    </row>
    <row r="45" spans="1:8" ht="15" x14ac:dyDescent="0.25">
      <c r="A45" s="5">
        <v>1.7</v>
      </c>
      <c r="B45" s="2">
        <v>62</v>
      </c>
      <c r="C45" s="8">
        <f t="shared" si="0"/>
        <v>21.453287197231838</v>
      </c>
      <c r="D45" s="8">
        <f t="shared" si="1"/>
        <v>0.5</v>
      </c>
      <c r="E45" s="8">
        <f t="shared" si="2"/>
        <v>0.87852248791064724</v>
      </c>
      <c r="F45" s="8">
        <f t="shared" si="3"/>
        <v>-0.23309275972634982</v>
      </c>
      <c r="G45" s="8">
        <f t="shared" si="4"/>
        <v>-0.23309275972634982</v>
      </c>
      <c r="H45" s="19"/>
    </row>
    <row r="46" spans="1:8" ht="15" x14ac:dyDescent="0.25">
      <c r="A46" s="5">
        <v>1.85</v>
      </c>
      <c r="B46" s="2">
        <v>67</v>
      </c>
      <c r="C46" s="8">
        <f t="shared" si="0"/>
        <v>19.576333089846603</v>
      </c>
      <c r="D46" s="8">
        <f t="shared" si="1"/>
        <v>0.09</v>
      </c>
      <c r="E46" s="8">
        <f t="shared" si="2"/>
        <v>2.7554765952958817</v>
      </c>
      <c r="F46" s="8">
        <f t="shared" si="3"/>
        <v>-0.73109300307883363</v>
      </c>
      <c r="G46" s="8">
        <f t="shared" si="4"/>
        <v>-0.73109300307883363</v>
      </c>
      <c r="H46" s="19"/>
    </row>
    <row r="47" spans="1:8" ht="15" x14ac:dyDescent="0.25">
      <c r="A47" s="5">
        <v>1.85</v>
      </c>
      <c r="B47" s="2">
        <v>74</v>
      </c>
      <c r="C47" s="8">
        <f t="shared" si="0"/>
        <v>21.621621621621621</v>
      </c>
      <c r="D47" s="8">
        <f t="shared" si="1"/>
        <v>0.5</v>
      </c>
      <c r="E47" s="8">
        <f t="shared" si="2"/>
        <v>0.71018806352086372</v>
      </c>
      <c r="F47" s="8">
        <f t="shared" si="3"/>
        <v>-0.18842966222126697</v>
      </c>
      <c r="G47" s="8">
        <f t="shared" si="4"/>
        <v>-0.18842966222126697</v>
      </c>
      <c r="H47" s="19"/>
    </row>
    <row r="48" spans="1:8" ht="15" x14ac:dyDescent="0.25">
      <c r="A48" s="5">
        <v>1.55</v>
      </c>
      <c r="B48" s="2">
        <v>60</v>
      </c>
      <c r="C48" s="8">
        <f t="shared" si="0"/>
        <v>24.973985431841829</v>
      </c>
      <c r="D48" s="8">
        <f t="shared" si="1"/>
        <v>0.88800000000000001</v>
      </c>
      <c r="E48" s="8">
        <f t="shared" si="2"/>
        <v>2.6421757466993441</v>
      </c>
      <c r="F48" s="8">
        <f t="shared" si="3"/>
        <v>0.70103161268515901</v>
      </c>
      <c r="G48" s="8">
        <f t="shared" si="4"/>
        <v>0.70103161268515901</v>
      </c>
      <c r="H48" s="19"/>
    </row>
    <row r="49" spans="1:8" ht="15" x14ac:dyDescent="0.25">
      <c r="A49" s="5">
        <v>1.75</v>
      </c>
      <c r="B49" s="2">
        <v>65</v>
      </c>
      <c r="C49" s="8">
        <f t="shared" si="0"/>
        <v>21.224489795918366</v>
      </c>
      <c r="D49" s="8">
        <f t="shared" si="1"/>
        <v>0.5</v>
      </c>
      <c r="E49" s="8">
        <f t="shared" si="2"/>
        <v>1.1073198892241187</v>
      </c>
      <c r="F49" s="8">
        <f t="shared" si="3"/>
        <v>-0.29379811266183259</v>
      </c>
      <c r="G49" s="8">
        <f t="shared" si="4"/>
        <v>-0.29379811266183259</v>
      </c>
      <c r="H49" s="19"/>
    </row>
    <row r="50" spans="1:8" ht="15" x14ac:dyDescent="0.25">
      <c r="A50" s="5">
        <v>1.75</v>
      </c>
      <c r="B50" s="2">
        <v>72</v>
      </c>
      <c r="C50" s="8">
        <f t="shared" si="0"/>
        <v>23.510204081632654</v>
      </c>
      <c r="D50" s="8">
        <f t="shared" si="1"/>
        <v>0.85699999999999998</v>
      </c>
      <c r="E50" s="8">
        <f t="shared" si="2"/>
        <v>1.1783943964901695</v>
      </c>
      <c r="F50" s="8">
        <f t="shared" si="3"/>
        <v>0.31265585765164472</v>
      </c>
      <c r="G50" s="8">
        <f t="shared" si="4"/>
        <v>0.31265585765164472</v>
      </c>
      <c r="H50" s="19"/>
    </row>
    <row r="51" spans="1:8" ht="15" x14ac:dyDescent="0.25">
      <c r="A51" s="5">
        <v>1.7</v>
      </c>
      <c r="B51" s="2">
        <v>65</v>
      </c>
      <c r="C51" s="8">
        <f t="shared" si="0"/>
        <v>22.491349480968861</v>
      </c>
      <c r="D51" s="8">
        <f t="shared" si="1"/>
        <v>0.66600000000000004</v>
      </c>
      <c r="E51" s="8">
        <f t="shared" si="2"/>
        <v>0.15953979582637601</v>
      </c>
      <c r="F51" s="8">
        <f t="shared" si="3"/>
        <v>4.2329674888334383E-2</v>
      </c>
      <c r="G51" s="8">
        <f t="shared" si="4"/>
        <v>4.2329674888334383E-2</v>
      </c>
      <c r="H51" s="19"/>
    </row>
    <row r="52" spans="1:8" ht="15" x14ac:dyDescent="0.25">
      <c r="A52" s="5">
        <v>1.8</v>
      </c>
      <c r="B52" s="2">
        <v>60</v>
      </c>
      <c r="C52" s="8">
        <f t="shared" si="0"/>
        <v>18.518518518518519</v>
      </c>
      <c r="D52" s="8">
        <f t="shared" si="1"/>
        <v>0</v>
      </c>
      <c r="E52" s="8">
        <f t="shared" si="2"/>
        <v>3.8132911666239657</v>
      </c>
      <c r="F52" s="8">
        <f t="shared" si="3"/>
        <v>-1.0117561859826809</v>
      </c>
      <c r="G52" s="8">
        <f t="shared" si="4"/>
        <v>-1.0117561859826809</v>
      </c>
      <c r="H52" s="19"/>
    </row>
    <row r="53" spans="1:8" ht="15" x14ac:dyDescent="0.25">
      <c r="A53" s="5">
        <v>1.64</v>
      </c>
      <c r="B53" s="2">
        <v>74</v>
      </c>
      <c r="C53" s="8">
        <f t="shared" si="0"/>
        <v>27.513384889946465</v>
      </c>
      <c r="D53" s="8">
        <f t="shared" si="1"/>
        <v>1</v>
      </c>
      <c r="E53" s="8">
        <f t="shared" si="2"/>
        <v>5.1815752048039805</v>
      </c>
      <c r="F53" s="8">
        <f t="shared" si="3"/>
        <v>1.3747942492511676</v>
      </c>
      <c r="G53" s="8">
        <f t="shared" si="4"/>
        <v>1.3747942492511676</v>
      </c>
      <c r="H53" s="19"/>
    </row>
    <row r="54" spans="1:8" ht="15" x14ac:dyDescent="0.25">
      <c r="A54" s="5">
        <v>1.7</v>
      </c>
      <c r="B54" s="2">
        <v>60</v>
      </c>
      <c r="C54" s="8">
        <f t="shared" si="0"/>
        <v>20.761245674740486</v>
      </c>
      <c r="D54" s="8">
        <f t="shared" si="1"/>
        <v>0.66600000000000004</v>
      </c>
      <c r="E54" s="8">
        <f t="shared" si="2"/>
        <v>1.5705640104019984</v>
      </c>
      <c r="F54" s="8">
        <f t="shared" si="3"/>
        <v>-0.41670771613613994</v>
      </c>
      <c r="G54" s="8">
        <f t="shared" si="4"/>
        <v>-0.41670771613613994</v>
      </c>
      <c r="H54" s="19"/>
    </row>
    <row r="55" spans="1:8" ht="15" x14ac:dyDescent="0.25">
      <c r="A55" s="5">
        <v>1.86</v>
      </c>
      <c r="B55" s="2">
        <v>70</v>
      </c>
      <c r="C55" s="8">
        <f t="shared" si="0"/>
        <v>20.233553011908889</v>
      </c>
      <c r="D55" s="8">
        <f t="shared" si="1"/>
        <v>0</v>
      </c>
      <c r="E55" s="8">
        <f t="shared" si="2"/>
        <v>2.0982566732335961</v>
      </c>
      <c r="F55" s="8">
        <f t="shared" si="3"/>
        <v>-0.55671703947092699</v>
      </c>
      <c r="G55" s="8">
        <f t="shared" si="4"/>
        <v>-0.55671703947092699</v>
      </c>
      <c r="H55" s="19"/>
    </row>
    <row r="56" spans="1:8" ht="15" x14ac:dyDescent="0.25">
      <c r="A56" s="5">
        <v>1.9</v>
      </c>
      <c r="B56" s="2">
        <v>84</v>
      </c>
      <c r="C56" s="8">
        <f t="shared" si="0"/>
        <v>23.26869806094183</v>
      </c>
      <c r="D56" s="8">
        <f t="shared" si="1"/>
        <v>1</v>
      </c>
      <c r="E56" s="8">
        <f t="shared" si="2"/>
        <v>0.93688837579934514</v>
      </c>
      <c r="F56" s="8">
        <f t="shared" si="3"/>
        <v>0.24857860791927511</v>
      </c>
      <c r="G56" s="8">
        <f t="shared" si="4"/>
        <v>0.24857860791927511</v>
      </c>
      <c r="H56" s="19"/>
    </row>
    <row r="57" spans="1:8" ht="15" x14ac:dyDescent="0.25">
      <c r="A57" s="5">
        <v>1.76</v>
      </c>
      <c r="B57" s="2">
        <v>64</v>
      </c>
      <c r="C57" s="8">
        <f t="shared" si="0"/>
        <v>20.66115702479339</v>
      </c>
      <c r="D57" s="8">
        <f t="shared" si="1"/>
        <v>1</v>
      </c>
      <c r="E57" s="8">
        <f t="shared" si="2"/>
        <v>1.670652660349095</v>
      </c>
      <c r="F57" s="8">
        <f t="shared" si="3"/>
        <v>-0.4432635982615229</v>
      </c>
      <c r="G57" s="8">
        <f t="shared" si="4"/>
        <v>-0.4432635982615229</v>
      </c>
      <c r="H57" s="19"/>
    </row>
  </sheetData>
  <autoFilter ref="A2:C57" xr:uid="{00000000-0001-0000-0000-000000000000}"/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Juvale</dc:creator>
  <cp:lastModifiedBy>PRANAV</cp:lastModifiedBy>
  <dcterms:created xsi:type="dcterms:W3CDTF">2022-09-14T04:37:56Z</dcterms:created>
  <dcterms:modified xsi:type="dcterms:W3CDTF">2022-12-05T07:32:03Z</dcterms:modified>
</cp:coreProperties>
</file>