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ngineering\3)T.Y\Sem-5\CS501(Statistics-2)\Practicals\P1\"/>
    </mc:Choice>
  </mc:AlternateContent>
  <xr:revisionPtr revIDLastSave="0" documentId="13_ncr:1_{2359B0B1-9831-4962-9784-E4C9C5485CBB}" xr6:coauthVersionLast="47" xr6:coauthVersionMax="47" xr10:uidLastSave="{00000000-0000-0000-0000-000000000000}"/>
  <bookViews>
    <workbookView xWindow="-120" yWindow="-120" windowWidth="20730" windowHeight="11160" xr2:uid="{13EE79DA-4DBA-40F9-8E9B-0309DC399477}"/>
  </bookViews>
  <sheets>
    <sheet name="Q.1" sheetId="1" r:id="rId1"/>
    <sheet name="Q.2" sheetId="2" r:id="rId2"/>
    <sheet name="Q.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3" l="1"/>
  <c r="E6" i="3" l="1"/>
  <c r="E7" i="3"/>
  <c r="E8" i="3"/>
  <c r="E9" i="3"/>
  <c r="E10" i="3"/>
  <c r="E11" i="3"/>
  <c r="E12" i="3"/>
  <c r="E13" i="3"/>
  <c r="D5" i="3"/>
  <c r="E5" i="3" s="1"/>
  <c r="D4" i="3"/>
  <c r="E4" i="3" s="1"/>
  <c r="C14" i="3"/>
  <c r="I7" i="3" s="1"/>
  <c r="I5" i="3" s="1"/>
  <c r="F4" i="3"/>
  <c r="F5" i="3" s="1"/>
  <c r="E14" i="3" l="1"/>
  <c r="I3" i="3" s="1"/>
  <c r="X7" i="3"/>
  <c r="X5" i="3" s="1"/>
  <c r="R7" i="3"/>
  <c r="R5" i="3" s="1"/>
  <c r="U7" i="3"/>
  <c r="U5" i="3" s="1"/>
  <c r="O7" i="3"/>
  <c r="O5" i="3" s="1"/>
  <c r="E4" i="2"/>
  <c r="E5" i="2"/>
  <c r="E6" i="2" s="1"/>
  <c r="C8" i="2"/>
  <c r="D4" i="2" l="1"/>
  <c r="D5" i="2"/>
  <c r="D6" i="2"/>
  <c r="D7" i="2"/>
  <c r="D8" i="2" l="1"/>
  <c r="I3" i="2" s="1"/>
  <c r="J5" i="1"/>
  <c r="J3" i="1"/>
  <c r="G7" i="1" l="1"/>
  <c r="G5" i="1"/>
  <c r="G3" i="1"/>
</calcChain>
</file>

<file path=xl/sharedStrings.xml><?xml version="1.0" encoding="utf-8"?>
<sst xmlns="http://schemas.openxmlformats.org/spreadsheetml/2006/main" count="88" uniqueCount="54">
  <si>
    <t>Xi</t>
  </si>
  <si>
    <t>mean</t>
  </si>
  <si>
    <t>median</t>
  </si>
  <si>
    <t>mode</t>
  </si>
  <si>
    <t>Q1</t>
  </si>
  <si>
    <t>Q3</t>
  </si>
  <si>
    <t>D4</t>
  </si>
  <si>
    <t>P25</t>
  </si>
  <si>
    <t>No. of Childrens(Xi)</t>
  </si>
  <si>
    <t>No. of Families(fi)</t>
  </si>
  <si>
    <t>Xi*fi</t>
  </si>
  <si>
    <t>LCF</t>
  </si>
  <si>
    <t>total</t>
  </si>
  <si>
    <t>D7</t>
  </si>
  <si>
    <t>P80</t>
  </si>
  <si>
    <t>Marks</t>
  </si>
  <si>
    <t>0-10</t>
  </si>
  <si>
    <t>20-30</t>
  </si>
  <si>
    <t>10-20</t>
  </si>
  <si>
    <t>30-40</t>
  </si>
  <si>
    <t>40-50</t>
  </si>
  <si>
    <t>50-60</t>
  </si>
  <si>
    <t>60-70</t>
  </si>
  <si>
    <t>70-80</t>
  </si>
  <si>
    <t>80-90</t>
  </si>
  <si>
    <t>90-100</t>
  </si>
  <si>
    <t>Frequency</t>
  </si>
  <si>
    <t>Total</t>
  </si>
  <si>
    <t>Xifi</t>
  </si>
  <si>
    <t>Mean</t>
  </si>
  <si>
    <t>Median</t>
  </si>
  <si>
    <t>N/2</t>
  </si>
  <si>
    <t>Median class</t>
  </si>
  <si>
    <t>L</t>
  </si>
  <si>
    <t>c.f</t>
  </si>
  <si>
    <t>f</t>
  </si>
  <si>
    <t>h</t>
  </si>
  <si>
    <t>N/4</t>
  </si>
  <si>
    <t>Q1 class</t>
  </si>
  <si>
    <t>3N/4</t>
  </si>
  <si>
    <t>Q3 class</t>
  </si>
  <si>
    <t>D6</t>
  </si>
  <si>
    <t>6D/10</t>
  </si>
  <si>
    <t>D6 class</t>
  </si>
  <si>
    <t>Q3 class,D6 class</t>
  </si>
  <si>
    <t>P40</t>
  </si>
  <si>
    <t>40P/100</t>
  </si>
  <si>
    <t>P40 class</t>
  </si>
  <si>
    <t>Mode</t>
  </si>
  <si>
    <t>Median class,P40 class,Mode Class</t>
  </si>
  <si>
    <t>Mode class</t>
  </si>
  <si>
    <t>fm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</si>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</sst>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C8CB-E97D-4D4B-B56E-CD6DE2E14967}">
  <dimension ref="B2:P22"/>
  <sheetViews>
    <sheetView tabSelected="1" workbookViewId="0">
      <selection activeCell="F13" sqref="F13"/>
    </sheetView>
  </sheetViews>
  <sheetFormatPr defaultRowHeight="15" x14ac:dyDescent="0.25"/>
  <cols>
    <col min="3" max="4" width="9.140625" style="1"/>
    <col min="6" max="13" width="9.140625" style="1"/>
  </cols>
  <sheetData>
    <row r="2" spans="2:16" x14ac:dyDescent="0.25">
      <c r="B2" s="2"/>
      <c r="C2" s="2" t="s">
        <v>0</v>
      </c>
      <c r="D2" s="2"/>
    </row>
    <row r="3" spans="2:16" x14ac:dyDescent="0.25">
      <c r="B3" s="2">
        <v>1</v>
      </c>
      <c r="C3" s="2">
        <v>9.4499999999999993</v>
      </c>
      <c r="D3" s="2">
        <v>6.75</v>
      </c>
      <c r="F3" s="2" t="s">
        <v>1</v>
      </c>
      <c r="G3" s="2">
        <f>AVERAGE(C3:C22)</f>
        <v>8.4654999999999987</v>
      </c>
      <c r="I3" s="2" t="s">
        <v>4</v>
      </c>
      <c r="J3" s="2">
        <f>QUARTILE(D3:D22,1)</f>
        <v>8.2375000000000007</v>
      </c>
      <c r="L3" s="2" t="s">
        <v>6</v>
      </c>
      <c r="M3" s="2">
        <v>8.5500000000000007</v>
      </c>
      <c r="O3" s="2" t="s">
        <v>7</v>
      </c>
      <c r="P3" s="2">
        <v>8.1999999999999993</v>
      </c>
    </row>
    <row r="4" spans="2:16" x14ac:dyDescent="0.25">
      <c r="B4" s="2">
        <v>2</v>
      </c>
      <c r="C4" s="2">
        <v>9.4</v>
      </c>
      <c r="D4" s="2">
        <v>7.2</v>
      </c>
      <c r="F4" s="2"/>
      <c r="G4" s="2"/>
      <c r="I4" s="2"/>
      <c r="J4" s="2"/>
    </row>
    <row r="5" spans="2:16" x14ac:dyDescent="0.25">
      <c r="B5" s="2">
        <v>3</v>
      </c>
      <c r="C5" s="2">
        <v>9.25</v>
      </c>
      <c r="D5" s="2">
        <v>7.7</v>
      </c>
      <c r="F5" s="2" t="s">
        <v>2</v>
      </c>
      <c r="G5" s="2">
        <f>(D12+D13)/2</f>
        <v>8.6</v>
      </c>
      <c r="I5" s="2" t="s">
        <v>5</v>
      </c>
      <c r="J5" s="2">
        <f>QUARTILE(D3:D22,3)</f>
        <v>8.7124999999999986</v>
      </c>
    </row>
    <row r="6" spans="2:16" x14ac:dyDescent="0.25">
      <c r="B6" s="2">
        <v>4</v>
      </c>
      <c r="C6" s="2">
        <v>8.75</v>
      </c>
      <c r="D6" s="2">
        <v>8.1</v>
      </c>
      <c r="F6" s="2"/>
      <c r="G6" s="2"/>
    </row>
    <row r="7" spans="2:16" x14ac:dyDescent="0.25">
      <c r="B7" s="2">
        <v>5</v>
      </c>
      <c r="C7" s="2">
        <v>8.3000000000000007</v>
      </c>
      <c r="D7" s="2">
        <v>8.1999999999999993</v>
      </c>
      <c r="F7" s="2" t="s">
        <v>3</v>
      </c>
      <c r="G7" s="2">
        <f>MODE(D3:D22)</f>
        <v>8.6999999999999993</v>
      </c>
    </row>
    <row r="8" spans="2:16" x14ac:dyDescent="0.25">
      <c r="B8" s="2">
        <v>6</v>
      </c>
      <c r="C8" s="2">
        <v>8.1</v>
      </c>
      <c r="D8" s="2">
        <v>8.25</v>
      </c>
    </row>
    <row r="9" spans="2:16" x14ac:dyDescent="0.25">
      <c r="B9" s="2">
        <v>7</v>
      </c>
      <c r="C9" s="2">
        <v>8.25</v>
      </c>
      <c r="D9" s="2">
        <v>8.3000000000000007</v>
      </c>
    </row>
    <row r="10" spans="2:16" x14ac:dyDescent="0.25">
      <c r="B10" s="2">
        <v>8</v>
      </c>
      <c r="C10" s="2">
        <v>8.6999999999999993</v>
      </c>
      <c r="D10" s="2">
        <v>8.5500000000000007</v>
      </c>
    </row>
    <row r="11" spans="2:16" x14ac:dyDescent="0.25">
      <c r="B11" s="2">
        <v>9</v>
      </c>
      <c r="C11" s="2">
        <v>8.5500000000000007</v>
      </c>
      <c r="D11" s="2">
        <v>8.5500000000000007</v>
      </c>
    </row>
    <row r="12" spans="2:16" x14ac:dyDescent="0.25">
      <c r="B12" s="2">
        <v>10</v>
      </c>
      <c r="C12" s="2">
        <v>8.6</v>
      </c>
      <c r="D12" s="2">
        <v>8.6</v>
      </c>
    </row>
    <row r="13" spans="2:16" x14ac:dyDescent="0.25">
      <c r="B13" s="2">
        <v>11</v>
      </c>
      <c r="C13" s="2">
        <v>8.5500000000000007</v>
      </c>
      <c r="D13" s="2">
        <v>8.6</v>
      </c>
    </row>
    <row r="14" spans="2:16" x14ac:dyDescent="0.25">
      <c r="B14" s="2">
        <v>12</v>
      </c>
      <c r="C14" s="2">
        <v>8.65</v>
      </c>
      <c r="D14" s="2">
        <v>8.65</v>
      </c>
    </row>
    <row r="15" spans="2:16" x14ac:dyDescent="0.25">
      <c r="B15" s="2">
        <v>13</v>
      </c>
      <c r="C15" s="2">
        <v>8.6999999999999993</v>
      </c>
      <c r="D15" s="2">
        <v>8.6999999999999993</v>
      </c>
    </row>
    <row r="16" spans="2:16" x14ac:dyDescent="0.25">
      <c r="B16" s="2">
        <v>14</v>
      </c>
      <c r="C16" s="2">
        <v>8.6999999999999993</v>
      </c>
      <c r="D16" s="2">
        <v>8.6999999999999993</v>
      </c>
    </row>
    <row r="17" spans="2:4" x14ac:dyDescent="0.25">
      <c r="B17" s="2">
        <v>15</v>
      </c>
      <c r="C17" s="2">
        <v>8.91</v>
      </c>
      <c r="D17" s="2">
        <v>8.6999999999999993</v>
      </c>
    </row>
    <row r="18" spans="2:4" x14ac:dyDescent="0.25">
      <c r="B18" s="2">
        <v>16</v>
      </c>
      <c r="C18" s="2">
        <v>8.6</v>
      </c>
      <c r="D18" s="2">
        <v>8.75</v>
      </c>
    </row>
    <row r="19" spans="2:4" x14ac:dyDescent="0.25">
      <c r="B19" s="2">
        <v>17</v>
      </c>
      <c r="C19" s="2">
        <v>8.1999999999999993</v>
      </c>
      <c r="D19" s="2">
        <v>8.91</v>
      </c>
    </row>
    <row r="20" spans="2:4" x14ac:dyDescent="0.25">
      <c r="B20" s="2">
        <v>18</v>
      </c>
      <c r="C20" s="2">
        <v>7.7</v>
      </c>
      <c r="D20" s="2">
        <v>9.25</v>
      </c>
    </row>
    <row r="21" spans="2:4" x14ac:dyDescent="0.25">
      <c r="B21" s="2">
        <v>19</v>
      </c>
      <c r="C21" s="2">
        <v>7.2</v>
      </c>
      <c r="D21" s="2">
        <v>9.4</v>
      </c>
    </row>
    <row r="22" spans="2:4" x14ac:dyDescent="0.25">
      <c r="B22" s="2">
        <v>20</v>
      </c>
      <c r="C22" s="2">
        <v>6.75</v>
      </c>
      <c r="D22" s="2">
        <v>9.4499999999999993</v>
      </c>
    </row>
  </sheetData>
  <sortState xmlns:xlrd2="http://schemas.microsoft.com/office/spreadsheetml/2017/richdata2" ref="D3:D22">
    <sortCondition ref="D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F87C-88AD-4180-9147-CC472C018ABB}">
  <dimension ref="B3:R8"/>
  <sheetViews>
    <sheetView workbookViewId="0">
      <selection activeCell="R3" sqref="R3"/>
    </sheetView>
  </sheetViews>
  <sheetFormatPr defaultRowHeight="15" x14ac:dyDescent="0.25"/>
  <cols>
    <col min="2" max="2" width="18.7109375" bestFit="1" customWidth="1"/>
    <col min="3" max="3" width="17.28515625" bestFit="1" customWidth="1"/>
  </cols>
  <sheetData>
    <row r="3" spans="2:18" x14ac:dyDescent="0.25">
      <c r="B3" s="2" t="s">
        <v>8</v>
      </c>
      <c r="C3" s="2" t="s">
        <v>9</v>
      </c>
      <c r="D3" s="2" t="s">
        <v>10</v>
      </c>
      <c r="E3" s="3" t="s">
        <v>11</v>
      </c>
      <c r="H3" s="2" t="s">
        <v>1</v>
      </c>
      <c r="I3" s="2">
        <f>(D8/C8)</f>
        <v>1.575</v>
      </c>
      <c r="J3" s="4"/>
      <c r="K3" s="2" t="s">
        <v>4</v>
      </c>
      <c r="L3" s="2">
        <v>1</v>
      </c>
      <c r="M3" s="4"/>
      <c r="N3" s="2" t="s">
        <v>13</v>
      </c>
      <c r="O3" s="2">
        <v>2</v>
      </c>
      <c r="Q3" s="2" t="s">
        <v>14</v>
      </c>
      <c r="R3" s="2">
        <v>2</v>
      </c>
    </row>
    <row r="4" spans="2:18" x14ac:dyDescent="0.25">
      <c r="B4" s="2">
        <v>0</v>
      </c>
      <c r="C4" s="2">
        <v>10</v>
      </c>
      <c r="D4" s="2">
        <f>(B4*C4)</f>
        <v>0</v>
      </c>
      <c r="E4" s="2">
        <f>(C4)</f>
        <v>10</v>
      </c>
      <c r="H4" s="2"/>
      <c r="I4" s="2"/>
      <c r="J4" s="4"/>
      <c r="K4" s="2"/>
      <c r="L4" s="2"/>
      <c r="M4" s="4"/>
      <c r="N4" s="4"/>
      <c r="O4" s="4"/>
    </row>
    <row r="5" spans="2:18" x14ac:dyDescent="0.25">
      <c r="B5" s="2">
        <v>1</v>
      </c>
      <c r="C5" s="2">
        <v>24</v>
      </c>
      <c r="D5" s="2">
        <f t="shared" ref="D5:D7" si="0">(B5*C5)</f>
        <v>24</v>
      </c>
      <c r="E5" s="2">
        <f>(E4+C5)</f>
        <v>34</v>
      </c>
      <c r="H5" s="2" t="s">
        <v>2</v>
      </c>
      <c r="I5" s="2">
        <v>2</v>
      </c>
      <c r="J5" s="4"/>
      <c r="K5" s="2" t="s">
        <v>5</v>
      </c>
      <c r="L5" s="2">
        <v>2</v>
      </c>
      <c r="M5" s="4"/>
    </row>
    <row r="6" spans="2:18" x14ac:dyDescent="0.25">
      <c r="B6" s="2">
        <v>2</v>
      </c>
      <c r="C6" s="2">
        <v>36</v>
      </c>
      <c r="D6" s="2">
        <f t="shared" si="0"/>
        <v>72</v>
      </c>
      <c r="E6" s="2">
        <f>(E5+C6)</f>
        <v>70</v>
      </c>
      <c r="H6" s="2"/>
      <c r="I6" s="2"/>
      <c r="J6" s="4"/>
      <c r="K6" s="4"/>
      <c r="L6" s="4"/>
      <c r="M6" s="4"/>
      <c r="N6" s="4"/>
      <c r="O6" s="4"/>
    </row>
    <row r="7" spans="2:18" x14ac:dyDescent="0.25">
      <c r="B7" s="2">
        <v>3</v>
      </c>
      <c r="C7" s="2">
        <v>10</v>
      </c>
      <c r="D7" s="2">
        <f t="shared" si="0"/>
        <v>30</v>
      </c>
      <c r="E7" s="2">
        <v>80</v>
      </c>
      <c r="H7" s="2" t="s">
        <v>3</v>
      </c>
      <c r="I7" s="2">
        <v>2</v>
      </c>
      <c r="J7" s="4"/>
      <c r="K7" s="4"/>
      <c r="L7" s="4"/>
      <c r="M7" s="4"/>
      <c r="N7" s="4"/>
      <c r="O7" s="4"/>
    </row>
    <row r="8" spans="2:18" x14ac:dyDescent="0.25">
      <c r="B8" s="2" t="s">
        <v>12</v>
      </c>
      <c r="C8" s="2">
        <f>SUM(C4:C7)</f>
        <v>80</v>
      </c>
      <c r="D8" s="3">
        <f>SUM(D4:D7)</f>
        <v>126</v>
      </c>
      <c r="E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209D-2D40-4ABA-A916-70F9897E5184}">
  <dimension ref="A3:X17"/>
  <sheetViews>
    <sheetView workbookViewId="0">
      <selection activeCell="F17" sqref="F17"/>
    </sheetView>
  </sheetViews>
  <sheetFormatPr defaultRowHeight="15" x14ac:dyDescent="0.25"/>
  <cols>
    <col min="1" max="1" width="31.85546875" bestFit="1" customWidth="1"/>
    <col min="2" max="2" width="9.140625" customWidth="1"/>
    <col min="3" max="5" width="10.28515625" customWidth="1"/>
    <col min="6" max="6" width="8.28515625" customWidth="1"/>
    <col min="8" max="8" width="12.28515625" bestFit="1" customWidth="1"/>
    <col min="11" max="11" width="10.7109375" bestFit="1" customWidth="1"/>
  </cols>
  <sheetData>
    <row r="3" spans="1:24" x14ac:dyDescent="0.25">
      <c r="A3" s="8"/>
      <c r="B3" s="2" t="s">
        <v>15</v>
      </c>
      <c r="C3" s="2" t="s">
        <v>26</v>
      </c>
      <c r="D3" s="2" t="s">
        <v>0</v>
      </c>
      <c r="E3" s="2" t="s">
        <v>28</v>
      </c>
      <c r="F3" s="2" t="s">
        <v>11</v>
      </c>
      <c r="H3" s="3" t="s">
        <v>29</v>
      </c>
      <c r="I3" s="2">
        <f>(E14/C14)</f>
        <v>49.5</v>
      </c>
      <c r="J3" s="4"/>
      <c r="K3" s="4"/>
      <c r="L3" s="4"/>
    </row>
    <row r="4" spans="1:24" x14ac:dyDescent="0.25">
      <c r="A4" s="8"/>
      <c r="B4" s="5" t="s">
        <v>16</v>
      </c>
      <c r="C4" s="2">
        <v>2</v>
      </c>
      <c r="D4" s="2">
        <f>0+10/2</f>
        <v>5</v>
      </c>
      <c r="E4" s="2">
        <f>(C4*D4)</f>
        <v>10</v>
      </c>
      <c r="F4" s="2">
        <f>(C4)</f>
        <v>2</v>
      </c>
    </row>
    <row r="5" spans="1:24" x14ac:dyDescent="0.25">
      <c r="A5" s="8"/>
      <c r="B5" s="6" t="s">
        <v>18</v>
      </c>
      <c r="C5" s="2">
        <v>4</v>
      </c>
      <c r="D5" s="2">
        <f>(10+20)/2</f>
        <v>15</v>
      </c>
      <c r="E5" s="2">
        <f t="shared" ref="E5:E13" si="0">(C5*D5)</f>
        <v>60</v>
      </c>
      <c r="F5" s="2">
        <f>(F4+C5)</f>
        <v>6</v>
      </c>
      <c r="H5" s="2" t="s">
        <v>30</v>
      </c>
      <c r="I5" s="2">
        <f>(I11+((I7-I13)/I15)*I17)</f>
        <v>48</v>
      </c>
      <c r="J5" s="4"/>
      <c r="K5" s="2" t="s">
        <v>48</v>
      </c>
      <c r="L5" s="2">
        <f>(L9+((L11-L13)/(2*L11-L13-L15))*L17)</f>
        <v>46</v>
      </c>
      <c r="N5" s="2" t="s">
        <v>4</v>
      </c>
      <c r="O5" s="2">
        <f>(O11+((O7-O13)/O15)*O17)</f>
        <v>40</v>
      </c>
      <c r="Q5" s="2" t="s">
        <v>5</v>
      </c>
      <c r="R5" s="2">
        <f>(R11+((R7-R13)/R15)*R17)</f>
        <v>60</v>
      </c>
      <c r="T5" s="2" t="s">
        <v>41</v>
      </c>
      <c r="U5" s="2">
        <f>(U11+((U7-U13)/U15)*U17)</f>
        <v>52</v>
      </c>
      <c r="W5" s="2" t="s">
        <v>45</v>
      </c>
      <c r="X5" s="2">
        <f>(X11+((X7-X13)/X15)*X17)</f>
        <v>44.8</v>
      </c>
    </row>
    <row r="6" spans="1:24" x14ac:dyDescent="0.25">
      <c r="A6" s="8"/>
      <c r="B6" s="5" t="s">
        <v>17</v>
      </c>
      <c r="C6" s="2">
        <v>14</v>
      </c>
      <c r="D6" s="2">
        <v>25</v>
      </c>
      <c r="E6" s="2">
        <f t="shared" si="0"/>
        <v>350</v>
      </c>
      <c r="F6" s="2">
        <v>20</v>
      </c>
      <c r="H6" s="2"/>
      <c r="I6" s="2"/>
      <c r="J6" s="4"/>
      <c r="K6" s="2"/>
      <c r="L6" s="2"/>
      <c r="N6" s="2"/>
      <c r="O6" s="2"/>
      <c r="Q6" s="2"/>
      <c r="R6" s="2"/>
      <c r="T6" s="2"/>
      <c r="U6" s="2"/>
      <c r="W6" s="2"/>
      <c r="X6" s="2"/>
    </row>
    <row r="7" spans="1:24" x14ac:dyDescent="0.25">
      <c r="A7" s="8" t="s">
        <v>38</v>
      </c>
      <c r="B7" s="6" t="s">
        <v>19</v>
      </c>
      <c r="C7" s="2">
        <v>20</v>
      </c>
      <c r="D7" s="2">
        <v>35</v>
      </c>
      <c r="E7" s="2">
        <f t="shared" si="0"/>
        <v>700</v>
      </c>
      <c r="F7" s="2">
        <v>40</v>
      </c>
      <c r="H7" s="2" t="s">
        <v>31</v>
      </c>
      <c r="I7" s="2">
        <f>(C14/2)</f>
        <v>80</v>
      </c>
      <c r="J7" s="4"/>
      <c r="K7" s="5" t="s">
        <v>50</v>
      </c>
      <c r="L7" s="5" t="s">
        <v>20</v>
      </c>
      <c r="N7" s="2" t="s">
        <v>37</v>
      </c>
      <c r="O7" s="2">
        <f>(C14/4)</f>
        <v>40</v>
      </c>
      <c r="Q7" s="2" t="s">
        <v>39</v>
      </c>
      <c r="R7" s="2">
        <f>(3*C14/4)</f>
        <v>120</v>
      </c>
      <c r="T7" s="2" t="s">
        <v>42</v>
      </c>
      <c r="U7" s="2">
        <f>(6*C14/10)</f>
        <v>96</v>
      </c>
      <c r="W7" s="2" t="s">
        <v>46</v>
      </c>
      <c r="X7" s="2">
        <f>(40*C14/100)</f>
        <v>64</v>
      </c>
    </row>
    <row r="8" spans="1:24" x14ac:dyDescent="0.25">
      <c r="A8" s="8" t="s">
        <v>49</v>
      </c>
      <c r="B8" s="7" t="s">
        <v>20</v>
      </c>
      <c r="C8" s="2">
        <v>50</v>
      </c>
      <c r="D8" s="2">
        <v>45</v>
      </c>
      <c r="E8" s="2">
        <f t="shared" si="0"/>
        <v>2250</v>
      </c>
      <c r="F8" s="2">
        <v>90</v>
      </c>
      <c r="H8" s="2"/>
      <c r="I8" s="2"/>
      <c r="J8" s="4"/>
      <c r="K8" s="2"/>
      <c r="L8" s="2"/>
      <c r="N8" s="2"/>
      <c r="O8" s="2"/>
      <c r="Q8" s="2"/>
      <c r="R8" s="2"/>
      <c r="T8" s="2"/>
      <c r="U8" s="2"/>
      <c r="W8" s="2"/>
      <c r="X8" s="2"/>
    </row>
    <row r="9" spans="1:24" x14ac:dyDescent="0.25">
      <c r="A9" s="8" t="s">
        <v>44</v>
      </c>
      <c r="B9" s="6" t="s">
        <v>21</v>
      </c>
      <c r="C9" s="2">
        <v>30</v>
      </c>
      <c r="D9" s="2">
        <v>55</v>
      </c>
      <c r="E9" s="2">
        <f t="shared" si="0"/>
        <v>1650</v>
      </c>
      <c r="F9" s="2">
        <v>120</v>
      </c>
      <c r="H9" s="2" t="s">
        <v>32</v>
      </c>
      <c r="I9" s="5" t="s">
        <v>20</v>
      </c>
      <c r="J9" s="9"/>
      <c r="K9" s="2" t="s">
        <v>33</v>
      </c>
      <c r="L9" s="2">
        <v>40</v>
      </c>
      <c r="N9" s="2" t="s">
        <v>38</v>
      </c>
      <c r="O9" s="5" t="s">
        <v>19</v>
      </c>
      <c r="Q9" s="2" t="s">
        <v>40</v>
      </c>
      <c r="R9" s="5" t="s">
        <v>21</v>
      </c>
      <c r="T9" s="2" t="s">
        <v>43</v>
      </c>
      <c r="U9" s="5" t="s">
        <v>21</v>
      </c>
      <c r="W9" s="2" t="s">
        <v>47</v>
      </c>
      <c r="X9" s="5" t="s">
        <v>20</v>
      </c>
    </row>
    <row r="10" spans="1:24" x14ac:dyDescent="0.25">
      <c r="A10" s="8"/>
      <c r="B10" s="5" t="s">
        <v>22</v>
      </c>
      <c r="C10" s="2">
        <v>20</v>
      </c>
      <c r="D10" s="2">
        <v>65</v>
      </c>
      <c r="E10" s="2">
        <f t="shared" si="0"/>
        <v>1300</v>
      </c>
      <c r="F10" s="2">
        <v>140</v>
      </c>
      <c r="H10" s="2"/>
      <c r="I10" s="2"/>
      <c r="J10" s="4"/>
      <c r="K10" s="2"/>
      <c r="L10" s="2"/>
      <c r="N10" s="2"/>
      <c r="O10" s="2"/>
      <c r="Q10" s="2"/>
      <c r="R10" s="2"/>
      <c r="T10" s="2"/>
      <c r="U10" s="2"/>
      <c r="W10" s="2"/>
      <c r="X10" s="2"/>
    </row>
    <row r="11" spans="1:24" x14ac:dyDescent="0.25">
      <c r="A11" s="8"/>
      <c r="B11" s="6" t="s">
        <v>23</v>
      </c>
      <c r="C11" s="2">
        <v>12</v>
      </c>
      <c r="D11" s="2">
        <v>75</v>
      </c>
      <c r="E11" s="2">
        <f t="shared" si="0"/>
        <v>900</v>
      </c>
      <c r="F11" s="2">
        <v>152</v>
      </c>
      <c r="H11" s="2" t="s">
        <v>33</v>
      </c>
      <c r="I11" s="2">
        <v>40</v>
      </c>
      <c r="J11" s="4"/>
      <c r="K11" s="2" t="s">
        <v>51</v>
      </c>
      <c r="L11" s="2">
        <v>50</v>
      </c>
      <c r="N11" s="2" t="s">
        <v>33</v>
      </c>
      <c r="O11" s="2">
        <v>30</v>
      </c>
      <c r="Q11" s="2" t="s">
        <v>33</v>
      </c>
      <c r="R11" s="2">
        <v>50</v>
      </c>
      <c r="T11" s="2" t="s">
        <v>33</v>
      </c>
      <c r="U11" s="2">
        <v>50</v>
      </c>
      <c r="W11" s="2" t="s">
        <v>33</v>
      </c>
      <c r="X11" s="2">
        <v>40</v>
      </c>
    </row>
    <row r="12" spans="1:24" x14ac:dyDescent="0.25">
      <c r="A12" s="8"/>
      <c r="B12" s="5" t="s">
        <v>24</v>
      </c>
      <c r="C12" s="2">
        <v>6</v>
      </c>
      <c r="D12" s="2">
        <v>85</v>
      </c>
      <c r="E12" s="2">
        <f t="shared" si="0"/>
        <v>510</v>
      </c>
      <c r="F12" s="2">
        <v>158</v>
      </c>
      <c r="H12" s="2"/>
      <c r="I12" s="2"/>
      <c r="J12" s="4"/>
      <c r="K12" s="2"/>
      <c r="L12" s="2"/>
      <c r="N12" s="2"/>
      <c r="O12" s="2"/>
      <c r="Q12" s="2"/>
      <c r="R12" s="2"/>
      <c r="T12" s="2"/>
      <c r="U12" s="2"/>
      <c r="W12" s="2"/>
      <c r="X12" s="2"/>
    </row>
    <row r="13" spans="1:24" x14ac:dyDescent="0.25">
      <c r="A13" s="8"/>
      <c r="B13" s="6" t="s">
        <v>25</v>
      </c>
      <c r="C13" s="2">
        <v>2</v>
      </c>
      <c r="D13" s="2">
        <v>95</v>
      </c>
      <c r="E13" s="2">
        <f t="shared" si="0"/>
        <v>190</v>
      </c>
      <c r="F13" s="2">
        <v>160</v>
      </c>
      <c r="H13" s="2" t="s">
        <v>34</v>
      </c>
      <c r="I13" s="2">
        <v>40</v>
      </c>
      <c r="J13" s="4"/>
      <c r="K13" s="2" t="s">
        <v>52</v>
      </c>
      <c r="L13" s="2">
        <v>20</v>
      </c>
      <c r="N13" s="2" t="s">
        <v>34</v>
      </c>
      <c r="O13" s="2">
        <v>20</v>
      </c>
      <c r="Q13" s="2" t="s">
        <v>34</v>
      </c>
      <c r="R13" s="2">
        <v>90</v>
      </c>
      <c r="T13" s="2" t="s">
        <v>34</v>
      </c>
      <c r="U13" s="2">
        <v>90</v>
      </c>
      <c r="W13" s="2" t="s">
        <v>34</v>
      </c>
      <c r="X13" s="2">
        <v>40</v>
      </c>
    </row>
    <row r="14" spans="1:24" x14ac:dyDescent="0.25">
      <c r="A14" s="8"/>
      <c r="B14" s="2" t="s">
        <v>27</v>
      </c>
      <c r="C14" s="2">
        <f>SUM(C4:C13)</f>
        <v>160</v>
      </c>
      <c r="D14" s="2"/>
      <c r="E14" s="2">
        <f t="shared" ref="E14" si="1">SUM(E4:E13)</f>
        <v>7920</v>
      </c>
      <c r="F14" s="2"/>
      <c r="H14" s="2"/>
      <c r="I14" s="2"/>
      <c r="J14" s="4"/>
      <c r="K14" s="2"/>
      <c r="L14" s="2"/>
      <c r="N14" s="2"/>
      <c r="O14" s="2"/>
      <c r="Q14" s="2"/>
      <c r="R14" s="2"/>
      <c r="T14" s="2"/>
      <c r="U14" s="2"/>
      <c r="W14" s="2"/>
      <c r="X14" s="2"/>
    </row>
    <row r="15" spans="1:24" x14ac:dyDescent="0.25">
      <c r="H15" s="2" t="s">
        <v>35</v>
      </c>
      <c r="I15" s="2">
        <v>50</v>
      </c>
      <c r="J15" s="4"/>
      <c r="K15" s="2" t="s">
        <v>53</v>
      </c>
      <c r="L15" s="2">
        <v>30</v>
      </c>
      <c r="N15" s="2" t="s">
        <v>35</v>
      </c>
      <c r="O15" s="2">
        <v>20</v>
      </c>
      <c r="Q15" s="2" t="s">
        <v>35</v>
      </c>
      <c r="R15" s="2">
        <v>30</v>
      </c>
      <c r="T15" s="2" t="s">
        <v>35</v>
      </c>
      <c r="U15" s="2">
        <v>30</v>
      </c>
      <c r="W15" s="2" t="s">
        <v>35</v>
      </c>
      <c r="X15" s="2">
        <v>50</v>
      </c>
    </row>
    <row r="16" spans="1:24" x14ac:dyDescent="0.25">
      <c r="H16" s="2"/>
      <c r="I16" s="2"/>
      <c r="J16" s="4"/>
      <c r="K16" s="2"/>
      <c r="L16" s="2"/>
      <c r="N16" s="2"/>
      <c r="O16" s="2"/>
      <c r="Q16" s="2"/>
      <c r="R16" s="2"/>
      <c r="T16" s="2"/>
      <c r="U16" s="2"/>
      <c r="W16" s="2"/>
      <c r="X16" s="2"/>
    </row>
    <row r="17" spans="8:24" x14ac:dyDescent="0.25">
      <c r="H17" s="2" t="s">
        <v>36</v>
      </c>
      <c r="I17" s="2">
        <v>10</v>
      </c>
      <c r="J17" s="4"/>
      <c r="K17" s="2" t="s">
        <v>36</v>
      </c>
      <c r="L17" s="2">
        <v>10</v>
      </c>
      <c r="N17" s="2" t="s">
        <v>36</v>
      </c>
      <c r="O17" s="2">
        <v>10</v>
      </c>
      <c r="Q17" s="2" t="s">
        <v>36</v>
      </c>
      <c r="R17" s="2">
        <v>10</v>
      </c>
      <c r="T17" s="2" t="s">
        <v>36</v>
      </c>
      <c r="U17" s="2">
        <v>10</v>
      </c>
      <c r="W17" s="2" t="s">
        <v>36</v>
      </c>
      <c r="X17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Q.1</vt:lpstr>
      <vt:lpstr>Q.2</vt:lpstr>
      <vt:lpstr>Q.3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PRANAV</cp:lastModifiedBy>
  <dcterms:created xsi:type="dcterms:W3CDTF">2020-11-24T06:11:06Z</dcterms:created>
  <dcterms:modified xsi:type="dcterms:W3CDTF">2022-12-05T07:21:17Z</dcterms:modified>
</cp:coreProperties>
</file>