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CS\CS590\lab3\"/>
    </mc:Choice>
  </mc:AlternateContent>
  <xr:revisionPtr revIDLastSave="0" documentId="13_ncr:1_{20AC0F16-6507-4FC2-8067-A33FA268587C}" xr6:coauthVersionLast="47" xr6:coauthVersionMax="47" xr10:uidLastSave="{00000000-0000-0000-0000-000000000000}"/>
  <bookViews>
    <workbookView xWindow="4870" yWindow="1410" windowWidth="19800" windowHeight="16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D11" i="1"/>
  <c r="C11" i="1"/>
  <c r="B11" i="1"/>
  <c r="B10" i="1"/>
  <c r="D10" i="1"/>
  <c r="E10" i="1"/>
  <c r="F10" i="1"/>
  <c r="G10" i="1"/>
  <c r="C10" i="1"/>
  <c r="B9" i="1"/>
  <c r="C9" i="1"/>
  <c r="D9" i="1"/>
  <c r="G9" i="1"/>
  <c r="F9" i="1"/>
  <c r="E9" i="1"/>
  <c r="E8" i="1"/>
  <c r="F8" i="1"/>
  <c r="G8" i="1"/>
  <c r="D8" i="1"/>
  <c r="C8" i="1"/>
  <c r="B8" i="1"/>
  <c r="B7" i="1"/>
  <c r="C7" i="1"/>
  <c r="D7" i="1"/>
  <c r="G7" i="1"/>
  <c r="F7" i="1"/>
  <c r="E7" i="1"/>
  <c r="E6" i="1"/>
  <c r="F6" i="1"/>
  <c r="G6" i="1"/>
  <c r="D6" i="1"/>
  <c r="C6" i="1"/>
  <c r="B6" i="1"/>
  <c r="D5" i="1"/>
  <c r="C5" i="1"/>
  <c r="B5" i="1"/>
  <c r="G5" i="1"/>
  <c r="F5" i="1"/>
  <c r="E5" i="1"/>
</calcChain>
</file>

<file path=xl/sharedStrings.xml><?xml version="1.0" encoding="utf-8"?>
<sst xmlns="http://schemas.openxmlformats.org/spreadsheetml/2006/main" count="9" uniqueCount="6">
  <si>
    <t>Random
Vector</t>
  </si>
  <si>
    <t>Sorted
Vector</t>
  </si>
  <si>
    <t>Reverse
Sorted
Vector</t>
  </si>
  <si>
    <t>RBT</t>
  </si>
  <si>
    <t>BST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</si>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</sst>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Input Size vs.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2355603753123"/>
          <c:y val="0.14367685857449636"/>
          <c:w val="0.66966118157386012"/>
          <c:h val="0.70731240413130192"/>
        </c:manualLayout>
      </c:layout>
      <c:scatterChart>
        <c:scatterStyle val="smoothMarker"/>
        <c:varyColors val="0"/>
        <c:ser>
          <c:idx val="0"/>
          <c:order val="0"/>
          <c:tx>
            <c:v>RandomVector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</c:numCache>
            </c:numRef>
          </c:xVal>
          <c:yVal>
            <c:numRef>
              <c:f>Sheet1!$B$5:$B$11</c:f>
              <c:numCache>
                <c:formatCode>0.0</c:formatCode>
                <c:ptCount val="7"/>
                <c:pt idx="0">
                  <c:v>14.818181818181818</c:v>
                </c:pt>
                <c:pt idx="1">
                  <c:v>33.299999999999997</c:v>
                </c:pt>
                <c:pt idx="2">
                  <c:v>152.4</c:v>
                </c:pt>
                <c:pt idx="3">
                  <c:v>218.4</c:v>
                </c:pt>
                <c:pt idx="4">
                  <c:v>653.9</c:v>
                </c:pt>
                <c:pt idx="5">
                  <c:v>2652.3</c:v>
                </c:pt>
                <c:pt idx="6">
                  <c:v>4431.2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F1-4998-AC2B-8AA6622FEC2D}"/>
            </c:ext>
          </c:extLst>
        </c:ser>
        <c:ser>
          <c:idx val="1"/>
          <c:order val="1"/>
          <c:tx>
            <c:v>SortedVector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</c:numCache>
            </c:numRef>
          </c:xVal>
          <c:yVal>
            <c:numRef>
              <c:f>Sheet1!$C$5:$C$11</c:f>
              <c:numCache>
                <c:formatCode>0.0</c:formatCode>
                <c:ptCount val="7"/>
                <c:pt idx="0">
                  <c:v>14</c:v>
                </c:pt>
                <c:pt idx="1">
                  <c:v>33.1</c:v>
                </c:pt>
                <c:pt idx="2">
                  <c:v>111.9</c:v>
                </c:pt>
                <c:pt idx="3">
                  <c:v>238.4</c:v>
                </c:pt>
                <c:pt idx="4">
                  <c:v>702</c:v>
                </c:pt>
                <c:pt idx="5">
                  <c:v>1813.7</c:v>
                </c:pt>
                <c:pt idx="6">
                  <c:v>5926.7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F1-4998-AC2B-8AA6622FEC2D}"/>
            </c:ext>
          </c:extLst>
        </c:ser>
        <c:ser>
          <c:idx val="2"/>
          <c:order val="2"/>
          <c:tx>
            <c:v>ReverseSortedVector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</c:numCache>
            </c:numRef>
          </c:xVal>
          <c:yVal>
            <c:numRef>
              <c:f>Sheet1!$D$5:$D$11</c:f>
              <c:numCache>
                <c:formatCode>0.0</c:formatCode>
                <c:ptCount val="7"/>
                <c:pt idx="0">
                  <c:v>14.1</c:v>
                </c:pt>
                <c:pt idx="1">
                  <c:v>34.200000000000003</c:v>
                </c:pt>
                <c:pt idx="2">
                  <c:v>100</c:v>
                </c:pt>
                <c:pt idx="3">
                  <c:v>224.9</c:v>
                </c:pt>
                <c:pt idx="4">
                  <c:v>537.4</c:v>
                </c:pt>
                <c:pt idx="5">
                  <c:v>1835.75</c:v>
                </c:pt>
                <c:pt idx="6">
                  <c:v>7152.5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F1-4998-AC2B-8AA6622F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51599"/>
        <c:axId val="1489777247"/>
      </c:scatterChart>
      <c:valAx>
        <c:axId val="1459051599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Input Size, n</a:t>
                </a:r>
              </a:p>
            </c:rich>
          </c:tx>
          <c:layout>
            <c:manualLayout>
              <c:xMode val="edge"/>
              <c:yMode val="edge"/>
              <c:x val="0.44147738509430506"/>
              <c:y val="0.9247275278708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77247"/>
        <c:crosses val="autoZero"/>
        <c:crossBetween val="midCat"/>
      </c:valAx>
      <c:valAx>
        <c:axId val="1489777247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5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91211278230943"/>
          <c:y val="0.34766540546068103"/>
          <c:w val="0.21406052575916606"/>
          <c:h val="0.3278797035246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Input Size vs.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2355603753123"/>
          <c:y val="0.14367685857449636"/>
          <c:w val="0.63477751327595677"/>
          <c:h val="0.68751032977313475"/>
        </c:manualLayout>
      </c:layout>
      <c:scatterChart>
        <c:scatterStyle val="smoothMarker"/>
        <c:varyColors val="0"/>
        <c:ser>
          <c:idx val="2"/>
          <c:order val="0"/>
          <c:tx>
            <c:v>ReverseSortedVector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</c:numCache>
            </c:numRef>
          </c:xVal>
          <c:yVal>
            <c:numRef>
              <c:f>Sheet1!$G$5:$G$11</c:f>
              <c:numCache>
                <c:formatCode>0.0</c:formatCode>
                <c:ptCount val="7"/>
                <c:pt idx="0">
                  <c:v>14</c:v>
                </c:pt>
                <c:pt idx="1">
                  <c:v>33.9</c:v>
                </c:pt>
                <c:pt idx="2">
                  <c:v>108.1</c:v>
                </c:pt>
                <c:pt idx="3">
                  <c:v>253.4</c:v>
                </c:pt>
                <c:pt idx="4">
                  <c:v>520.29999999999995</c:v>
                </c:pt>
                <c:pt idx="5">
                  <c:v>1777.3</c:v>
                </c:pt>
                <c:pt idx="6">
                  <c:v>7730.1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B1-42AB-8566-DF012714E8D8}"/>
            </c:ext>
          </c:extLst>
        </c:ser>
        <c:ser>
          <c:idx val="0"/>
          <c:order val="1"/>
          <c:tx>
            <c:v>SortedVector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</c:numCache>
            </c:numRef>
          </c:xVal>
          <c:yVal>
            <c:numRef>
              <c:f>Sheet1!$F$5:$F$11</c:f>
              <c:numCache>
                <c:formatCode>0.0</c:formatCode>
                <c:ptCount val="7"/>
                <c:pt idx="0">
                  <c:v>13.8</c:v>
                </c:pt>
                <c:pt idx="1">
                  <c:v>30.9</c:v>
                </c:pt>
                <c:pt idx="2">
                  <c:v>91.6</c:v>
                </c:pt>
                <c:pt idx="3">
                  <c:v>254.7</c:v>
                </c:pt>
                <c:pt idx="4">
                  <c:v>534.6</c:v>
                </c:pt>
                <c:pt idx="5">
                  <c:v>2401.5</c:v>
                </c:pt>
                <c:pt idx="6">
                  <c:v>4431.8999999999996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B1-42AB-8566-DF012714E8D8}"/>
            </c:ext>
          </c:extLst>
        </c:ser>
        <c:ser>
          <c:idx val="1"/>
          <c:order val="2"/>
          <c:tx>
            <c:v>RandomVector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500000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</c:numCache>
            </c:numRef>
          </c:xVal>
          <c:yVal>
            <c:numRef>
              <c:f>Sheet1!$E$5:$E$11</c:f>
              <c:numCache>
                <c:formatCode>0.0</c:formatCode>
                <c:ptCount val="7"/>
                <c:pt idx="0">
                  <c:v>13.4</c:v>
                </c:pt>
                <c:pt idx="1">
                  <c:v>29.7</c:v>
                </c:pt>
                <c:pt idx="2">
                  <c:v>140.5</c:v>
                </c:pt>
                <c:pt idx="3">
                  <c:v>250.1</c:v>
                </c:pt>
                <c:pt idx="4">
                  <c:v>1035.7</c:v>
                </c:pt>
                <c:pt idx="5">
                  <c:v>2391.1</c:v>
                </c:pt>
                <c:pt idx="6" formatCode="General">
                  <c:v>6934.9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B1-42AB-8566-DF012714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51599"/>
        <c:axId val="1489777247"/>
      </c:scatterChart>
      <c:valAx>
        <c:axId val="1459051599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Input Size, n</a:t>
                </a:r>
              </a:p>
            </c:rich>
          </c:tx>
          <c:layout>
            <c:manualLayout>
              <c:xMode val="edge"/>
              <c:yMode val="edge"/>
              <c:x val="0.44147738509430506"/>
              <c:y val="0.9247275278708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77247"/>
        <c:crosses val="autoZero"/>
        <c:crossBetween val="midCat"/>
      </c:valAx>
      <c:valAx>
        <c:axId val="1489777247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5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91211278230943"/>
          <c:y val="0.34766540546068103"/>
          <c:w val="0.21608789598974545"/>
          <c:h val="0.25062056599360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14</xdr:col>
      <xdr:colOff>584200</xdr:colOff>
      <xdr:row>35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7DFEE6-3558-CD7C-20BD-8F8B31FFB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5</xdr:row>
      <xdr:rowOff>133350</xdr:rowOff>
    </xdr:from>
    <xdr:to>
      <xdr:col>16</xdr:col>
      <xdr:colOff>393700</xdr:colOff>
      <xdr:row>19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1FACD1-DBF8-4FF9-989B-2E15B1BD5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2"/>
  <sheetViews>
    <sheetView tabSelected="1" workbookViewId="0">
      <selection activeCell="G11" sqref="A3:G11"/>
    </sheetView>
  </sheetViews>
  <sheetFormatPr defaultRowHeight="14.5" x14ac:dyDescent="0.35"/>
  <sheetData>
    <row r="3" spans="1:10" x14ac:dyDescent="0.35">
      <c r="A3" s="1"/>
      <c r="B3" s="5" t="s">
        <v>4</v>
      </c>
      <c r="C3" s="5"/>
      <c r="D3" s="5"/>
      <c r="E3" s="5" t="s">
        <v>3</v>
      </c>
      <c r="F3" s="5"/>
      <c r="G3" s="5"/>
      <c r="H3" s="4"/>
      <c r="I3" s="4"/>
      <c r="J3" s="4"/>
    </row>
    <row r="4" spans="1:10" ht="43.5" x14ac:dyDescent="0.35">
      <c r="A4" s="1" t="s">
        <v>5</v>
      </c>
      <c r="B4" s="2" t="s">
        <v>0</v>
      </c>
      <c r="C4" s="2" t="s">
        <v>1</v>
      </c>
      <c r="D4" s="2" t="s">
        <v>2</v>
      </c>
      <c r="E4" s="2" t="s">
        <v>0</v>
      </c>
      <c r="F4" s="2" t="s">
        <v>1</v>
      </c>
      <c r="G4" s="2" t="s">
        <v>2</v>
      </c>
      <c r="H4" s="2"/>
      <c r="I4" s="2"/>
      <c r="J4" s="2"/>
    </row>
    <row r="5" spans="1:10" x14ac:dyDescent="0.35">
      <c r="A5" s="1">
        <v>50000</v>
      </c>
      <c r="B5" s="3">
        <f>AVERAGE(12,13,16,17,13,12,16,17,17,17,13)</f>
        <v>14.818181818181818</v>
      </c>
      <c r="C5" s="3">
        <f>AVERAGE(13,14,14,15,15,14,14,13,14,14)</f>
        <v>14</v>
      </c>
      <c r="D5" s="3">
        <f>AVERAGE(15,14,14,13,14,14,15,15,13,14)</f>
        <v>14.1</v>
      </c>
      <c r="E5" s="3">
        <f>AVERAGE(14,12,12,13,13,13,12,20,12,13)</f>
        <v>13.4</v>
      </c>
      <c r="F5" s="3">
        <f>AVERAGE(14,14,15,13,14,14,14,13,14,13)</f>
        <v>13.8</v>
      </c>
      <c r="G5" s="3">
        <f>AVERAGE(13,14,13,15,15,13,15,14,13,14,15)</f>
        <v>14</v>
      </c>
      <c r="H5" s="3"/>
      <c r="I5" s="3"/>
      <c r="J5" s="3"/>
    </row>
    <row r="6" spans="1:10" x14ac:dyDescent="0.35">
      <c r="A6" s="1">
        <v>100000</v>
      </c>
      <c r="B6" s="3">
        <f>AVERAGE(31,41,32,33,32,32,31,33,32,36)</f>
        <v>33.299999999999997</v>
      </c>
      <c r="C6" s="3">
        <f>AVERAGE(33,32,31,32,33,33,32,31,41,33)</f>
        <v>33.1</v>
      </c>
      <c r="D6" s="3">
        <f>AVERAGE(37,30,29,40,34,34,37,34,29,38)</f>
        <v>34.200000000000003</v>
      </c>
      <c r="E6" s="3">
        <f>AVERAGE(29,29,28,29,29,34,29,29,33,28)</f>
        <v>29.7</v>
      </c>
      <c r="F6" s="3">
        <f>AVERAGE(29,29,32,38,32,29,28,35,29,28)</f>
        <v>30.9</v>
      </c>
      <c r="G6" s="3">
        <f>AVERAGE(38,38,31,32,40,32,35,31,31,31)</f>
        <v>33.9</v>
      </c>
      <c r="H6" s="3"/>
      <c r="I6" s="3"/>
      <c r="J6" s="3"/>
    </row>
    <row r="7" spans="1:10" x14ac:dyDescent="0.35">
      <c r="A7" s="1">
        <v>250000</v>
      </c>
      <c r="B7" s="3">
        <f>AVERAGE(162,172,164,172,164,170,129,130,130,131)</f>
        <v>152.4</v>
      </c>
      <c r="C7" s="3">
        <f>AVERAGE(108,103,111,104,113,114,103,138,114,111)</f>
        <v>111.9</v>
      </c>
      <c r="D7" s="3">
        <f>AVERAGE(101,100,99,98,100,99,102,100,100,101)</f>
        <v>100</v>
      </c>
      <c r="E7" s="3">
        <f>AVERAGE(132,130,131,132,134,151,150,151,150,144)</f>
        <v>140.5</v>
      </c>
      <c r="F7" s="3">
        <f>AVERAGE(93,92,92,91,94,88,91,94,94,87)</f>
        <v>91.6</v>
      </c>
      <c r="G7" s="3">
        <f>AVERAGE(111,110,93,99,110,135,108,103,110,102)</f>
        <v>108.1</v>
      </c>
      <c r="H7" s="3"/>
      <c r="I7" s="3"/>
      <c r="J7" s="3"/>
    </row>
    <row r="8" spans="1:10" x14ac:dyDescent="0.35">
      <c r="A8" s="1">
        <v>500000</v>
      </c>
      <c r="B8" s="3">
        <f>AVERAGE(212,226,214,216,212,226,228,222,216,212)</f>
        <v>218.4</v>
      </c>
      <c r="C8" s="3">
        <f>AVERAGE(220,221,217,213,219,265,262,253,257,257)</f>
        <v>238.4</v>
      </c>
      <c r="D8" s="3">
        <f>AVERAGE(218,224,218,219,215,279,227,209,222,218)</f>
        <v>224.9</v>
      </c>
      <c r="E8" s="3">
        <f>AVERAGE(243,242,240,255,264,265,247,244,246,255)</f>
        <v>250.1</v>
      </c>
      <c r="F8" s="3">
        <f>AVERAGE(253,252,248,248,249,265,282,246,253,251)</f>
        <v>254.7</v>
      </c>
      <c r="G8" s="3">
        <f>AVERAGE(267,263,250,251,247,243,265,249,246,253)</f>
        <v>253.4</v>
      </c>
      <c r="H8" s="3"/>
      <c r="I8" s="3"/>
      <c r="J8" s="3"/>
    </row>
    <row r="9" spans="1:10" x14ac:dyDescent="0.35">
      <c r="A9" s="1">
        <v>1000000</v>
      </c>
      <c r="B9" s="3">
        <f>AVERAGE(639,639,628,633,629,625,705,640,683,718)</f>
        <v>653.9</v>
      </c>
      <c r="C9" s="3">
        <f>AVERAGE(731,691,688,702,686,709,719,688,707,699)</f>
        <v>702</v>
      </c>
      <c r="D9" s="3">
        <f>AVERAGE(625,517,550,523,541,518,519,518,537,526)</f>
        <v>537.4</v>
      </c>
      <c r="E9" s="3">
        <f>AVERAGE(1092,1081,1085,1076,1014,1058,989,989,1003,970)</f>
        <v>1035.7</v>
      </c>
      <c r="F9" s="3">
        <f>AVERAGE(529,503,504,525,520,594,532,540,550,549)</f>
        <v>534.6</v>
      </c>
      <c r="G9" s="3">
        <f>AVERAGE(506,543,538,516,526,509,503,518,520,524)</f>
        <v>520.29999999999995</v>
      </c>
      <c r="H9" s="3"/>
      <c r="I9" s="3"/>
      <c r="J9" s="3"/>
    </row>
    <row r="10" spans="1:10" x14ac:dyDescent="0.35">
      <c r="A10" s="1">
        <v>2500000</v>
      </c>
      <c r="B10" s="3">
        <f>AVERAGE(2600, 2620,2604,2620,2594,2663,2583,2948,2690,2601)</f>
        <v>2652.3</v>
      </c>
      <c r="C10" s="3">
        <f>AVERAGE(1810,1730,1793,1783,1904,1922,1788,1747,1855,1805)</f>
        <v>1813.7</v>
      </c>
      <c r="D10" s="3">
        <f>AVERAGE(1761,1768,1932,1789,1897,2134,1946,1795,1766,1743,1718,1780)</f>
        <v>1835.75</v>
      </c>
      <c r="E10" s="3">
        <f>AVERAGE(2454,2320,2361,2306,2370,2306,2586,2317,2442,2449)</f>
        <v>2391.1</v>
      </c>
      <c r="F10" s="3">
        <f>AVERAGE(2442,2342,2568,2511,2409,2355,2345,2367,2338,2338)</f>
        <v>2401.5</v>
      </c>
      <c r="G10" s="3">
        <f>AVERAGE(1799,1762,1732,1851,1789,1774,1794,1746,1737,1789)</f>
        <v>1777.3</v>
      </c>
      <c r="H10" s="3"/>
      <c r="I10" s="3"/>
      <c r="J10" s="3"/>
    </row>
    <row r="11" spans="1:10" x14ac:dyDescent="0.35">
      <c r="A11" s="1">
        <v>5000000</v>
      </c>
      <c r="B11" s="3">
        <f>AVERAGE(4599,4376,4348,4555,4354,4468,4391,4387,4452,4382)</f>
        <v>4431.2</v>
      </c>
      <c r="C11" s="3">
        <f>AVERAGE(5908,5747,5762,5945,5654,5860,6299,6024,6169,5899)</f>
        <v>5926.7</v>
      </c>
      <c r="D11" s="3">
        <f>AVERAGE(7009,7224,6866,7071,6796,7077,7034,7359,7380,7709)</f>
        <v>7152.5</v>
      </c>
      <c r="E11" s="1">
        <f>AVERAGE(6862,7156,6893,7048,7011,6929,6855,6878,6874,6843)</f>
        <v>6934.9</v>
      </c>
      <c r="F11" s="3">
        <f>AVERAGE(4508,4389,4410,4375,4388,4392,4406,4443,4396,4612)</f>
        <v>4431.8999999999996</v>
      </c>
      <c r="G11" s="3">
        <f>AVERAGE(8029,7025,8509,8047,7893,7549,8013,7445,7564,7227)</f>
        <v>7730.1</v>
      </c>
      <c r="H11" s="3"/>
      <c r="I11" s="3"/>
      <c r="J11" s="3"/>
    </row>
    <row r="12" spans="1:10" x14ac:dyDescent="0.35">
      <c r="E12" s="1"/>
      <c r="F12" s="3"/>
      <c r="G12" s="3"/>
      <c r="H12" s="3"/>
      <c r="I12" s="3"/>
      <c r="J12" s="3"/>
    </row>
  </sheetData>
  <mergeCells count="2">
    <mergeCell ref="E3:G3"/>
    <mergeCell ref="B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Zheng</dc:creator>
  <cp:lastModifiedBy>Chao Zheng</cp:lastModifiedBy>
  <dcterms:created xsi:type="dcterms:W3CDTF">2015-06-05T18:17:20Z</dcterms:created>
  <dcterms:modified xsi:type="dcterms:W3CDTF">2023-04-01T04:13:54Z</dcterms:modified>
</cp:coreProperties>
</file>