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/>
  </bookViews>
  <sheets>
    <sheet name="Détermination rendement faradiq" sheetId="1" r:id="rId1"/>
    <sheet name="Rendement de la synthèse" sheetId="2" r:id="rId2"/>
    <sheet name="Détermination stoechiométri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2"/>
  <c r="C16" i="1"/>
  <c r="C17" i="1"/>
  <c r="C23" i="1"/>
  <c r="D22" i="1"/>
  <c r="B32" i="1"/>
  <c r="D15" i="1"/>
  <c r="D16" i="1"/>
  <c r="D17" i="1"/>
  <c r="D23" i="1"/>
  <c r="C11" i="1"/>
  <c r="C14" i="1"/>
  <c r="C20" i="1"/>
  <c r="C22" i="1"/>
  <c r="D10" i="1"/>
  <c r="D11" i="1"/>
  <c r="D14" i="1"/>
</calcChain>
</file>

<file path=xl/sharedStrings.xml><?xml version="1.0" encoding="utf-8"?>
<sst xmlns="http://schemas.openxmlformats.org/spreadsheetml/2006/main" count="44" uniqueCount="44">
  <si>
    <t>Méthode utilisée</t>
  </si>
  <si>
    <t xml:space="preserve">Grandeur mesurée </t>
  </si>
  <si>
    <t>Valeur</t>
  </si>
  <si>
    <t>Incertitudes</t>
  </si>
  <si>
    <t>Balance</t>
  </si>
  <si>
    <t xml:space="preserve">Fiole jaugée de 100mL </t>
  </si>
  <si>
    <t>Volume de la solution V0 (L)</t>
  </si>
  <si>
    <t>Concentration C0 (mol/L)</t>
  </si>
  <si>
    <t>Masse molaires(g/mol)</t>
  </si>
  <si>
    <t>KI</t>
  </si>
  <si>
    <t>Préparation de la solution de thiosulfate de sodium</t>
  </si>
  <si>
    <t>masse de Na2S2O3 5H2O (g)</t>
  </si>
  <si>
    <t>Na2S2O3, 5H2O</t>
  </si>
  <si>
    <t>Burette</t>
  </si>
  <si>
    <t>Commerciale</t>
  </si>
  <si>
    <t>Volume équivalent (L)</t>
  </si>
  <si>
    <t>Quantité de matière n(I2) (mol)</t>
  </si>
  <si>
    <t>Incertitude sur le volume équivalent</t>
  </si>
  <si>
    <t>∆vlecture (mL)</t>
  </si>
  <si>
    <t>∆vburette (mL)</t>
  </si>
  <si>
    <t>∆vgoutte (mL)</t>
  </si>
  <si>
    <t>∆vméthode (mL)</t>
  </si>
  <si>
    <t>∆Véq (mL)</t>
  </si>
  <si>
    <r>
      <t>Concentration C(S</t>
    </r>
    <r>
      <rPr>
        <sz val="9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2-) (mol/L)</t>
    </r>
  </si>
  <si>
    <t>Dosage de I2 par le thiosulfate préparé</t>
  </si>
  <si>
    <t>Caclul du rendement faradique</t>
  </si>
  <si>
    <t>Chronomètre</t>
  </si>
  <si>
    <t>Durée de l'électrolyse (s)</t>
  </si>
  <si>
    <t xml:space="preserve">Courant </t>
  </si>
  <si>
    <t>Courant délivré (A)</t>
  </si>
  <si>
    <t>Quantité de matière n(ClO-) théorique (mol)</t>
  </si>
  <si>
    <t>Quantité de matière n(ClO-) exp (mol)</t>
  </si>
  <si>
    <t>Constante de Faraday s.A/mol</t>
  </si>
  <si>
    <t>Rendement Faradique (%)</t>
  </si>
  <si>
    <t>Calcul du rendement de la synthèse du complexe</t>
  </si>
  <si>
    <t>Rendement de la synthèse :</t>
  </si>
  <si>
    <t>mthéorique (g)</t>
  </si>
  <si>
    <t>mexp (g)</t>
  </si>
  <si>
    <t>Rendement %</t>
  </si>
  <si>
    <t>m(avant séchage) (g)</t>
  </si>
  <si>
    <t>Détermination stoechiométrie</t>
  </si>
  <si>
    <t>m(après séchage) (g)</t>
  </si>
  <si>
    <t xml:space="preserve">% massique en eau </t>
  </si>
  <si>
    <t>Détermination du rendement faradique de l'électrolyse d'une solution de NaCl(aq)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</si>
</sst>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44BB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0" borderId="0" xfId="0" applyFont="1"/>
    <xf numFmtId="4" fontId="0" fillId="0" borderId="1" xfId="0" applyNumberFormat="1" applyBorder="1"/>
    <xf numFmtId="0" fontId="0" fillId="0" borderId="0" xfId="0" applyNumberFormat="1"/>
    <xf numFmtId="11" fontId="0" fillId="4" borderId="1" xfId="0" applyNumberFormat="1" applyFill="1" applyBorder="1"/>
    <xf numFmtId="0" fontId="1" fillId="0" borderId="0" xfId="0" applyFont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F12" sqref="F12"/>
    </sheetView>
  </sheetViews>
  <sheetFormatPr baseColWidth="10" defaultRowHeight="15" x14ac:dyDescent="0"/>
  <cols>
    <col min="1" max="1" width="32.33203125" customWidth="1"/>
    <col min="2" max="2" width="39.1640625" customWidth="1"/>
    <col min="3" max="3" width="21.1640625" customWidth="1"/>
    <col min="4" max="4" width="19.83203125" customWidth="1"/>
  </cols>
  <sheetData>
    <row r="1" spans="1:7">
      <c r="A1" s="21" t="s">
        <v>43</v>
      </c>
      <c r="B1" s="21"/>
      <c r="C1" s="21"/>
      <c r="D1" s="21"/>
    </row>
    <row r="3" spans="1:7">
      <c r="A3" s="1"/>
    </row>
    <row r="5" spans="1:7">
      <c r="A5" s="1"/>
    </row>
    <row r="7" spans="1:7">
      <c r="A7" s="6" t="s">
        <v>0</v>
      </c>
      <c r="B7" s="6" t="s">
        <v>1</v>
      </c>
      <c r="C7" s="6" t="s">
        <v>2</v>
      </c>
      <c r="D7" s="6" t="s">
        <v>3</v>
      </c>
    </row>
    <row r="8" spans="1:7">
      <c r="A8" s="19" t="s">
        <v>10</v>
      </c>
      <c r="B8" s="19"/>
      <c r="C8" s="19"/>
      <c r="D8" s="19"/>
    </row>
    <row r="9" spans="1:7">
      <c r="A9" s="3" t="s">
        <v>4</v>
      </c>
      <c r="B9" s="3" t="s">
        <v>11</v>
      </c>
      <c r="C9" s="3">
        <v>2.48</v>
      </c>
      <c r="D9" s="3">
        <v>0.01</v>
      </c>
    </row>
    <row r="10" spans="1:7">
      <c r="A10" s="3" t="s">
        <v>5</v>
      </c>
      <c r="B10" s="3" t="s">
        <v>6</v>
      </c>
      <c r="C10" s="3">
        <v>0.1</v>
      </c>
      <c r="D10" s="3">
        <f>0.0001</f>
        <v>1E-4</v>
      </c>
    </row>
    <row r="11" spans="1:7">
      <c r="A11" s="3"/>
      <c r="B11" s="3" t="s">
        <v>7</v>
      </c>
      <c r="C11" s="3">
        <f>(C9/B36)/C10</f>
        <v>9.9919419822723607E-2</v>
      </c>
      <c r="D11" s="3">
        <f>C11*SQRT((D10/C10)^2+(D9/C9)^2)</f>
        <v>4.1510602826876737E-4</v>
      </c>
    </row>
    <row r="12" spans="1:7">
      <c r="A12" s="22"/>
      <c r="B12" s="22"/>
      <c r="C12" s="22"/>
      <c r="D12" s="22"/>
    </row>
    <row r="13" spans="1:7">
      <c r="A13" s="18" t="s">
        <v>24</v>
      </c>
      <c r="B13" s="18"/>
      <c r="C13" s="18"/>
      <c r="D13" s="18"/>
    </row>
    <row r="14" spans="1:7">
      <c r="A14" s="3" t="s">
        <v>14</v>
      </c>
      <c r="B14" s="3" t="s">
        <v>23</v>
      </c>
      <c r="C14" s="3">
        <f>C11</f>
        <v>9.9919419822723607E-2</v>
      </c>
      <c r="D14" s="4">
        <f>D11</f>
        <v>4.1510602826876737E-4</v>
      </c>
    </row>
    <row r="15" spans="1:7">
      <c r="A15" s="3" t="s">
        <v>13</v>
      </c>
      <c r="B15" s="17" t="s">
        <v>15</v>
      </c>
      <c r="C15" s="15">
        <v>7.4000000000000003E-3</v>
      </c>
      <c r="D15" s="4">
        <f>B32*10^-3</f>
        <v>1.4142135623730954E-4</v>
      </c>
      <c r="G15" s="2"/>
    </row>
    <row r="16" spans="1:7">
      <c r="A16" s="3"/>
      <c r="B16" s="3" t="s">
        <v>16</v>
      </c>
      <c r="C16" s="4">
        <f>C15*C14/2</f>
        <v>3.6970185334407737E-4</v>
      </c>
      <c r="D16" s="3">
        <f>C16*SQRT((D15/C15)^2+(D14/C14)^2)</f>
        <v>7.2303815570038144E-6</v>
      </c>
    </row>
    <row r="17" spans="1:8">
      <c r="A17" s="3"/>
      <c r="B17" s="8" t="s">
        <v>31</v>
      </c>
      <c r="C17" s="9">
        <f>C16</f>
        <v>3.6970185334407737E-4</v>
      </c>
      <c r="D17" s="8">
        <f>D16</f>
        <v>7.2303815570038144E-6</v>
      </c>
    </row>
    <row r="18" spans="1:8">
      <c r="A18" s="10"/>
      <c r="B18" s="10"/>
      <c r="C18" s="11"/>
      <c r="D18" s="10"/>
    </row>
    <row r="19" spans="1:8">
      <c r="A19" s="20" t="s">
        <v>25</v>
      </c>
      <c r="B19" s="20"/>
      <c r="C19" s="20"/>
      <c r="D19" s="20"/>
      <c r="H19" s="2"/>
    </row>
    <row r="20" spans="1:8">
      <c r="A20" t="s">
        <v>26</v>
      </c>
      <c r="B20" t="s">
        <v>27</v>
      </c>
      <c r="C20">
        <f>60*3</f>
        <v>180</v>
      </c>
      <c r="D20">
        <v>1</v>
      </c>
    </row>
    <row r="21" spans="1:8">
      <c r="A21" t="s">
        <v>28</v>
      </c>
      <c r="B21" t="s">
        <v>29</v>
      </c>
      <c r="C21">
        <v>0.5</v>
      </c>
      <c r="D21" s="12">
        <v>0.01</v>
      </c>
    </row>
    <row r="22" spans="1:8">
      <c r="B22" t="s">
        <v>30</v>
      </c>
      <c r="C22" s="2">
        <f>C20*C21/(2*B39)</f>
        <v>4.6639213077742311E-4</v>
      </c>
      <c r="D22" s="2">
        <f>C17*SQRT((D21/C21)^2+(D20/C20)^2)</f>
        <v>7.6740006521740559E-6</v>
      </c>
    </row>
    <row r="23" spans="1:8">
      <c r="B23" t="s">
        <v>33</v>
      </c>
      <c r="C23" s="14">
        <f>(C17/C22)*100</f>
        <v>79.268458652556177</v>
      </c>
      <c r="D23" s="14">
        <f>C23*SQRT((D22/C22)^2+(D17/C17)^2)</f>
        <v>2.0259601084462626</v>
      </c>
    </row>
    <row r="26" spans="1:8">
      <c r="D26" s="2"/>
    </row>
    <row r="27" spans="1:8">
      <c r="A27" s="19" t="s">
        <v>17</v>
      </c>
      <c r="B27" s="19"/>
      <c r="C27" s="19"/>
    </row>
    <row r="28" spans="1:8">
      <c r="A28" s="5" t="s">
        <v>18</v>
      </c>
      <c r="B28" s="5">
        <v>0.05</v>
      </c>
      <c r="C28" s="6"/>
    </row>
    <row r="29" spans="1:8">
      <c r="A29" s="7" t="s">
        <v>19</v>
      </c>
      <c r="B29" s="3">
        <v>0.05</v>
      </c>
      <c r="C29" s="4"/>
    </row>
    <row r="30" spans="1:8">
      <c r="A30" s="3" t="s">
        <v>20</v>
      </c>
      <c r="B30" s="3">
        <v>0.05</v>
      </c>
      <c r="C30" s="3"/>
    </row>
    <row r="31" spans="1:8">
      <c r="A31" s="3" t="s">
        <v>21</v>
      </c>
      <c r="B31" s="3">
        <v>0.1</v>
      </c>
      <c r="C31" s="3"/>
    </row>
    <row r="32" spans="1:8">
      <c r="A32" s="3" t="s">
        <v>22</v>
      </c>
      <c r="B32" s="3">
        <f>SQRT(2*(B28)^2+(B29)^2+(B30)^2+(B31)^2)</f>
        <v>0.14142135623730953</v>
      </c>
      <c r="C32" s="3"/>
    </row>
    <row r="35" spans="1:2">
      <c r="A35" s="6" t="s">
        <v>8</v>
      </c>
      <c r="B35" s="6"/>
    </row>
    <row r="36" spans="1:2">
      <c r="A36" s="6" t="s">
        <v>12</v>
      </c>
      <c r="B36" s="6">
        <v>248.2</v>
      </c>
    </row>
    <row r="37" spans="1:2">
      <c r="A37" s="6" t="s">
        <v>9</v>
      </c>
      <c r="B37" s="6">
        <v>166</v>
      </c>
    </row>
    <row r="39" spans="1:2">
      <c r="A39" s="6" t="s">
        <v>32</v>
      </c>
      <c r="B39" s="13">
        <v>96485.332899999994</v>
      </c>
    </row>
  </sheetData>
  <mergeCells count="6">
    <mergeCell ref="A13:D13"/>
    <mergeCell ref="A27:C27"/>
    <mergeCell ref="A19:D19"/>
    <mergeCell ref="A1:D1"/>
    <mergeCell ref="A8:D8"/>
    <mergeCell ref="A12:D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A6:B6"/>
    </sheetView>
  </sheetViews>
  <sheetFormatPr baseColWidth="10" defaultRowHeight="15" x14ac:dyDescent="0"/>
  <cols>
    <col min="1" max="1" width="15.6640625" customWidth="1"/>
  </cols>
  <sheetData>
    <row r="1" spans="1:4">
      <c r="A1" s="23" t="s">
        <v>34</v>
      </c>
      <c r="B1" s="23"/>
      <c r="C1" s="23"/>
      <c r="D1" s="23"/>
    </row>
    <row r="3" spans="1:4">
      <c r="A3" s="16" t="s">
        <v>35</v>
      </c>
      <c r="B3" s="16"/>
    </row>
    <row r="5" spans="1:4">
      <c r="A5" t="s">
        <v>36</v>
      </c>
      <c r="B5">
        <v>3.6</v>
      </c>
    </row>
    <row r="6" spans="1:4">
      <c r="A6" t="s">
        <v>37</v>
      </c>
      <c r="B6">
        <v>3.5</v>
      </c>
    </row>
    <row r="7" spans="1:4">
      <c r="A7" t="s">
        <v>38</v>
      </c>
      <c r="B7">
        <f>100*(B6/B5)</f>
        <v>97.222222222222214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1" sqref="D11"/>
    </sheetView>
  </sheetViews>
  <sheetFormatPr baseColWidth="10" defaultRowHeight="15" x14ac:dyDescent="0"/>
  <cols>
    <col min="1" max="1" width="19" customWidth="1"/>
  </cols>
  <sheetData>
    <row r="1" spans="1:4">
      <c r="A1" s="24" t="s">
        <v>40</v>
      </c>
      <c r="B1" s="24"/>
      <c r="C1" s="24"/>
      <c r="D1" s="24"/>
    </row>
    <row r="3" spans="1:4">
      <c r="A3" t="s">
        <v>39</v>
      </c>
      <c r="B3">
        <v>3.5</v>
      </c>
    </row>
    <row r="4" spans="1:4">
      <c r="A4" t="s">
        <v>41</v>
      </c>
      <c r="B4">
        <v>3.2</v>
      </c>
    </row>
    <row r="6" spans="1:4">
      <c r="A6" t="s">
        <v>42</v>
      </c>
      <c r="B6">
        <f>100*(B3-B4)/B4</f>
        <v>9.3749999999999947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Détermination rendement faradiq</vt:lpstr>
      <vt:lpstr>Rendement de la synthèse</vt:lpstr>
      <vt:lpstr>Détermination stoechiométrie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2020-04-22T16:47:46Z</dcterms:created>
  <dcterms:modified xsi:type="dcterms:W3CDTF">2020-06-22T20:41:29Z</dcterms:modified>
</cp:coreProperties>
</file>