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winC\Documents\Custom Office Templates\SR\"/>
    </mc:Choice>
  </mc:AlternateContent>
  <bookViews>
    <workbookView xWindow="0" yWindow="0" windowWidth="20490" windowHeight="7530"/>
  </bookViews>
  <sheets>
    <sheet name="Cisco Routers" sheetId="1" r:id="rId1"/>
    <sheet name="Huawei Routers" sheetId="2" r:id="rId2"/>
    <sheet name="Juniper Routers" sheetId="3" r:id="rId3"/>
    <sheet name="Cisco Switches" sheetId="4" r:id="rId4"/>
    <sheet name="HPE Switches" sheetId="5" r:id="rId5"/>
    <sheet name="Huawei Switches" sheetId="8" r:id="rId6"/>
    <sheet name="HPE Servers" sheetId="10" r:id="rId7"/>
  </sheets>
  <definedNames>
    <definedName name="a">#REF!</definedName>
    <definedName name="AR">#REF!</definedName>
    <definedName name="AR_ASTP">#REF!</definedName>
    <definedName name="B">#REF!</definedName>
    <definedName name="COGS">#REF!</definedName>
    <definedName name="G">#REF!</definedName>
    <definedName name="Im">#REF!</definedName>
    <definedName name="K">#REF!</definedName>
    <definedName name="P">#REF!</definedName>
    <definedName name="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  <c r="E23" i="10" l="1"/>
  <c r="E18" i="10"/>
  <c r="E13" i="10"/>
  <c r="E8" i="10"/>
  <c r="E3" i="10"/>
  <c r="E26" i="8" l="1"/>
  <c r="E20" i="8"/>
  <c r="E14" i="8"/>
  <c r="E9" i="8"/>
  <c r="E3" i="8"/>
  <c r="E23" i="5" l="1"/>
  <c r="E17" i="5"/>
  <c r="E10" i="5"/>
  <c r="E3" i="5"/>
  <c r="E30" i="4" l="1"/>
  <c r="E24" i="4"/>
  <c r="E17" i="4"/>
  <c r="E10" i="4"/>
  <c r="E3" i="4"/>
  <c r="E30" i="2" l="1"/>
  <c r="E30" i="3" l="1"/>
  <c r="E24" i="3"/>
  <c r="E17" i="3"/>
  <c r="E10" i="3"/>
  <c r="E3" i="3"/>
  <c r="E24" i="2"/>
  <c r="E17" i="2"/>
  <c r="E10" i="2" l="1"/>
  <c r="E3" i="2"/>
  <c r="E30" i="1" l="1"/>
  <c r="E24" i="1"/>
  <c r="E17" i="1"/>
  <c r="E10" i="1"/>
  <c r="E3" i="1"/>
</calcChain>
</file>

<file path=xl/sharedStrings.xml><?xml version="1.0" encoding="utf-8"?>
<sst xmlns="http://schemas.openxmlformats.org/spreadsheetml/2006/main" count="543" uniqueCount="149">
  <si>
    <t>ITEM</t>
  </si>
  <si>
    <t>ITEM DESCRIPTION</t>
  </si>
  <si>
    <t>IMAGE + Link</t>
  </si>
  <si>
    <t>Qty</t>
  </si>
  <si>
    <t>Unit Price in US$</t>
  </si>
  <si>
    <t>Total</t>
  </si>
  <si>
    <t>Model</t>
  </si>
  <si>
    <t>Form Factor</t>
  </si>
  <si>
    <t>Part number</t>
  </si>
  <si>
    <t xml:space="preserve">CPU </t>
  </si>
  <si>
    <t>Wifi/LAN</t>
  </si>
  <si>
    <t>Warranty</t>
  </si>
  <si>
    <t>IMAGE</t>
  </si>
  <si>
    <t>Model Name</t>
  </si>
  <si>
    <t>CPU</t>
  </si>
  <si>
    <t>WLAN</t>
  </si>
  <si>
    <t>Lan</t>
  </si>
  <si>
    <t>C921-4P - Cisco 921 Gigabit Ethernet security router with internal power supply</t>
  </si>
  <si>
    <t>C921-4P-E</t>
  </si>
  <si>
    <t>Quad-Core ARM-based processor</t>
  </si>
  <si>
    <t>4 x GE PoE Ports, 1 x (GE) Management Port, 1 x 10/100/1000 Ethernet Port</t>
  </si>
  <si>
    <t xml:space="preserve">3Years </t>
  </si>
  <si>
    <t>C1111-4P - Cisco 1100 Series Integrated Services Routers</t>
  </si>
  <si>
    <t>C1111-4P-2P</t>
  </si>
  <si>
    <t>1U Rack-Mountable</t>
  </si>
  <si>
    <t>Quad-core ARM-based processo</t>
  </si>
  <si>
    <t>4 x GE PoE Ports (10/100/1000 Mbps), 1 x WAN Port, 1 x Management Port</t>
  </si>
  <si>
    <t xml:space="preserve"> Cisco Routers price list - JAN 2025</t>
  </si>
  <si>
    <t>Cisco ISR4331-V/K9 (3GE,2NIM,1SM,4G FLASH,4G DRAM, Voice Bundle)</t>
  </si>
  <si>
    <t>ISR4331-V/K9</t>
  </si>
  <si>
    <t>Intel Atom C3000 Series</t>
  </si>
  <si>
    <t>3 x (GE) Ports,2 x (NIM) Slots, 1 x Service Module (SM) Slot</t>
  </si>
  <si>
    <t>ASR1002-X</t>
  </si>
  <si>
    <t>2U Rack-Mountable</t>
  </si>
  <si>
    <t>Cisco ASR 1002-X Router</t>
  </si>
  <si>
    <t>4 x 10/100/1000 GE Ports, Up to 4 x 10 (10GE) Ports</t>
  </si>
  <si>
    <t>RV340-K9-G5</t>
  </si>
  <si>
    <t>Desktop (not rack-mountable)</t>
  </si>
  <si>
    <t>High-performance ARM-based CPU</t>
  </si>
  <si>
    <t>No built-in WLAN</t>
  </si>
  <si>
    <t>4 x (GE) Ports, 2 x WAN Ports, VLAN (Virtual LAN)</t>
  </si>
  <si>
    <t>Security Features</t>
  </si>
  <si>
    <t>SPI Firewall, VPN support, and Quality of Service (QoS)</t>
  </si>
  <si>
    <t>AR1220C-S</t>
  </si>
  <si>
    <t>AR1220C-S - Huawei AR1200 Router</t>
  </si>
  <si>
    <t>rack-mounted</t>
  </si>
  <si>
    <t>Hi3559V100</t>
  </si>
  <si>
    <t>8GE LAN,5GE WAN,2 USB,2 SIC</t>
  </si>
  <si>
    <t>AR6140-9G-2AC - Huawei NetEngine AR6100 Series Routers</t>
  </si>
  <si>
    <t>AR6140-9G-2AC</t>
  </si>
  <si>
    <t>HiSilicon 8600 series</t>
  </si>
  <si>
    <t>5*GE RJ45, 4*GE SFP, 1*USB 3.0</t>
  </si>
  <si>
    <t>AR2240C-S - Huawei AR2200 Series Router</t>
  </si>
  <si>
    <t>Huawei Enterprise 10/100/1000 Router, 3GE WAN (2 Combo), 2G Memory</t>
  </si>
  <si>
    <t>AR6121E Router</t>
  </si>
  <si>
    <t>1U of rack space</t>
  </si>
  <si>
    <t>AR6121E</t>
  </si>
  <si>
    <t>2*GE combo WAN, 1*10GE (SFP+) WAN, 8*GE LAN, 1*GE combo LAN, 2*USB, 2*SIC</t>
  </si>
  <si>
    <t>Huawei AR2204-51GE-P</t>
  </si>
  <si>
    <t>AR2204-51GE-P</t>
  </si>
  <si>
    <t>HiSilicon V500 Series</t>
  </si>
  <si>
    <t>3GE WAN(1GE Combo),48 GE(8 POE),1 USB,4 SIC,60W AC POWER(1+1)</t>
  </si>
  <si>
    <t>External Huawei wireless access points</t>
  </si>
  <si>
    <t xml:space="preserve"> Huawei Routers price list - JAN 2025</t>
  </si>
  <si>
    <t>MX204-HWBASE-AC-FS Router</t>
  </si>
  <si>
    <t>MX204-HWBASE-AC-FS</t>
  </si>
  <si>
    <t>Broadcom StrataXGS</t>
  </si>
  <si>
    <t>4 x 10GbE ports (SFP+ or QSF+ depending on configuration), 2 x 100GbE ports (QSFP28)</t>
  </si>
  <si>
    <t>MX10003-BASE - Juniper MX Series Base Product Bundles</t>
  </si>
  <si>
    <t>3U rack-mounted</t>
  </si>
  <si>
    <t>MX10003-BASE</t>
  </si>
  <si>
    <t>Broadcom StrataXGS Chipset</t>
  </si>
  <si>
    <t>64 x 100GbE ports, 10GbE, 40GbE, and 100GbE interfaces</t>
  </si>
  <si>
    <t>MX960BASE-AC - Juniper MX Series Base Product Bundles</t>
  </si>
  <si>
    <t>6U rack-mounted</t>
  </si>
  <si>
    <t>MX960BASE-AC</t>
  </si>
  <si>
    <t>Trio chipset</t>
  </si>
  <si>
    <t xml:space="preserve"> Juniper Routers price list - JAN 2025</t>
  </si>
  <si>
    <t>MX480BASE-AC - Juniper MX Series Base Product Bundles</t>
  </si>
  <si>
    <t>MX480BASE-AC</t>
  </si>
  <si>
    <t>Supports 10GbE, 40GbE, and 100GbE interfaces</t>
  </si>
  <si>
    <t>MIC6-100G-CXP</t>
  </si>
  <si>
    <t>Description</t>
  </si>
  <si>
    <t>MPC6 MIC w/4 port 100GE CXP</t>
  </si>
  <si>
    <t>MIC6-100G-CXP - Juniper Router MX2020 Modules &amp; Cards</t>
  </si>
  <si>
    <t xml:space="preserve">AR2240C-S </t>
  </si>
  <si>
    <t xml:space="preserve"> Cisco Switches price list - JAN 2025</t>
  </si>
  <si>
    <t>WS-C3850-48XS-S Catalyst 3850 Switch SFP+</t>
  </si>
  <si>
    <t>WS-C3850-48XS-S</t>
  </si>
  <si>
    <t> 48 Port 10G Fiber Switch IP Base</t>
  </si>
  <si>
    <t>WS-C3850-24XS-E Catalyst 3850 Switch SFP+</t>
  </si>
  <si>
    <t>Switch Layer 3 - 24 SFP/SFP+ - 1G/10G - IP Services - Wireless controller - managed- stackable</t>
  </si>
  <si>
    <t>WS-C3850-24XS-E</t>
  </si>
  <si>
    <t>Intel Atom C2000 series</t>
  </si>
  <si>
    <t>WS-C2960XR-48FPD-I Catalyst 2960-XR Series Switches</t>
  </si>
  <si>
    <t>C2960XR</t>
  </si>
  <si>
    <t>Broadcom BCM53000 series.</t>
  </si>
  <si>
    <t>48 x 10/100/1000 (PoE+) + 2 x SFP+, desktop, rack-mountable, PoE+</t>
  </si>
  <si>
    <t>WS-C3650-24PS-L Catalyst 3650 Switch</t>
  </si>
  <si>
    <t>WS-C3650-24PS-L</t>
  </si>
  <si>
    <t>24 Port PoE 4x1G Uplink LAN Base</t>
  </si>
  <si>
    <t>C1000-24P-4X-L - Cisco Catalyst 1000 Series Switches</t>
  </si>
  <si>
    <t>Broadcom StrataGX family.</t>
  </si>
  <si>
    <t xml:space="preserve">C1000-24P-4X-L </t>
  </si>
  <si>
    <t>24x 10/100/1000 Ethernet PoE+ ports and 195W PoE budget, 4x 10G SFP+ uplinks</t>
  </si>
  <si>
    <t>802.1X Authentication, SSH</t>
  </si>
  <si>
    <t xml:space="preserve"> HPE Switches price list - JAN 2025</t>
  </si>
  <si>
    <t>HPE JL354A - Aruba 2540 Series Switches</t>
  </si>
  <si>
    <t>JL354A</t>
  </si>
  <si>
    <t>Dual-core 1.7 GHz CPU</t>
  </si>
  <si>
    <t>Dual-core ARM Cortex-A9</t>
  </si>
  <si>
    <t>24G 4SFP+ Switch</t>
  </si>
  <si>
    <t>HPE JL254A - Aruba 2930F Switch</t>
  </si>
  <si>
    <t>JL254A</t>
  </si>
  <si>
    <t>48G 4SFP+ Switch</t>
  </si>
  <si>
    <t>JG219B - HPE FlexFabric 5900 Switch Series</t>
  </si>
  <si>
    <t>JG219B</t>
  </si>
  <si>
    <t>24XG</t>
  </si>
  <si>
    <t>JQ026A - HPE FlexFabric 5900 Switch Series</t>
  </si>
  <si>
    <t>JQ026A</t>
  </si>
  <si>
    <t>48SFP+ 6QSFP28</t>
  </si>
  <si>
    <t>JQ074A - HPE FlexFabric 5900 Switch Series</t>
  </si>
  <si>
    <t>JQ074A</t>
  </si>
  <si>
    <t>48SFP28 8QSFP28</t>
  </si>
  <si>
    <t>S5735-S24P4X - Huawei S5700 Series Switches</t>
  </si>
  <si>
    <t>24 x 10/100/1000BASE-T ports, 4 x 10 GE SFP+ ports, PoE+, without power module</t>
  </si>
  <si>
    <t>S6730-H24X6C - Huawei S6700 Series Switches</t>
  </si>
  <si>
    <t>(24*10GE SFP+ ports, 6*40GE QSFP28 ports, optional license for upgrade to 6*100GE QSFP28</t>
  </si>
  <si>
    <t>S5720-52P-PWR-LI-AC - Huawei S5700 Series Switches</t>
  </si>
  <si>
    <t>48 Ethernet 10/100/1000 ports, 4 Gig SFP, PoE+, 370W POE AC power support,</t>
  </si>
  <si>
    <t>S5720-28TP-PWR-LI-AC - Huawei S5700 Series Switches</t>
  </si>
  <si>
    <t>(24 Ethernet 10/100/1000 ports,2 Gig SFP and 2 dual-purpose 10/100/1000 or SFP,PoE+,370W POE</t>
  </si>
  <si>
    <t>S5720S-52X-PWR-LI-AC - Huawei S5700 Series Switches</t>
  </si>
  <si>
    <t>(48 Ethernet 10/100/1000 ports,4 10 Gig SFP+,PoE+,370W POE AC 110/220V)</t>
  </si>
  <si>
    <t xml:space="preserve"> Huawei Switches price list - JAN 2025</t>
  </si>
  <si>
    <t>Detail</t>
  </si>
  <si>
    <t>P25217-AA1 - HPE Proliant DL388 Gen10 Servers</t>
  </si>
  <si>
    <t>(12-Core, 2.4 GHz, 100W) 1P 16G P408i-a NC 8SFF 800W PS server</t>
  </si>
  <si>
    <t>P25216-AA1 - HPE Proliant DL388 Gen10 Servers</t>
  </si>
  <si>
    <t>(10-Core, 2.4 GHz, 100W) 1P 16G P408i-a NC 8SFF 800W PS server</t>
  </si>
  <si>
    <t>(8-Core, 1.9 GHz, 85W) 1P 16G P408i-a NC 8SFF 500W PS server</t>
  </si>
  <si>
    <t>P25215-AA1 - HPE Proliant DL388 Gen10 Servers</t>
  </si>
  <si>
    <t>P23578-AA1 - HPE Proliant DL360 Gen10 Servers</t>
  </si>
  <si>
    <t>2U rack space</t>
  </si>
  <si>
    <t>1U space</t>
  </si>
  <si>
    <t>(10-Core, 2.4 GHz, 100W) 1P 16G NC P408i-a 2G 8SFF 500W Svr</t>
  </si>
  <si>
    <t>BD505A - HPE Server Licenses</t>
  </si>
  <si>
    <t>HPE iLO Adv 1-svr Lic 3yr Support:ProLiant Management SW S-ERVER</t>
  </si>
  <si>
    <t>Whatsapp: +260966130153 | Email: darwin@routerswitch.com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</si>
</sst>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rgb="FF002060"/>
      </left>
      <right style="thin">
        <color theme="4" tint="0.59996337778862885"/>
      </right>
      <top style="thick">
        <color rgb="FF002060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ck">
        <color rgb="FF002060"/>
      </top>
      <bottom style="thin">
        <color theme="4" tint="0.59996337778862885"/>
      </bottom>
      <diagonal/>
    </border>
    <border>
      <left style="thin">
        <color theme="4" tint="0.59996337778862885"/>
      </left>
      <right style="thick">
        <color rgb="FF002060"/>
      </right>
      <top style="thick">
        <color rgb="FF002060"/>
      </top>
      <bottom style="thin">
        <color theme="4" tint="0.59996337778862885"/>
      </bottom>
      <diagonal/>
    </border>
    <border>
      <left style="thick">
        <color rgb="FF002060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ck">
        <color rgb="FF002060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ck">
        <color rgb="FF002060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ck">
        <color rgb="FF002060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4" xfId="0" applyFont="1" applyBorder="1"/>
    <xf numFmtId="0" fontId="6" fillId="0" borderId="5" xfId="0" applyFont="1" applyBorder="1"/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5" xfId="0" applyFont="1" applyBorder="1" applyAlignment="1">
      <alignment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/>
    <xf numFmtId="0" fontId="6" fillId="0" borderId="5" xfId="0" applyFont="1" applyBorder="1" applyAlignment="1">
      <alignment vertical="center" wrapText="1"/>
    </xf>
    <xf numFmtId="0" fontId="5" fillId="0" borderId="4" xfId="0" applyFont="1" applyBorder="1" applyAlignme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6" fontId="7" fillId="0" borderId="7" xfId="1" applyNumberFormat="1" applyFont="1" applyBorder="1" applyAlignment="1">
      <alignment horizontal="center" vertical="center"/>
    </xf>
    <xf numFmtId="166" fontId="7" fillId="0" borderId="9" xfId="1" applyNumberFormat="1" applyFont="1" applyBorder="1" applyAlignment="1">
      <alignment horizontal="center" vertical="center"/>
    </xf>
    <xf numFmtId="164" fontId="7" fillId="0" borderId="8" xfId="2" applyFont="1" applyBorder="1" applyAlignment="1">
      <alignment horizontal="center" vertical="center"/>
    </xf>
    <xf numFmtId="164" fontId="7" fillId="0" borderId="10" xfId="2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千分位[0]_NB Sell Out Report Forma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uter-switch.com/asr1002-x-p-5683.html" TargetMode="External"/><Relationship Id="rId3" Type="http://schemas.openxmlformats.org/officeDocument/2006/relationships/hyperlink" Target="https://www.router-switch.com/c921-4p.html" TargetMode="Externa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5" Type="http://schemas.openxmlformats.org/officeDocument/2006/relationships/hyperlink" Target="https://www.router-switch.com/c1111-4p.html" TargetMode="External"/><Relationship Id="rId10" Type="http://schemas.openxmlformats.org/officeDocument/2006/relationships/hyperlink" Target="https://www.asus.com/me-en/displays-desktops/nucs/nuc-mini-pcs/asus-nuc-14-pro/" TargetMode="External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.png"/><Relationship Id="rId1" Type="http://schemas.openxmlformats.org/officeDocument/2006/relationships/image" Target="../media/image25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2.png"/><Relationship Id="rId1" Type="http://schemas.openxmlformats.org/officeDocument/2006/relationships/image" Target="../media/image25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280147</xdr:colOff>
      <xdr:row>0</xdr:row>
      <xdr:rowOff>67207</xdr:rowOff>
    </xdr:from>
    <xdr:ext cx="717278" cy="425290"/>
    <xdr:pic>
      <xdr:nvPicPr>
        <xdr:cNvPr id="2" name="Picture 1">
          <a:extLst>
            <a:ext uri="{FF2B5EF4-FFF2-40B4-BE49-F238E27FC236}">
              <a16:creationId xmlns:a16="http://schemas.microsoft.com/office/drawing/2014/main" id="{BAA35ACC-5FD1-49CE-85C2-CAE7AA8A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0147" y="67207"/>
          <a:ext cx="717278" cy="425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353512</xdr:colOff>
      <xdr:row>0</xdr:row>
      <xdr:rowOff>128478</xdr:rowOff>
    </xdr:from>
    <xdr:ext cx="1115704" cy="342900"/>
    <xdr:pic>
      <xdr:nvPicPr>
        <xdr:cNvPr id="3" name="Picture 2">
          <a:extLst>
            <a:ext uri="{FF2B5EF4-FFF2-40B4-BE49-F238E27FC236}">
              <a16:creationId xmlns:a16="http://schemas.microsoft.com/office/drawing/2014/main" id="{18D03EBF-899F-48BE-BDDF-0A0C51E5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14924" y="128478"/>
          <a:ext cx="111570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123265</xdr:colOff>
      <xdr:row>5</xdr:row>
      <xdr:rowOff>33618</xdr:rowOff>
    </xdr:from>
    <xdr:to>
      <xdr:col>2</xdr:col>
      <xdr:colOff>1533229</xdr:colOff>
      <xdr:row>7</xdr:row>
      <xdr:rowOff>70555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922891-244A-4B40-8538-893D418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37412" y="1333500"/>
          <a:ext cx="1409964" cy="417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100853</xdr:colOff>
      <xdr:row>11</xdr:row>
      <xdr:rowOff>22412</xdr:rowOff>
    </xdr:from>
    <xdr:to>
      <xdr:col>2</xdr:col>
      <xdr:colOff>1510817</xdr:colOff>
      <xdr:row>13</xdr:row>
      <xdr:rowOff>184062</xdr:rowOff>
    </xdr:to>
    <xdr:pic>
      <xdr:nvPicPr>
        <xdr:cNvPr id="8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FFF2D5C-3D9B-4078-8086-38F6FD4F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15000" y="2465294"/>
          <a:ext cx="1409964" cy="54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328865</xdr:colOff>
      <xdr:row>17</xdr:row>
      <xdr:rowOff>145677</xdr:rowOff>
    </xdr:from>
    <xdr:to>
      <xdr:col>2</xdr:col>
      <xdr:colOff>1350040</xdr:colOff>
      <xdr:row>20</xdr:row>
      <xdr:rowOff>156882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B15B47-18AF-4212-A020-D249CFB76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012" y="3731559"/>
          <a:ext cx="1021175" cy="582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168374</xdr:colOff>
      <xdr:row>23</xdr:row>
      <xdr:rowOff>112059</xdr:rowOff>
    </xdr:from>
    <xdr:to>
      <xdr:col>2</xdr:col>
      <xdr:colOff>1485980</xdr:colOff>
      <xdr:row>27</xdr:row>
      <xdr:rowOff>123265</xdr:rowOff>
    </xdr:to>
    <xdr:pic>
      <xdr:nvPicPr>
        <xdr:cNvPr id="10" name="Pictur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C83A869-44CF-4B12-9363-537FB0D5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82521" y="4840941"/>
          <a:ext cx="1317606" cy="773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44823</xdr:colOff>
      <xdr:row>33</xdr:row>
      <xdr:rowOff>0</xdr:rowOff>
    </xdr:from>
    <xdr:to>
      <xdr:col>2</xdr:col>
      <xdr:colOff>1523999</xdr:colOff>
      <xdr:row>36</xdr:row>
      <xdr:rowOff>65549</xdr:rowOff>
    </xdr:to>
    <xdr:pic>
      <xdr:nvPicPr>
        <xdr:cNvPr id="11" name="Pictur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0DD60C6-82EB-4176-8026-F5E97B4AC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58970" y="6749469"/>
          <a:ext cx="1479176" cy="637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406485</xdr:colOff>
      <xdr:row>0</xdr:row>
      <xdr:rowOff>67207</xdr:rowOff>
    </xdr:from>
    <xdr:ext cx="464602" cy="425290"/>
    <xdr:pic>
      <xdr:nvPicPr>
        <xdr:cNvPr id="54" name="Picture 53">
          <a:extLst>
            <a:ext uri="{FF2B5EF4-FFF2-40B4-BE49-F238E27FC236}">
              <a16:creationId xmlns:a16="http://schemas.microsoft.com/office/drawing/2014/main" id="{BAA35ACC-5FD1-49CE-85C2-CAE7AA8A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6485" y="67207"/>
          <a:ext cx="464602" cy="425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353512</xdr:colOff>
      <xdr:row>0</xdr:row>
      <xdr:rowOff>128478</xdr:rowOff>
    </xdr:from>
    <xdr:ext cx="1115704" cy="342900"/>
    <xdr:pic>
      <xdr:nvPicPr>
        <xdr:cNvPr id="55" name="Picture 54">
          <a:extLst>
            <a:ext uri="{FF2B5EF4-FFF2-40B4-BE49-F238E27FC236}">
              <a16:creationId xmlns:a16="http://schemas.microsoft.com/office/drawing/2014/main" id="{18D03EBF-899F-48BE-BDDF-0A0C51E5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1087" y="128478"/>
          <a:ext cx="111570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164373</xdr:colOff>
      <xdr:row>3</xdr:row>
      <xdr:rowOff>128897</xdr:rowOff>
    </xdr:from>
    <xdr:to>
      <xdr:col>2</xdr:col>
      <xdr:colOff>1251540</xdr:colOff>
      <xdr:row>6</xdr:row>
      <xdr:rowOff>143983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9922891-244A-4B40-8538-893D418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59780" y="1181077"/>
          <a:ext cx="1087167" cy="568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100853</xdr:colOff>
      <xdr:row>11</xdr:row>
      <xdr:rowOff>57067</xdr:rowOff>
    </xdr:from>
    <xdr:to>
      <xdr:col>2</xdr:col>
      <xdr:colOff>1306918</xdr:colOff>
      <xdr:row>13</xdr:row>
      <xdr:rowOff>125890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FFF2D5C-3D9B-4078-8086-38F6FD4F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96260" y="2626602"/>
          <a:ext cx="1206065" cy="445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218110</xdr:colOff>
      <xdr:row>16</xdr:row>
      <xdr:rowOff>355532</xdr:rowOff>
    </xdr:from>
    <xdr:to>
      <xdr:col>2</xdr:col>
      <xdr:colOff>1295843</xdr:colOff>
      <xdr:row>19</xdr:row>
      <xdr:rowOff>118846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2B15B47-18AF-4212-A020-D249CFB76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13517" y="3877567"/>
          <a:ext cx="1077733" cy="49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55378</xdr:colOff>
      <xdr:row>24</xdr:row>
      <xdr:rowOff>22151</xdr:rowOff>
    </xdr:from>
    <xdr:to>
      <xdr:col>3</xdr:col>
      <xdr:colOff>1</xdr:colOff>
      <xdr:row>27</xdr:row>
      <xdr:rowOff>66454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0785" y="5017238"/>
          <a:ext cx="1295844" cy="620233"/>
        </a:xfrm>
        <a:prstGeom prst="rect">
          <a:avLst/>
        </a:prstGeom>
      </xdr:spPr>
    </xdr:pic>
    <xdr:clientData/>
  </xdr:twoCellAnchor>
  <xdr:twoCellAnchor editAs="oneCell">
    <xdr:from>
      <xdr:col>2</xdr:col>
      <xdr:colOff>55379</xdr:colOff>
      <xdr:row>31</xdr:row>
      <xdr:rowOff>166135</xdr:rowOff>
    </xdr:from>
    <xdr:to>
      <xdr:col>2</xdr:col>
      <xdr:colOff>1323042</xdr:colOff>
      <xdr:row>34</xdr:row>
      <xdr:rowOff>66454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0786" y="6490292"/>
          <a:ext cx="1267663" cy="476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222354</xdr:colOff>
      <xdr:row>0</xdr:row>
      <xdr:rowOff>172460</xdr:rowOff>
    </xdr:from>
    <xdr:ext cx="839233" cy="284740"/>
    <xdr:pic>
      <xdr:nvPicPr>
        <xdr:cNvPr id="2" name="Picture 1">
          <a:extLst>
            <a:ext uri="{FF2B5EF4-FFF2-40B4-BE49-F238E27FC236}">
              <a16:creationId xmlns:a16="http://schemas.microsoft.com/office/drawing/2014/main" id="{BAA35ACC-5FD1-49CE-85C2-CAE7AA8A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2354" y="172460"/>
          <a:ext cx="839233" cy="28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1391737</xdr:colOff>
      <xdr:row>0</xdr:row>
      <xdr:rowOff>128478</xdr:rowOff>
    </xdr:from>
    <xdr:ext cx="1115704" cy="342900"/>
    <xdr:pic>
      <xdr:nvPicPr>
        <xdr:cNvPr id="3" name="Picture 2">
          <a:extLst>
            <a:ext uri="{FF2B5EF4-FFF2-40B4-BE49-F238E27FC236}">
              <a16:creationId xmlns:a16="http://schemas.microsoft.com/office/drawing/2014/main" id="{18D03EBF-899F-48BE-BDDF-0A0C51E5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44887" y="128478"/>
          <a:ext cx="111570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93713</xdr:colOff>
      <xdr:row>3</xdr:row>
      <xdr:rowOff>133350</xdr:rowOff>
    </xdr:from>
    <xdr:to>
      <xdr:col>2</xdr:col>
      <xdr:colOff>1681268</xdr:colOff>
      <xdr:row>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922891-244A-4B40-8538-893D418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32363" y="1133475"/>
          <a:ext cx="158755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95251</xdr:colOff>
      <xdr:row>10</xdr:row>
      <xdr:rowOff>159766</xdr:rowOff>
    </xdr:from>
    <xdr:to>
      <xdr:col>2</xdr:col>
      <xdr:colOff>1581151</xdr:colOff>
      <xdr:row>13</xdr:row>
      <xdr:rowOff>281949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FF2D5C-3D9B-4078-8086-38F6FD4F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33901" y="2874391"/>
          <a:ext cx="1485900" cy="693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461440</xdr:colOff>
      <xdr:row>16</xdr:row>
      <xdr:rowOff>50732</xdr:rowOff>
    </xdr:from>
    <xdr:to>
      <xdr:col>2</xdr:col>
      <xdr:colOff>1343025</xdr:colOff>
      <xdr:row>20</xdr:row>
      <xdr:rowOff>254348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15B47-18AF-4212-A020-D249CFB76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00090" y="4289357"/>
          <a:ext cx="881585" cy="1156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383961</xdr:colOff>
      <xdr:row>23</xdr:row>
      <xdr:rowOff>200025</xdr:rowOff>
    </xdr:from>
    <xdr:to>
      <xdr:col>2</xdr:col>
      <xdr:colOff>1390650</xdr:colOff>
      <xdr:row>26</xdr:row>
      <xdr:rowOff>283077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2611" y="6153150"/>
          <a:ext cx="1006689" cy="845052"/>
        </a:xfrm>
        <a:prstGeom prst="rect">
          <a:avLst/>
        </a:prstGeom>
      </xdr:spPr>
    </xdr:pic>
    <xdr:clientData/>
  </xdr:twoCellAnchor>
  <xdr:twoCellAnchor editAs="oneCell">
    <xdr:from>
      <xdr:col>2</xdr:col>
      <xdr:colOff>177673</xdr:colOff>
      <xdr:row>30</xdr:row>
      <xdr:rowOff>0</xdr:rowOff>
    </xdr:from>
    <xdr:to>
      <xdr:col>2</xdr:col>
      <xdr:colOff>1665943</xdr:colOff>
      <xdr:row>32</xdr:row>
      <xdr:rowOff>153378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323" y="7934326"/>
          <a:ext cx="1488270" cy="5343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280147</xdr:colOff>
      <xdr:row>0</xdr:row>
      <xdr:rowOff>67207</xdr:rowOff>
    </xdr:from>
    <xdr:ext cx="717278" cy="425290"/>
    <xdr:pic>
      <xdr:nvPicPr>
        <xdr:cNvPr id="2" name="Picture 1">
          <a:extLst>
            <a:ext uri="{FF2B5EF4-FFF2-40B4-BE49-F238E27FC236}">
              <a16:creationId xmlns:a16="http://schemas.microsoft.com/office/drawing/2014/main" id="{BAA35ACC-5FD1-49CE-85C2-CAE7AA8A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0147" y="67207"/>
          <a:ext cx="717278" cy="425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353512</xdr:colOff>
      <xdr:row>0</xdr:row>
      <xdr:rowOff>128478</xdr:rowOff>
    </xdr:from>
    <xdr:ext cx="1115704" cy="342900"/>
    <xdr:pic>
      <xdr:nvPicPr>
        <xdr:cNvPr id="3" name="Picture 2">
          <a:extLst>
            <a:ext uri="{FF2B5EF4-FFF2-40B4-BE49-F238E27FC236}">
              <a16:creationId xmlns:a16="http://schemas.microsoft.com/office/drawing/2014/main" id="{18D03EBF-899F-48BE-BDDF-0A0C51E5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1087" y="128478"/>
          <a:ext cx="111570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66115</xdr:colOff>
      <xdr:row>4</xdr:row>
      <xdr:rowOff>110469</xdr:rowOff>
    </xdr:from>
    <xdr:to>
      <xdr:col>2</xdr:col>
      <xdr:colOff>1476079</xdr:colOff>
      <xdr:row>6</xdr:row>
      <xdr:rowOff>260403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922891-244A-4B40-8538-893D418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71390" y="1415394"/>
          <a:ext cx="1409964" cy="53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100853</xdr:colOff>
      <xdr:row>11</xdr:row>
      <xdr:rowOff>168022</xdr:rowOff>
    </xdr:from>
    <xdr:to>
      <xdr:col>2</xdr:col>
      <xdr:colOff>1510817</xdr:colOff>
      <xdr:row>13</xdr:row>
      <xdr:rowOff>228951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FF2D5C-3D9B-4078-8086-38F6FD4F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06128" y="2996947"/>
          <a:ext cx="1409964" cy="441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168038</xdr:colOff>
      <xdr:row>18</xdr:row>
      <xdr:rowOff>133254</xdr:rowOff>
    </xdr:from>
    <xdr:to>
      <xdr:col>2</xdr:col>
      <xdr:colOff>1435765</xdr:colOff>
      <xdr:row>20</xdr:row>
      <xdr:rowOff>57149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15B47-18AF-4212-A020-D249CFB76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73313" y="4867179"/>
          <a:ext cx="1267727" cy="304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94996</xdr:colOff>
      <xdr:row>25</xdr:row>
      <xdr:rowOff>27387</xdr:rowOff>
    </xdr:from>
    <xdr:to>
      <xdr:col>2</xdr:col>
      <xdr:colOff>1485980</xdr:colOff>
      <xdr:row>26</xdr:row>
      <xdr:rowOff>228600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83A869-44CF-4B12-9363-537FB0D5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00271" y="6475812"/>
          <a:ext cx="1390984" cy="391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25773</xdr:colOff>
      <xdr:row>33</xdr:row>
      <xdr:rowOff>125718</xdr:rowOff>
    </xdr:from>
    <xdr:to>
      <xdr:col>2</xdr:col>
      <xdr:colOff>1504949</xdr:colOff>
      <xdr:row>34</xdr:row>
      <xdr:rowOff>187480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DD60C6-82EB-4176-8026-F5E97B4AC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31048" y="8288643"/>
          <a:ext cx="1479176" cy="25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142876</xdr:colOff>
      <xdr:row>0</xdr:row>
      <xdr:rowOff>103189</xdr:rowOff>
    </xdr:from>
    <xdr:ext cx="1123950" cy="468311"/>
    <xdr:pic>
      <xdr:nvPicPr>
        <xdr:cNvPr id="16" name="Picture 15">
          <a:extLst>
            <a:ext uri="{FF2B5EF4-FFF2-40B4-BE49-F238E27FC236}">
              <a16:creationId xmlns:a16="http://schemas.microsoft.com/office/drawing/2014/main" id="{BAA35ACC-5FD1-49CE-85C2-CAE7AA8A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6" y="103189"/>
          <a:ext cx="1123950" cy="46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353512</xdr:colOff>
      <xdr:row>0</xdr:row>
      <xdr:rowOff>128478</xdr:rowOff>
    </xdr:from>
    <xdr:ext cx="1115704" cy="342900"/>
    <xdr:pic>
      <xdr:nvPicPr>
        <xdr:cNvPr id="17" name="Picture 16">
          <a:extLst>
            <a:ext uri="{FF2B5EF4-FFF2-40B4-BE49-F238E27FC236}">
              <a16:creationId xmlns:a16="http://schemas.microsoft.com/office/drawing/2014/main" id="{18D03EBF-899F-48BE-BDDF-0A0C51E5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7087" y="128478"/>
          <a:ext cx="111570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66115</xdr:colOff>
      <xdr:row>4</xdr:row>
      <xdr:rowOff>178623</xdr:rowOff>
    </xdr:from>
    <xdr:to>
      <xdr:col>2</xdr:col>
      <xdr:colOff>1476079</xdr:colOff>
      <xdr:row>7</xdr:row>
      <xdr:rowOff>1748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922891-244A-4B40-8538-893D418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80940" y="1359723"/>
          <a:ext cx="1409964" cy="39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119903</xdr:colOff>
      <xdr:row>11</xdr:row>
      <xdr:rowOff>125204</xdr:rowOff>
    </xdr:from>
    <xdr:to>
      <xdr:col>2</xdr:col>
      <xdr:colOff>1529867</xdr:colOff>
      <xdr:row>13</xdr:row>
      <xdr:rowOff>119369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FFF2D5C-3D9B-4078-8086-38F6FD4F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34728" y="2639804"/>
          <a:ext cx="1409964" cy="375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133497</xdr:colOff>
      <xdr:row>17</xdr:row>
      <xdr:rowOff>152304</xdr:rowOff>
    </xdr:from>
    <xdr:to>
      <xdr:col>2</xdr:col>
      <xdr:colOff>1392439</xdr:colOff>
      <xdr:row>20</xdr:row>
      <xdr:rowOff>9525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2B15B47-18AF-4212-A020-D249CFB76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48322" y="3809904"/>
          <a:ext cx="1258942" cy="428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286857</xdr:colOff>
      <xdr:row>24</xdr:row>
      <xdr:rowOff>27387</xdr:rowOff>
    </xdr:from>
    <xdr:to>
      <xdr:col>2</xdr:col>
      <xdr:colOff>1294118</xdr:colOff>
      <xdr:row>26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83A869-44CF-4B12-9363-537FB0D5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01682" y="5018487"/>
          <a:ext cx="1007261" cy="391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84510</xdr:colOff>
      <xdr:row>31</xdr:row>
      <xdr:rowOff>9525</xdr:rowOff>
    </xdr:from>
    <xdr:to>
      <xdr:col>2</xdr:col>
      <xdr:colOff>1528157</xdr:colOff>
      <xdr:row>35</xdr:row>
      <xdr:rowOff>66674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0DD60C6-82EB-4176-8026-F5E97B4AC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99335" y="6334125"/>
          <a:ext cx="1443647" cy="81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406485</xdr:colOff>
      <xdr:row>0</xdr:row>
      <xdr:rowOff>67207</xdr:rowOff>
    </xdr:from>
    <xdr:ext cx="464602" cy="425290"/>
    <xdr:pic>
      <xdr:nvPicPr>
        <xdr:cNvPr id="9" name="Picture 8">
          <a:extLst>
            <a:ext uri="{FF2B5EF4-FFF2-40B4-BE49-F238E27FC236}">
              <a16:creationId xmlns:a16="http://schemas.microsoft.com/office/drawing/2014/main" id="{BAA35ACC-5FD1-49CE-85C2-CAE7AA8A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6485" y="67207"/>
          <a:ext cx="464602" cy="425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353512</xdr:colOff>
      <xdr:row>0</xdr:row>
      <xdr:rowOff>128478</xdr:rowOff>
    </xdr:from>
    <xdr:ext cx="1115704" cy="342900"/>
    <xdr:pic>
      <xdr:nvPicPr>
        <xdr:cNvPr id="10" name="Picture 9">
          <a:extLst>
            <a:ext uri="{FF2B5EF4-FFF2-40B4-BE49-F238E27FC236}">
              <a16:creationId xmlns:a16="http://schemas.microsoft.com/office/drawing/2014/main" id="{18D03EBF-899F-48BE-BDDF-0A0C51E5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92387" y="128478"/>
          <a:ext cx="111570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164373</xdr:colOff>
      <xdr:row>4</xdr:row>
      <xdr:rowOff>53226</xdr:rowOff>
    </xdr:from>
    <xdr:to>
      <xdr:col>2</xdr:col>
      <xdr:colOff>1251540</xdr:colOff>
      <xdr:row>5</xdr:row>
      <xdr:rowOff>210128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922891-244A-4B40-8538-893D418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60198" y="1339101"/>
          <a:ext cx="1087167" cy="347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137107</xdr:colOff>
      <xdr:row>8</xdr:row>
      <xdr:rowOff>180975</xdr:rowOff>
    </xdr:from>
    <xdr:to>
      <xdr:col>2</xdr:col>
      <xdr:colOff>1327814</xdr:colOff>
      <xdr:row>10</xdr:row>
      <xdr:rowOff>249798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FF2D5C-3D9B-4078-8086-38F6FD4F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32932" y="2419350"/>
          <a:ext cx="1190707" cy="449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218110</xdr:colOff>
      <xdr:row>14</xdr:row>
      <xdr:rowOff>79079</xdr:rowOff>
    </xdr:from>
    <xdr:to>
      <xdr:col>2</xdr:col>
      <xdr:colOff>1295843</xdr:colOff>
      <xdr:row>16</xdr:row>
      <xdr:rowOff>14299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B15B47-18AF-4212-A020-D249CFB76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13935" y="3841454"/>
          <a:ext cx="1077733" cy="31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55378</xdr:colOff>
      <xdr:row>20</xdr:row>
      <xdr:rowOff>142569</xdr:rowOff>
    </xdr:from>
    <xdr:to>
      <xdr:col>2</xdr:col>
      <xdr:colOff>1352551</xdr:colOff>
      <xdr:row>22</xdr:row>
      <xdr:rowOff>146060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1203" y="5047944"/>
          <a:ext cx="1297173" cy="384491"/>
        </a:xfrm>
        <a:prstGeom prst="rect">
          <a:avLst/>
        </a:prstGeom>
      </xdr:spPr>
    </xdr:pic>
    <xdr:clientData/>
  </xdr:twoCellAnchor>
  <xdr:twoCellAnchor editAs="oneCell">
    <xdr:from>
      <xdr:col>2</xdr:col>
      <xdr:colOff>55379</xdr:colOff>
      <xdr:row>27</xdr:row>
      <xdr:rowOff>49935</xdr:rowOff>
    </xdr:from>
    <xdr:to>
      <xdr:col>2</xdr:col>
      <xdr:colOff>1323042</xdr:colOff>
      <xdr:row>29</xdr:row>
      <xdr:rowOff>40883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1204" y="6288810"/>
          <a:ext cx="1267663" cy="3719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114300</xdr:rowOff>
    </xdr:from>
    <xdr:ext cx="855136" cy="356306"/>
    <xdr:pic>
      <xdr:nvPicPr>
        <xdr:cNvPr id="9" name="Picture 8">
          <a:extLst>
            <a:ext uri="{FF2B5EF4-FFF2-40B4-BE49-F238E27FC236}">
              <a16:creationId xmlns:a16="http://schemas.microsoft.com/office/drawing/2014/main" id="{BAA35ACC-5FD1-49CE-85C2-CAE7AA8A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80975" y="114300"/>
          <a:ext cx="855136" cy="356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353512</xdr:colOff>
      <xdr:row>0</xdr:row>
      <xdr:rowOff>128478</xdr:rowOff>
    </xdr:from>
    <xdr:ext cx="1115704" cy="342900"/>
    <xdr:pic>
      <xdr:nvPicPr>
        <xdr:cNvPr id="10" name="Picture 9">
          <a:extLst>
            <a:ext uri="{FF2B5EF4-FFF2-40B4-BE49-F238E27FC236}">
              <a16:creationId xmlns:a16="http://schemas.microsoft.com/office/drawing/2014/main" id="{18D03EBF-899F-48BE-BDDF-0A0C51E5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7612" y="128478"/>
          <a:ext cx="1115704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31024</xdr:colOff>
      <xdr:row>2</xdr:row>
      <xdr:rowOff>200026</xdr:rowOff>
    </xdr:from>
    <xdr:to>
      <xdr:col>2</xdr:col>
      <xdr:colOff>1295400</xdr:colOff>
      <xdr:row>5</xdr:row>
      <xdr:rowOff>3642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922891-244A-4B40-8538-893D418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45774" y="895351"/>
          <a:ext cx="1264376" cy="413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34792</xdr:colOff>
      <xdr:row>7</xdr:row>
      <xdr:rowOff>142875</xdr:rowOff>
    </xdr:from>
    <xdr:to>
      <xdr:col>2</xdr:col>
      <xdr:colOff>1324516</xdr:colOff>
      <xdr:row>9</xdr:row>
      <xdr:rowOff>197519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FF2D5C-3D9B-4078-8086-38F6FD4F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54442" y="1828800"/>
          <a:ext cx="1289724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50470</xdr:colOff>
      <xdr:row>12</xdr:row>
      <xdr:rowOff>140369</xdr:rowOff>
    </xdr:from>
    <xdr:to>
      <xdr:col>2</xdr:col>
      <xdr:colOff>1302590</xdr:colOff>
      <xdr:row>15</xdr:row>
      <xdr:rowOff>24326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B15B47-18AF-4212-A020-D249CFB76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73128" y="2727158"/>
          <a:ext cx="1252120" cy="42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50131</xdr:colOff>
      <xdr:row>18</xdr:row>
      <xdr:rowOff>147788</xdr:rowOff>
    </xdr:from>
    <xdr:to>
      <xdr:col>2</xdr:col>
      <xdr:colOff>1226388</xdr:colOff>
      <xdr:row>20</xdr:row>
      <xdr:rowOff>136034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2789" y="3847499"/>
          <a:ext cx="1176257" cy="369246"/>
        </a:xfrm>
        <a:prstGeom prst="rect">
          <a:avLst/>
        </a:prstGeom>
      </xdr:spPr>
    </xdr:pic>
    <xdr:clientData/>
  </xdr:twoCellAnchor>
  <xdr:twoCellAnchor editAs="oneCell">
    <xdr:from>
      <xdr:col>2</xdr:col>
      <xdr:colOff>133524</xdr:colOff>
      <xdr:row>22</xdr:row>
      <xdr:rowOff>40105</xdr:rowOff>
    </xdr:from>
    <xdr:to>
      <xdr:col>2</xdr:col>
      <xdr:colOff>1303421</xdr:colOff>
      <xdr:row>24</xdr:row>
      <xdr:rowOff>1159803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498" y="4501816"/>
          <a:ext cx="1169897" cy="1500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showGridLines="0" tabSelected="1" zoomScale="85" zoomScaleNormal="85" workbookViewId="0">
      <pane ySplit="2" topLeftCell="A21" activePane="bottomLeft" state="frozen"/>
      <selection pane="bottomLeft" activeCell="B20" sqref="B20"/>
    </sheetView>
  </sheetViews>
  <sheetFormatPr defaultColWidth="45.5703125" defaultRowHeight="15" x14ac:dyDescent="0.25"/>
  <cols>
    <col min="1" max="1" width="20.5703125" style="1" bestFit="1" customWidth="1"/>
    <col min="2" max="2" width="63.7109375" style="1" customWidth="1"/>
    <col min="3" max="3" width="24.7109375" style="1" customWidth="1"/>
    <col min="4" max="5" width="14.42578125" style="18" customWidth="1"/>
    <col min="6" max="16384" width="45.5703125" style="1"/>
  </cols>
  <sheetData>
    <row r="1" spans="1:5" ht="42.75" customHeight="1" thickTop="1" x14ac:dyDescent="0.25">
      <c r="A1" s="26" t="s">
        <v>27</v>
      </c>
      <c r="B1" s="27"/>
      <c r="C1" s="27"/>
      <c r="D1" s="27"/>
      <c r="E1" s="28"/>
    </row>
    <row r="2" spans="1:5" ht="15" customHeight="1" x14ac:dyDescent="0.25">
      <c r="A2" s="15" t="s">
        <v>0</v>
      </c>
      <c r="B2" s="16" t="s">
        <v>1</v>
      </c>
      <c r="C2" s="16" t="s">
        <v>2</v>
      </c>
      <c r="D2" s="4" t="s">
        <v>3</v>
      </c>
      <c r="E2" s="17" t="s">
        <v>4</v>
      </c>
    </row>
    <row r="3" spans="1:5" ht="15" customHeight="1" x14ac:dyDescent="0.25">
      <c r="A3" s="5" t="s">
        <v>6</v>
      </c>
      <c r="B3" s="19" t="s">
        <v>17</v>
      </c>
      <c r="C3" s="29"/>
      <c r="D3" s="31">
        <v>1</v>
      </c>
      <c r="E3" s="33">
        <f>611*D3</f>
        <v>611</v>
      </c>
    </row>
    <row r="4" spans="1:5" ht="15" customHeight="1" x14ac:dyDescent="0.25">
      <c r="A4" s="5" t="s">
        <v>7</v>
      </c>
      <c r="B4" s="7" t="s">
        <v>24</v>
      </c>
      <c r="C4" s="30"/>
      <c r="D4" s="32"/>
      <c r="E4" s="34"/>
    </row>
    <row r="5" spans="1:5" ht="15" customHeight="1" x14ac:dyDescent="0.25">
      <c r="A5" s="5" t="s">
        <v>8</v>
      </c>
      <c r="B5" s="7" t="s">
        <v>18</v>
      </c>
      <c r="C5" s="30"/>
      <c r="D5" s="32"/>
      <c r="E5" s="34"/>
    </row>
    <row r="6" spans="1:5" ht="15" customHeight="1" x14ac:dyDescent="0.25">
      <c r="A6" s="5" t="s">
        <v>9</v>
      </c>
      <c r="B6" s="8" t="s">
        <v>19</v>
      </c>
      <c r="C6" s="30"/>
      <c r="D6" s="32"/>
      <c r="E6" s="34"/>
    </row>
    <row r="7" spans="1:5" ht="15" customHeight="1" x14ac:dyDescent="0.25">
      <c r="A7" s="5" t="s">
        <v>10</v>
      </c>
      <c r="B7" s="9" t="s">
        <v>20</v>
      </c>
      <c r="C7" s="30"/>
      <c r="D7" s="32"/>
      <c r="E7" s="34"/>
    </row>
    <row r="8" spans="1:5" x14ac:dyDescent="0.25">
      <c r="A8" s="11" t="s">
        <v>11</v>
      </c>
      <c r="B8" s="10" t="s">
        <v>21</v>
      </c>
      <c r="C8" s="30"/>
      <c r="D8" s="32"/>
      <c r="E8" s="34"/>
    </row>
    <row r="9" spans="1:5" ht="15" customHeight="1" x14ac:dyDescent="0.25">
      <c r="A9" s="2" t="s">
        <v>0</v>
      </c>
      <c r="B9" s="3" t="s">
        <v>1</v>
      </c>
      <c r="C9" s="3" t="s">
        <v>2</v>
      </c>
      <c r="D9" s="4"/>
      <c r="E9" s="17" t="s">
        <v>5</v>
      </c>
    </row>
    <row r="10" spans="1:5" ht="15" customHeight="1" x14ac:dyDescent="0.25">
      <c r="A10" s="5" t="s">
        <v>6</v>
      </c>
      <c r="B10" s="6" t="s">
        <v>22</v>
      </c>
      <c r="C10" s="29"/>
      <c r="D10" s="31">
        <v>1</v>
      </c>
      <c r="E10" s="33">
        <f>499*D10</f>
        <v>499</v>
      </c>
    </row>
    <row r="11" spans="1:5" ht="15" customHeight="1" x14ac:dyDescent="0.25">
      <c r="A11" s="5" t="s">
        <v>7</v>
      </c>
      <c r="B11" s="7" t="s">
        <v>24</v>
      </c>
      <c r="C11" s="30"/>
      <c r="D11" s="32"/>
      <c r="E11" s="34"/>
    </row>
    <row r="12" spans="1:5" ht="15" customHeight="1" x14ac:dyDescent="0.25">
      <c r="A12" s="5" t="s">
        <v>8</v>
      </c>
      <c r="B12" s="7" t="s">
        <v>23</v>
      </c>
      <c r="C12" s="30"/>
      <c r="D12" s="32"/>
      <c r="E12" s="34"/>
    </row>
    <row r="13" spans="1:5" ht="15" customHeight="1" x14ac:dyDescent="0.25">
      <c r="A13" s="5" t="s">
        <v>9</v>
      </c>
      <c r="B13" s="8" t="s">
        <v>25</v>
      </c>
      <c r="C13" s="30"/>
      <c r="D13" s="32"/>
      <c r="E13" s="34"/>
    </row>
    <row r="14" spans="1:5" ht="15" customHeight="1" x14ac:dyDescent="0.25">
      <c r="A14" s="5" t="s">
        <v>10</v>
      </c>
      <c r="B14" s="9" t="s">
        <v>26</v>
      </c>
      <c r="C14" s="30"/>
      <c r="D14" s="32"/>
      <c r="E14" s="34"/>
    </row>
    <row r="15" spans="1:5" x14ac:dyDescent="0.25">
      <c r="A15" s="11" t="s">
        <v>11</v>
      </c>
      <c r="B15" s="10" t="s">
        <v>21</v>
      </c>
      <c r="C15" s="30"/>
      <c r="D15" s="32"/>
      <c r="E15" s="34"/>
    </row>
    <row r="16" spans="1:5" ht="15" customHeight="1" x14ac:dyDescent="0.25">
      <c r="A16" s="2" t="s">
        <v>0</v>
      </c>
      <c r="B16" s="3" t="s">
        <v>1</v>
      </c>
      <c r="C16" s="3" t="s">
        <v>2</v>
      </c>
      <c r="D16" s="4"/>
      <c r="E16" s="17" t="s">
        <v>5</v>
      </c>
    </row>
    <row r="17" spans="1:5" ht="15" customHeight="1" x14ac:dyDescent="0.25">
      <c r="A17" s="5" t="s">
        <v>6</v>
      </c>
      <c r="B17" s="6" t="s">
        <v>28</v>
      </c>
      <c r="C17" s="29"/>
      <c r="D17" s="31">
        <v>1</v>
      </c>
      <c r="E17" s="33">
        <f>3566*D17</f>
        <v>3566</v>
      </c>
    </row>
    <row r="18" spans="1:5" ht="15" customHeight="1" x14ac:dyDescent="0.25">
      <c r="A18" s="5" t="s">
        <v>7</v>
      </c>
      <c r="B18" s="7" t="s">
        <v>24</v>
      </c>
      <c r="C18" s="30"/>
      <c r="D18" s="32"/>
      <c r="E18" s="34"/>
    </row>
    <row r="19" spans="1:5" ht="15" customHeight="1" x14ac:dyDescent="0.25">
      <c r="A19" s="5" t="s">
        <v>8</v>
      </c>
      <c r="B19" s="7" t="s">
        <v>29</v>
      </c>
      <c r="C19" s="30"/>
      <c r="D19" s="32"/>
      <c r="E19" s="34"/>
    </row>
    <row r="20" spans="1:5" ht="15" customHeight="1" x14ac:dyDescent="0.25">
      <c r="A20" s="5" t="s">
        <v>9</v>
      </c>
      <c r="B20" s="8" t="s">
        <v>30</v>
      </c>
      <c r="C20" s="30"/>
      <c r="D20" s="32"/>
      <c r="E20" s="34"/>
    </row>
    <row r="21" spans="1:5" ht="15" customHeight="1" x14ac:dyDescent="0.25">
      <c r="A21" s="5" t="s">
        <v>10</v>
      </c>
      <c r="B21" s="9" t="s">
        <v>31</v>
      </c>
      <c r="C21" s="30"/>
      <c r="D21" s="32"/>
      <c r="E21" s="34"/>
    </row>
    <row r="22" spans="1:5" x14ac:dyDescent="0.25">
      <c r="A22" s="11" t="s">
        <v>11</v>
      </c>
      <c r="B22" s="10" t="s">
        <v>21</v>
      </c>
      <c r="C22" s="30"/>
      <c r="D22" s="32"/>
      <c r="E22" s="34"/>
    </row>
    <row r="23" spans="1:5" ht="15" customHeight="1" x14ac:dyDescent="0.25">
      <c r="A23" s="2" t="s">
        <v>0</v>
      </c>
      <c r="B23" s="3" t="s">
        <v>1</v>
      </c>
      <c r="C23" s="3" t="s">
        <v>12</v>
      </c>
      <c r="D23" s="4"/>
      <c r="E23" s="17" t="s">
        <v>5</v>
      </c>
    </row>
    <row r="24" spans="1:5" ht="15" customHeight="1" x14ac:dyDescent="0.25">
      <c r="A24" s="5" t="s">
        <v>6</v>
      </c>
      <c r="B24" s="6" t="s">
        <v>32</v>
      </c>
      <c r="C24" s="29"/>
      <c r="D24" s="31">
        <v>1</v>
      </c>
      <c r="E24" s="33">
        <f>27168*D24</f>
        <v>27168</v>
      </c>
    </row>
    <row r="25" spans="1:5" ht="15" customHeight="1" x14ac:dyDescent="0.25">
      <c r="A25" s="5" t="s">
        <v>7</v>
      </c>
      <c r="B25" s="7" t="s">
        <v>33</v>
      </c>
      <c r="C25" s="30"/>
      <c r="D25" s="32"/>
      <c r="E25" s="34"/>
    </row>
    <row r="26" spans="1:5" ht="15" customHeight="1" x14ac:dyDescent="0.25">
      <c r="A26" s="5" t="s">
        <v>8</v>
      </c>
      <c r="B26" s="7" t="s">
        <v>34</v>
      </c>
      <c r="C26" s="30"/>
      <c r="D26" s="32"/>
      <c r="E26" s="34"/>
    </row>
    <row r="27" spans="1:5" ht="15" customHeight="1" x14ac:dyDescent="0.25">
      <c r="A27" s="5" t="s">
        <v>10</v>
      </c>
      <c r="B27" s="9" t="s">
        <v>35</v>
      </c>
      <c r="C27" s="30"/>
      <c r="D27" s="32"/>
      <c r="E27" s="34"/>
    </row>
    <row r="28" spans="1:5" ht="15" customHeight="1" x14ac:dyDescent="0.25">
      <c r="A28" s="11" t="s">
        <v>11</v>
      </c>
      <c r="B28" s="10" t="s">
        <v>21</v>
      </c>
      <c r="C28" s="30"/>
      <c r="D28" s="32"/>
      <c r="E28" s="34"/>
    </row>
    <row r="29" spans="1:5" ht="15" customHeight="1" x14ac:dyDescent="0.25">
      <c r="A29" s="2" t="s">
        <v>0</v>
      </c>
      <c r="B29" s="3" t="s">
        <v>1</v>
      </c>
      <c r="C29" s="3" t="s">
        <v>12</v>
      </c>
      <c r="D29" s="4"/>
      <c r="E29" s="17" t="s">
        <v>5</v>
      </c>
    </row>
    <row r="30" spans="1:5" ht="15" customHeight="1" x14ac:dyDescent="0.25">
      <c r="A30" s="12" t="s">
        <v>13</v>
      </c>
      <c r="B30" s="6" t="s">
        <v>36</v>
      </c>
      <c r="C30" s="35"/>
      <c r="D30" s="31">
        <v>1</v>
      </c>
      <c r="E30" s="33">
        <f>226*D30</f>
        <v>226</v>
      </c>
    </row>
    <row r="31" spans="1:5" ht="15" customHeight="1" x14ac:dyDescent="0.25">
      <c r="A31" s="5" t="s">
        <v>7</v>
      </c>
      <c r="B31" s="7" t="s">
        <v>37</v>
      </c>
      <c r="C31" s="36"/>
      <c r="D31" s="32"/>
      <c r="E31" s="34"/>
    </row>
    <row r="32" spans="1:5" ht="15" customHeight="1" x14ac:dyDescent="0.25">
      <c r="A32" s="11" t="s">
        <v>14</v>
      </c>
      <c r="B32" s="13" t="s">
        <v>38</v>
      </c>
      <c r="C32" s="36"/>
      <c r="D32" s="32"/>
      <c r="E32" s="34"/>
    </row>
    <row r="33" spans="1:5" ht="15" customHeight="1" x14ac:dyDescent="0.25">
      <c r="A33" s="11" t="s">
        <v>8</v>
      </c>
      <c r="B33" s="14" t="s">
        <v>36</v>
      </c>
      <c r="C33" s="36"/>
      <c r="D33" s="32"/>
      <c r="E33" s="34"/>
    </row>
    <row r="34" spans="1:5" ht="15" customHeight="1" x14ac:dyDescent="0.25">
      <c r="A34" s="11" t="s">
        <v>15</v>
      </c>
      <c r="B34" s="14" t="s">
        <v>39</v>
      </c>
      <c r="C34" s="36"/>
      <c r="D34" s="32"/>
      <c r="E34" s="34"/>
    </row>
    <row r="35" spans="1:5" ht="15" customHeight="1" x14ac:dyDescent="0.25">
      <c r="A35" s="11" t="s">
        <v>16</v>
      </c>
      <c r="B35" s="14" t="s">
        <v>40</v>
      </c>
      <c r="C35" s="36"/>
      <c r="D35" s="32"/>
      <c r="E35" s="34"/>
    </row>
    <row r="36" spans="1:5" ht="15" customHeight="1" x14ac:dyDescent="0.25">
      <c r="A36" s="5" t="s">
        <v>41</v>
      </c>
      <c r="B36" s="9" t="s">
        <v>42</v>
      </c>
      <c r="C36" s="36"/>
      <c r="D36" s="32"/>
      <c r="E36" s="34"/>
    </row>
    <row r="37" spans="1:5" ht="15" customHeight="1" x14ac:dyDescent="0.25">
      <c r="A37" s="11" t="s">
        <v>11</v>
      </c>
      <c r="B37" s="10" t="s">
        <v>21</v>
      </c>
      <c r="C37" s="36"/>
      <c r="D37" s="32"/>
      <c r="E37" s="34"/>
    </row>
    <row r="38" spans="1:5" ht="15" customHeight="1" x14ac:dyDescent="0.25">
      <c r="A38" s="2"/>
      <c r="B38" s="3" t="s">
        <v>148</v>
      </c>
      <c r="C38" s="3"/>
      <c r="D38" s="4"/>
      <c r="E38" s="17"/>
    </row>
    <row r="39" spans="1:5" ht="15" customHeight="1" x14ac:dyDescent="0.25"/>
    <row r="40" spans="1:5" ht="15" customHeight="1" x14ac:dyDescent="0.25"/>
    <row r="41" spans="1:5" ht="15" customHeight="1" x14ac:dyDescent="0.25"/>
    <row r="42" spans="1:5" ht="15" customHeight="1" x14ac:dyDescent="0.25"/>
    <row r="43" spans="1:5" ht="15" customHeight="1" x14ac:dyDescent="0.25"/>
    <row r="44" spans="1:5" ht="15" customHeight="1" x14ac:dyDescent="0.25"/>
    <row r="45" spans="1:5" ht="15" customHeight="1" x14ac:dyDescent="0.25"/>
    <row r="47" spans="1:5" ht="15" customHeight="1" x14ac:dyDescent="0.25"/>
    <row r="48" spans="1: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69" ht="15" customHeight="1" x14ac:dyDescent="0.25"/>
    <row r="83" ht="15" customHeight="1" x14ac:dyDescent="0.25"/>
    <row r="84" ht="15" customHeight="1" x14ac:dyDescent="0.25"/>
    <row r="85" ht="15" customHeight="1" x14ac:dyDescent="0.25"/>
    <row r="87" ht="15" customHeight="1" x14ac:dyDescent="0.25"/>
    <row r="89" ht="15" customHeight="1" x14ac:dyDescent="0.25"/>
    <row r="90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2" ht="15" customHeight="1" x14ac:dyDescent="0.25"/>
    <row r="104" ht="15" customHeight="1" x14ac:dyDescent="0.25"/>
    <row r="105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</sheetData>
  <mergeCells count="16">
    <mergeCell ref="C30:C37"/>
    <mergeCell ref="D30:D37"/>
    <mergeCell ref="E30:E37"/>
    <mergeCell ref="C24:C28"/>
    <mergeCell ref="D24:D28"/>
    <mergeCell ref="E24:E28"/>
    <mergeCell ref="A1:E1"/>
    <mergeCell ref="C3:C8"/>
    <mergeCell ref="D3:D8"/>
    <mergeCell ref="E3:E8"/>
    <mergeCell ref="C17:C22"/>
    <mergeCell ref="D17:D22"/>
    <mergeCell ref="E17:E22"/>
    <mergeCell ref="C10:C15"/>
    <mergeCell ref="D10:D15"/>
    <mergeCell ref="E10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zoomScale="86" zoomScaleNormal="86" workbookViewId="0">
      <selection activeCell="B39" sqref="B39"/>
    </sheetView>
  </sheetViews>
  <sheetFormatPr defaultRowHeight="15" x14ac:dyDescent="0.25"/>
  <cols>
    <col min="1" max="1" width="19.85546875" customWidth="1"/>
    <col min="2" max="2" width="75.5703125" customWidth="1"/>
    <col min="3" max="3" width="20.28515625" customWidth="1"/>
    <col min="4" max="4" width="13.85546875" customWidth="1"/>
    <col min="5" max="5" width="18.85546875" customWidth="1"/>
  </cols>
  <sheetData>
    <row r="1" spans="1:5" ht="49.5" customHeight="1" thickTop="1" x14ac:dyDescent="0.25">
      <c r="A1" s="26" t="s">
        <v>63</v>
      </c>
      <c r="B1" s="27"/>
      <c r="C1" s="27"/>
      <c r="D1" s="27"/>
      <c r="E1" s="28"/>
    </row>
    <row r="2" spans="1:5" ht="17.25" customHeight="1" x14ac:dyDescent="0.25">
      <c r="A2" s="15" t="s">
        <v>0</v>
      </c>
      <c r="B2" s="16" t="s">
        <v>1</v>
      </c>
      <c r="C2" s="16" t="s">
        <v>2</v>
      </c>
      <c r="D2" s="4" t="s">
        <v>3</v>
      </c>
      <c r="E2" s="17" t="s">
        <v>4</v>
      </c>
    </row>
    <row r="3" spans="1:5" ht="15.75" customHeight="1" x14ac:dyDescent="0.25">
      <c r="A3" s="5" t="s">
        <v>6</v>
      </c>
      <c r="B3" s="19" t="s">
        <v>44</v>
      </c>
      <c r="C3" s="29"/>
      <c r="D3" s="31">
        <v>1</v>
      </c>
      <c r="E3" s="33">
        <f>482*D3</f>
        <v>482</v>
      </c>
    </row>
    <row r="4" spans="1:5" x14ac:dyDescent="0.25">
      <c r="A4" s="5" t="s">
        <v>7</v>
      </c>
      <c r="B4" s="7" t="s">
        <v>45</v>
      </c>
      <c r="C4" s="30"/>
      <c r="D4" s="32"/>
      <c r="E4" s="34"/>
    </row>
    <row r="5" spans="1:5" x14ac:dyDescent="0.25">
      <c r="A5" s="5" t="s">
        <v>8</v>
      </c>
      <c r="B5" s="7" t="s">
        <v>43</v>
      </c>
      <c r="C5" s="30"/>
      <c r="D5" s="32"/>
      <c r="E5" s="34"/>
    </row>
    <row r="6" spans="1:5" ht="14.25" customHeight="1" x14ac:dyDescent="0.25">
      <c r="A6" s="5" t="s">
        <v>9</v>
      </c>
      <c r="B6" s="8" t="s">
        <v>46</v>
      </c>
      <c r="C6" s="30"/>
      <c r="D6" s="32"/>
      <c r="E6" s="34"/>
    </row>
    <row r="7" spans="1:5" ht="16.5" customHeight="1" x14ac:dyDescent="0.25">
      <c r="A7" s="5" t="s">
        <v>10</v>
      </c>
      <c r="B7" s="9" t="s">
        <v>47</v>
      </c>
      <c r="C7" s="30"/>
      <c r="D7" s="32"/>
      <c r="E7" s="34"/>
    </row>
    <row r="8" spans="1:5" x14ac:dyDescent="0.25">
      <c r="A8" s="11" t="s">
        <v>11</v>
      </c>
      <c r="B8" s="10" t="s">
        <v>21</v>
      </c>
      <c r="C8" s="30"/>
      <c r="D8" s="32"/>
      <c r="E8" s="34"/>
    </row>
    <row r="9" spans="1:5" x14ac:dyDescent="0.25">
      <c r="A9" s="2" t="s">
        <v>0</v>
      </c>
      <c r="B9" s="3" t="s">
        <v>1</v>
      </c>
      <c r="C9" s="3" t="s">
        <v>2</v>
      </c>
      <c r="D9" s="4"/>
      <c r="E9" s="17" t="s">
        <v>5</v>
      </c>
    </row>
    <row r="10" spans="1:5" x14ac:dyDescent="0.25">
      <c r="A10" s="5" t="s">
        <v>6</v>
      </c>
      <c r="B10" s="6" t="s">
        <v>48</v>
      </c>
      <c r="C10" s="29"/>
      <c r="D10" s="31">
        <v>1</v>
      </c>
      <c r="E10" s="33">
        <f>618*D10</f>
        <v>618</v>
      </c>
    </row>
    <row r="11" spans="1:5" x14ac:dyDescent="0.25">
      <c r="A11" s="5" t="s">
        <v>7</v>
      </c>
      <c r="B11" s="7" t="s">
        <v>24</v>
      </c>
      <c r="C11" s="30"/>
      <c r="D11" s="32"/>
      <c r="E11" s="34"/>
    </row>
    <row r="12" spans="1:5" x14ac:dyDescent="0.25">
      <c r="A12" s="5" t="s">
        <v>8</v>
      </c>
      <c r="B12" s="7" t="s">
        <v>49</v>
      </c>
      <c r="C12" s="30"/>
      <c r="D12" s="32"/>
      <c r="E12" s="34"/>
    </row>
    <row r="13" spans="1:5" ht="15" customHeight="1" x14ac:dyDescent="0.25">
      <c r="A13" s="5" t="s">
        <v>9</v>
      </c>
      <c r="B13" s="8" t="s">
        <v>50</v>
      </c>
      <c r="C13" s="30"/>
      <c r="D13" s="32"/>
      <c r="E13" s="34"/>
    </row>
    <row r="14" spans="1:5" ht="15.75" customHeight="1" x14ac:dyDescent="0.25">
      <c r="A14" s="5" t="s">
        <v>10</v>
      </c>
      <c r="B14" s="9" t="s">
        <v>51</v>
      </c>
      <c r="C14" s="30"/>
      <c r="D14" s="32"/>
      <c r="E14" s="34"/>
    </row>
    <row r="15" spans="1:5" x14ac:dyDescent="0.25">
      <c r="A15" s="11" t="s">
        <v>11</v>
      </c>
      <c r="B15" s="10" t="s">
        <v>21</v>
      </c>
      <c r="C15" s="30"/>
      <c r="D15" s="32"/>
      <c r="E15" s="34"/>
    </row>
    <row r="16" spans="1:5" x14ac:dyDescent="0.25">
      <c r="A16" s="2" t="s">
        <v>0</v>
      </c>
      <c r="B16" s="3" t="s">
        <v>1</v>
      </c>
      <c r="C16" s="3" t="s">
        <v>2</v>
      </c>
      <c r="D16" s="4"/>
      <c r="E16" s="17" t="s">
        <v>5</v>
      </c>
    </row>
    <row r="17" spans="1:5" x14ac:dyDescent="0.25">
      <c r="A17" s="5" t="s">
        <v>6</v>
      </c>
      <c r="B17" s="19" t="s">
        <v>52</v>
      </c>
      <c r="C17" s="29"/>
      <c r="D17" s="31">
        <v>1</v>
      </c>
      <c r="E17" s="33">
        <f>1380*D17</f>
        <v>1380</v>
      </c>
    </row>
    <row r="18" spans="1:5" x14ac:dyDescent="0.25">
      <c r="A18" s="5" t="s">
        <v>7</v>
      </c>
      <c r="B18" s="7" t="s">
        <v>24</v>
      </c>
      <c r="C18" s="30"/>
      <c r="D18" s="32"/>
      <c r="E18" s="34"/>
    </row>
    <row r="19" spans="1:5" x14ac:dyDescent="0.25">
      <c r="A19" s="5" t="s">
        <v>8</v>
      </c>
      <c r="B19" s="7" t="s">
        <v>85</v>
      </c>
      <c r="C19" s="30"/>
      <c r="D19" s="32"/>
      <c r="E19" s="34"/>
    </row>
    <row r="20" spans="1:5" ht="12.75" customHeight="1" x14ac:dyDescent="0.25">
      <c r="A20" s="5" t="s">
        <v>9</v>
      </c>
      <c r="B20" s="13" t="s">
        <v>60</v>
      </c>
      <c r="C20" s="30"/>
      <c r="D20" s="32"/>
      <c r="E20" s="34"/>
    </row>
    <row r="21" spans="1:5" ht="14.25" customHeight="1" x14ac:dyDescent="0.25">
      <c r="A21" s="5" t="s">
        <v>10</v>
      </c>
      <c r="B21" s="20" t="s">
        <v>53</v>
      </c>
      <c r="C21" s="30"/>
      <c r="D21" s="32"/>
      <c r="E21" s="34"/>
    </row>
    <row r="22" spans="1:5" x14ac:dyDescent="0.25">
      <c r="A22" s="11" t="s">
        <v>11</v>
      </c>
      <c r="B22" s="10" t="s">
        <v>21</v>
      </c>
      <c r="C22" s="30"/>
      <c r="D22" s="32"/>
      <c r="E22" s="34"/>
    </row>
    <row r="23" spans="1:5" x14ac:dyDescent="0.25">
      <c r="A23" s="2" t="s">
        <v>0</v>
      </c>
      <c r="B23" s="3" t="s">
        <v>1</v>
      </c>
      <c r="C23" s="3" t="s">
        <v>12</v>
      </c>
      <c r="D23" s="4"/>
      <c r="E23" s="17" t="s">
        <v>5</v>
      </c>
    </row>
    <row r="24" spans="1:5" x14ac:dyDescent="0.25">
      <c r="A24" s="5" t="s">
        <v>6</v>
      </c>
      <c r="B24" s="6" t="s">
        <v>54</v>
      </c>
      <c r="C24" s="29"/>
      <c r="D24" s="31">
        <v>1</v>
      </c>
      <c r="E24" s="33">
        <f>443*D24</f>
        <v>443</v>
      </c>
    </row>
    <row r="25" spans="1:5" x14ac:dyDescent="0.25">
      <c r="A25" s="5" t="s">
        <v>7</v>
      </c>
      <c r="B25" s="7" t="s">
        <v>55</v>
      </c>
      <c r="C25" s="30"/>
      <c r="D25" s="32"/>
      <c r="E25" s="34"/>
    </row>
    <row r="26" spans="1:5" x14ac:dyDescent="0.25">
      <c r="A26" s="5" t="s">
        <v>8</v>
      </c>
      <c r="B26" s="7" t="s">
        <v>56</v>
      </c>
      <c r="C26" s="30"/>
      <c r="D26" s="32"/>
      <c r="E26" s="34"/>
    </row>
    <row r="27" spans="1:5" ht="15.75" customHeight="1" x14ac:dyDescent="0.25">
      <c r="A27" s="5" t="s">
        <v>10</v>
      </c>
      <c r="B27" s="21" t="s">
        <v>57</v>
      </c>
      <c r="C27" s="30"/>
      <c r="D27" s="32"/>
      <c r="E27" s="34"/>
    </row>
    <row r="28" spans="1:5" x14ac:dyDescent="0.25">
      <c r="A28" s="11" t="s">
        <v>11</v>
      </c>
      <c r="B28" s="10" t="s">
        <v>21</v>
      </c>
      <c r="C28" s="30"/>
      <c r="D28" s="32"/>
      <c r="E28" s="34"/>
    </row>
    <row r="29" spans="1:5" x14ac:dyDescent="0.25">
      <c r="A29" s="2" t="s">
        <v>0</v>
      </c>
      <c r="B29" s="3" t="s">
        <v>1</v>
      </c>
      <c r="C29" s="3" t="s">
        <v>12</v>
      </c>
      <c r="D29" s="4"/>
      <c r="E29" s="17" t="s">
        <v>5</v>
      </c>
    </row>
    <row r="30" spans="1:5" x14ac:dyDescent="0.25">
      <c r="A30" s="12" t="s">
        <v>13</v>
      </c>
      <c r="B30" s="6" t="s">
        <v>58</v>
      </c>
      <c r="C30" s="35"/>
      <c r="D30" s="31">
        <v>1</v>
      </c>
      <c r="E30" s="33">
        <f>1122*D30</f>
        <v>1122</v>
      </c>
    </row>
    <row r="31" spans="1:5" x14ac:dyDescent="0.25">
      <c r="A31" s="5" t="s">
        <v>7</v>
      </c>
      <c r="B31" s="7" t="s">
        <v>55</v>
      </c>
      <c r="C31" s="36"/>
      <c r="D31" s="32"/>
      <c r="E31" s="34"/>
    </row>
    <row r="32" spans="1:5" ht="15" customHeight="1" x14ac:dyDescent="0.25">
      <c r="A32" s="11" t="s">
        <v>14</v>
      </c>
      <c r="B32" s="13" t="s">
        <v>60</v>
      </c>
      <c r="C32" s="36"/>
      <c r="D32" s="32"/>
      <c r="E32" s="34"/>
    </row>
    <row r="33" spans="1:5" ht="12.75" customHeight="1" x14ac:dyDescent="0.25">
      <c r="A33" s="11" t="s">
        <v>8</v>
      </c>
      <c r="B33" s="14" t="s">
        <v>59</v>
      </c>
      <c r="C33" s="36"/>
      <c r="D33" s="32"/>
      <c r="E33" s="34"/>
    </row>
    <row r="34" spans="1:5" ht="17.25" customHeight="1" x14ac:dyDescent="0.25">
      <c r="A34" s="11" t="s">
        <v>15</v>
      </c>
      <c r="B34" s="20" t="s">
        <v>62</v>
      </c>
      <c r="C34" s="36"/>
      <c r="D34" s="32"/>
      <c r="E34" s="34"/>
    </row>
    <row r="35" spans="1:5" ht="12.75" customHeight="1" x14ac:dyDescent="0.25">
      <c r="A35" s="11" t="s">
        <v>16</v>
      </c>
      <c r="B35" s="20" t="s">
        <v>61</v>
      </c>
      <c r="C35" s="36"/>
      <c r="D35" s="32"/>
      <c r="E35" s="34"/>
    </row>
    <row r="36" spans="1:5" x14ac:dyDescent="0.25">
      <c r="A36" s="11" t="s">
        <v>11</v>
      </c>
      <c r="B36" s="10" t="s">
        <v>21</v>
      </c>
      <c r="C36" s="36"/>
      <c r="D36" s="32"/>
      <c r="E36" s="34"/>
    </row>
    <row r="37" spans="1:5" x14ac:dyDescent="0.25">
      <c r="A37" s="2"/>
      <c r="B37" s="3" t="s">
        <v>148</v>
      </c>
      <c r="C37" s="3"/>
      <c r="D37" s="4"/>
      <c r="E37" s="17"/>
    </row>
  </sheetData>
  <mergeCells count="16">
    <mergeCell ref="A1:E1"/>
    <mergeCell ref="C3:C8"/>
    <mergeCell ref="D3:D8"/>
    <mergeCell ref="E3:E8"/>
    <mergeCell ref="C10:C15"/>
    <mergeCell ref="D10:D15"/>
    <mergeCell ref="E10:E15"/>
    <mergeCell ref="C30:C36"/>
    <mergeCell ref="D30:D36"/>
    <mergeCell ref="E30:E36"/>
    <mergeCell ref="C17:C22"/>
    <mergeCell ref="D17:D22"/>
    <mergeCell ref="E17:E22"/>
    <mergeCell ref="C24:C28"/>
    <mergeCell ref="D24:D28"/>
    <mergeCell ref="E24:E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1" workbookViewId="0">
      <selection activeCell="B34" sqref="B34"/>
    </sheetView>
  </sheetViews>
  <sheetFormatPr defaultRowHeight="15" x14ac:dyDescent="0.25"/>
  <cols>
    <col min="1" max="1" width="31.5703125" customWidth="1"/>
    <col min="2" max="2" width="55.28515625" customWidth="1"/>
    <col min="3" max="3" width="25.7109375" customWidth="1"/>
    <col min="4" max="4" width="23.28515625" customWidth="1"/>
    <col min="5" max="5" width="18.140625" customWidth="1"/>
  </cols>
  <sheetData>
    <row r="1" spans="1:5" ht="48.75" customHeight="1" thickTop="1" x14ac:dyDescent="0.25">
      <c r="A1" s="26" t="s">
        <v>77</v>
      </c>
      <c r="B1" s="27"/>
      <c r="C1" s="27"/>
      <c r="D1" s="27"/>
      <c r="E1" s="28"/>
    </row>
    <row r="2" spans="1:5" x14ac:dyDescent="0.25">
      <c r="A2" s="15" t="s">
        <v>0</v>
      </c>
      <c r="B2" s="16" t="s">
        <v>1</v>
      </c>
      <c r="C2" s="16" t="s">
        <v>2</v>
      </c>
      <c r="D2" s="4" t="s">
        <v>3</v>
      </c>
      <c r="E2" s="17" t="s">
        <v>4</v>
      </c>
    </row>
    <row r="3" spans="1:5" x14ac:dyDescent="0.25">
      <c r="A3" s="5" t="s">
        <v>6</v>
      </c>
      <c r="B3" s="19" t="s">
        <v>64</v>
      </c>
      <c r="C3" s="29"/>
      <c r="D3" s="31">
        <v>1</v>
      </c>
      <c r="E3" s="33">
        <f>7551*D3</f>
        <v>7551</v>
      </c>
    </row>
    <row r="4" spans="1:5" x14ac:dyDescent="0.25">
      <c r="A4" s="5" t="s">
        <v>7</v>
      </c>
      <c r="B4" s="7" t="s">
        <v>24</v>
      </c>
      <c r="C4" s="30"/>
      <c r="D4" s="32"/>
      <c r="E4" s="34"/>
    </row>
    <row r="5" spans="1:5" x14ac:dyDescent="0.25">
      <c r="A5" s="5" t="s">
        <v>8</v>
      </c>
      <c r="B5" s="7" t="s">
        <v>65</v>
      </c>
      <c r="C5" s="30"/>
      <c r="D5" s="32"/>
      <c r="E5" s="34"/>
    </row>
    <row r="6" spans="1:5" x14ac:dyDescent="0.25">
      <c r="A6" s="5" t="s">
        <v>9</v>
      </c>
      <c r="B6" s="8" t="s">
        <v>66</v>
      </c>
      <c r="C6" s="30"/>
      <c r="D6" s="32"/>
      <c r="E6" s="34"/>
    </row>
    <row r="7" spans="1:5" ht="45" x14ac:dyDescent="0.25">
      <c r="A7" s="11" t="s">
        <v>10</v>
      </c>
      <c r="B7" s="9" t="s">
        <v>67</v>
      </c>
      <c r="C7" s="30"/>
      <c r="D7" s="32"/>
      <c r="E7" s="34"/>
    </row>
    <row r="8" spans="1:5" x14ac:dyDescent="0.25">
      <c r="A8" s="11" t="s">
        <v>11</v>
      </c>
      <c r="B8" s="10" t="s">
        <v>21</v>
      </c>
      <c r="C8" s="30"/>
      <c r="D8" s="32"/>
      <c r="E8" s="34"/>
    </row>
    <row r="9" spans="1:5" x14ac:dyDescent="0.25">
      <c r="A9" s="2" t="s">
        <v>0</v>
      </c>
      <c r="B9" s="3" t="s">
        <v>1</v>
      </c>
      <c r="C9" s="3" t="s">
        <v>2</v>
      </c>
      <c r="D9" s="4"/>
      <c r="E9" s="17" t="s">
        <v>5</v>
      </c>
    </row>
    <row r="10" spans="1:5" ht="30" x14ac:dyDescent="0.25">
      <c r="A10" s="11" t="s">
        <v>6</v>
      </c>
      <c r="B10" s="19" t="s">
        <v>68</v>
      </c>
      <c r="C10" s="29"/>
      <c r="D10" s="31">
        <v>1</v>
      </c>
      <c r="E10" s="33">
        <f>10431*D10</f>
        <v>10431</v>
      </c>
    </row>
    <row r="11" spans="1:5" x14ac:dyDescent="0.25">
      <c r="A11" s="5" t="s">
        <v>7</v>
      </c>
      <c r="B11" s="7" t="s">
        <v>69</v>
      </c>
      <c r="C11" s="30"/>
      <c r="D11" s="32"/>
      <c r="E11" s="34"/>
    </row>
    <row r="12" spans="1:5" x14ac:dyDescent="0.25">
      <c r="A12" s="5" t="s">
        <v>8</v>
      </c>
      <c r="B12" s="7" t="s">
        <v>70</v>
      </c>
      <c r="C12" s="30"/>
      <c r="D12" s="32"/>
      <c r="E12" s="34"/>
    </row>
    <row r="13" spans="1:5" x14ac:dyDescent="0.25">
      <c r="A13" s="5" t="s">
        <v>9</v>
      </c>
      <c r="B13" s="8" t="s">
        <v>71</v>
      </c>
      <c r="C13" s="30"/>
      <c r="D13" s="32"/>
      <c r="E13" s="34"/>
    </row>
    <row r="14" spans="1:5" ht="30" x14ac:dyDescent="0.25">
      <c r="A14" s="11" t="s">
        <v>10</v>
      </c>
      <c r="B14" s="9" t="s">
        <v>72</v>
      </c>
      <c r="C14" s="30"/>
      <c r="D14" s="32"/>
      <c r="E14" s="34"/>
    </row>
    <row r="15" spans="1:5" x14ac:dyDescent="0.25">
      <c r="A15" s="11" t="s">
        <v>11</v>
      </c>
      <c r="B15" s="10" t="s">
        <v>21</v>
      </c>
      <c r="C15" s="30"/>
      <c r="D15" s="32"/>
      <c r="E15" s="34"/>
    </row>
    <row r="16" spans="1:5" x14ac:dyDescent="0.25">
      <c r="A16" s="2" t="s">
        <v>0</v>
      </c>
      <c r="B16" s="3" t="s">
        <v>1</v>
      </c>
      <c r="C16" s="3" t="s">
        <v>2</v>
      </c>
      <c r="D16" s="4"/>
      <c r="E16" s="17" t="s">
        <v>5</v>
      </c>
    </row>
    <row r="17" spans="1:5" ht="30" x14ac:dyDescent="0.25">
      <c r="A17" s="11" t="s">
        <v>6</v>
      </c>
      <c r="B17" s="19" t="s">
        <v>73</v>
      </c>
      <c r="C17" s="29"/>
      <c r="D17" s="31">
        <v>1</v>
      </c>
      <c r="E17" s="33">
        <f>18631.15*D17</f>
        <v>18631.150000000001</v>
      </c>
    </row>
    <row r="18" spans="1:5" x14ac:dyDescent="0.25">
      <c r="A18" s="5" t="s">
        <v>7</v>
      </c>
      <c r="B18" s="7" t="s">
        <v>74</v>
      </c>
      <c r="C18" s="30"/>
      <c r="D18" s="32"/>
      <c r="E18" s="34"/>
    </row>
    <row r="19" spans="1:5" x14ac:dyDescent="0.25">
      <c r="A19" s="5" t="s">
        <v>8</v>
      </c>
      <c r="B19" s="7" t="s">
        <v>75</v>
      </c>
      <c r="C19" s="30"/>
      <c r="D19" s="32"/>
      <c r="E19" s="34"/>
    </row>
    <row r="20" spans="1:5" x14ac:dyDescent="0.25">
      <c r="A20" s="5" t="s">
        <v>9</v>
      </c>
      <c r="B20" s="13" t="s">
        <v>76</v>
      </c>
      <c r="C20" s="30"/>
      <c r="D20" s="32"/>
      <c r="E20" s="34"/>
    </row>
    <row r="21" spans="1:5" ht="30" x14ac:dyDescent="0.25">
      <c r="A21" s="11" t="s">
        <v>10</v>
      </c>
      <c r="B21" s="14" t="s">
        <v>72</v>
      </c>
      <c r="C21" s="30"/>
      <c r="D21" s="32"/>
      <c r="E21" s="34"/>
    </row>
    <row r="22" spans="1:5" x14ac:dyDescent="0.25">
      <c r="A22" s="11" t="s">
        <v>11</v>
      </c>
      <c r="B22" s="10" t="s">
        <v>21</v>
      </c>
      <c r="C22" s="30"/>
      <c r="D22" s="32"/>
      <c r="E22" s="34"/>
    </row>
    <row r="23" spans="1:5" x14ac:dyDescent="0.25">
      <c r="A23" s="2" t="s">
        <v>0</v>
      </c>
      <c r="B23" s="3" t="s">
        <v>1</v>
      </c>
      <c r="C23" s="3" t="s">
        <v>12</v>
      </c>
      <c r="D23" s="4"/>
      <c r="E23" s="17" t="s">
        <v>5</v>
      </c>
    </row>
    <row r="24" spans="1:5" ht="30" x14ac:dyDescent="0.25">
      <c r="A24" s="11" t="s">
        <v>6</v>
      </c>
      <c r="B24" s="19" t="s">
        <v>78</v>
      </c>
      <c r="C24" s="29"/>
      <c r="D24" s="31">
        <v>1</v>
      </c>
      <c r="E24" s="33">
        <f>16356.55*D24</f>
        <v>16356.55</v>
      </c>
    </row>
    <row r="25" spans="1:5" x14ac:dyDescent="0.25">
      <c r="A25" s="5" t="s">
        <v>7</v>
      </c>
      <c r="B25" s="7" t="s">
        <v>74</v>
      </c>
      <c r="C25" s="30"/>
      <c r="D25" s="32"/>
      <c r="E25" s="34"/>
    </row>
    <row r="26" spans="1:5" x14ac:dyDescent="0.25">
      <c r="A26" s="5" t="s">
        <v>8</v>
      </c>
      <c r="B26" s="7" t="s">
        <v>79</v>
      </c>
      <c r="C26" s="30"/>
      <c r="D26" s="32"/>
      <c r="E26" s="34"/>
    </row>
    <row r="27" spans="1:5" ht="30" x14ac:dyDescent="0.25">
      <c r="A27" s="11" t="s">
        <v>10</v>
      </c>
      <c r="B27" s="9" t="s">
        <v>80</v>
      </c>
      <c r="C27" s="30"/>
      <c r="D27" s="32"/>
      <c r="E27" s="34"/>
    </row>
    <row r="28" spans="1:5" x14ac:dyDescent="0.25">
      <c r="A28" s="11" t="s">
        <v>11</v>
      </c>
      <c r="B28" s="10" t="s">
        <v>21</v>
      </c>
      <c r="C28" s="30"/>
      <c r="D28" s="32"/>
      <c r="E28" s="34"/>
    </row>
    <row r="29" spans="1:5" x14ac:dyDescent="0.25">
      <c r="A29" s="2" t="s">
        <v>0</v>
      </c>
      <c r="B29" s="3" t="s">
        <v>1</v>
      </c>
      <c r="C29" s="3" t="s">
        <v>12</v>
      </c>
      <c r="D29" s="4"/>
      <c r="E29" s="17" t="s">
        <v>5</v>
      </c>
    </row>
    <row r="30" spans="1:5" ht="30" x14ac:dyDescent="0.25">
      <c r="A30" s="12" t="s">
        <v>13</v>
      </c>
      <c r="B30" s="22" t="s">
        <v>84</v>
      </c>
      <c r="C30" s="35"/>
      <c r="D30" s="31">
        <v>1</v>
      </c>
      <c r="E30" s="33">
        <f>34142*D30</f>
        <v>34142</v>
      </c>
    </row>
    <row r="31" spans="1:5" x14ac:dyDescent="0.25">
      <c r="A31" s="11" t="s">
        <v>8</v>
      </c>
      <c r="B31" s="14" t="s">
        <v>81</v>
      </c>
      <c r="C31" s="36"/>
      <c r="D31" s="32"/>
      <c r="E31" s="34"/>
    </row>
    <row r="32" spans="1:5" x14ac:dyDescent="0.25">
      <c r="A32" s="11" t="s">
        <v>82</v>
      </c>
      <c r="B32" s="20" t="s">
        <v>83</v>
      </c>
      <c r="C32" s="36"/>
      <c r="D32" s="32"/>
      <c r="E32" s="34"/>
    </row>
    <row r="33" spans="1:5" x14ac:dyDescent="0.25">
      <c r="A33" s="11" t="s">
        <v>11</v>
      </c>
      <c r="B33" s="10" t="s">
        <v>21</v>
      </c>
      <c r="C33" s="36"/>
      <c r="D33" s="32"/>
      <c r="E33" s="34"/>
    </row>
    <row r="34" spans="1:5" x14ac:dyDescent="0.25">
      <c r="A34" s="2"/>
      <c r="B34" s="3" t="s">
        <v>148</v>
      </c>
      <c r="C34" s="3"/>
      <c r="D34" s="4"/>
      <c r="E34" s="17"/>
    </row>
  </sheetData>
  <mergeCells count="16">
    <mergeCell ref="A1:E1"/>
    <mergeCell ref="C3:C8"/>
    <mergeCell ref="D3:D8"/>
    <mergeCell ref="E3:E8"/>
    <mergeCell ref="C10:C15"/>
    <mergeCell ref="D10:D15"/>
    <mergeCell ref="E10:E15"/>
    <mergeCell ref="C30:C33"/>
    <mergeCell ref="D30:D33"/>
    <mergeCell ref="E30:E33"/>
    <mergeCell ref="C17:C22"/>
    <mergeCell ref="D17:D22"/>
    <mergeCell ref="E17:E22"/>
    <mergeCell ref="C24:C28"/>
    <mergeCell ref="D24:D28"/>
    <mergeCell ref="E24:E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6" workbookViewId="0">
      <selection activeCell="B38" sqref="B38"/>
    </sheetView>
  </sheetViews>
  <sheetFormatPr defaultRowHeight="15" x14ac:dyDescent="0.25"/>
  <cols>
    <col min="1" max="1" width="32.28515625" customWidth="1"/>
    <col min="2" max="2" width="56.7109375" customWidth="1"/>
    <col min="3" max="3" width="24.5703125" customWidth="1"/>
    <col min="4" max="4" width="23.140625" customWidth="1"/>
    <col min="5" max="5" width="18" customWidth="1"/>
  </cols>
  <sheetData>
    <row r="1" spans="1:5" ht="42.75" customHeight="1" thickTop="1" x14ac:dyDescent="0.25">
      <c r="A1" s="26" t="s">
        <v>86</v>
      </c>
      <c r="B1" s="27"/>
      <c r="C1" s="27"/>
      <c r="D1" s="27"/>
      <c r="E1" s="28"/>
    </row>
    <row r="2" spans="1:5" x14ac:dyDescent="0.25">
      <c r="A2" s="15" t="s">
        <v>0</v>
      </c>
      <c r="B2" s="16" t="s">
        <v>1</v>
      </c>
      <c r="C2" s="16" t="s">
        <v>2</v>
      </c>
      <c r="D2" s="4" t="s">
        <v>3</v>
      </c>
      <c r="E2" s="17" t="s">
        <v>4</v>
      </c>
    </row>
    <row r="3" spans="1:5" ht="30" x14ac:dyDescent="0.25">
      <c r="A3" s="11" t="s">
        <v>6</v>
      </c>
      <c r="B3" s="19" t="s">
        <v>87</v>
      </c>
      <c r="C3" s="29"/>
      <c r="D3" s="31">
        <v>1</v>
      </c>
      <c r="E3" s="33">
        <f>16978*D3</f>
        <v>16978</v>
      </c>
    </row>
    <row r="4" spans="1:5" x14ac:dyDescent="0.25">
      <c r="A4" s="5" t="s">
        <v>7</v>
      </c>
      <c r="B4" s="7" t="s">
        <v>24</v>
      </c>
      <c r="C4" s="30"/>
      <c r="D4" s="32"/>
      <c r="E4" s="34"/>
    </row>
    <row r="5" spans="1:5" x14ac:dyDescent="0.25">
      <c r="A5" s="5" t="s">
        <v>8</v>
      </c>
      <c r="B5" s="1" t="s">
        <v>88</v>
      </c>
      <c r="C5" s="30"/>
      <c r="D5" s="32"/>
      <c r="E5" s="34"/>
    </row>
    <row r="6" spans="1:5" x14ac:dyDescent="0.25">
      <c r="A6" s="5" t="s">
        <v>9</v>
      </c>
      <c r="B6" s="8" t="s">
        <v>109</v>
      </c>
      <c r="C6" s="30"/>
      <c r="D6" s="32"/>
      <c r="E6" s="34"/>
    </row>
    <row r="7" spans="1:5" ht="30" x14ac:dyDescent="0.25">
      <c r="A7" s="5" t="s">
        <v>10</v>
      </c>
      <c r="B7" s="9" t="s">
        <v>89</v>
      </c>
      <c r="C7" s="30"/>
      <c r="D7" s="32"/>
      <c r="E7" s="34"/>
    </row>
    <row r="8" spans="1:5" x14ac:dyDescent="0.25">
      <c r="A8" s="11" t="s">
        <v>11</v>
      </c>
      <c r="B8" s="10" t="s">
        <v>21</v>
      </c>
      <c r="C8" s="30"/>
      <c r="D8" s="32"/>
      <c r="E8" s="34"/>
    </row>
    <row r="9" spans="1:5" x14ac:dyDescent="0.25">
      <c r="A9" s="2" t="s">
        <v>0</v>
      </c>
      <c r="B9" s="3" t="s">
        <v>1</v>
      </c>
      <c r="C9" s="3" t="s">
        <v>2</v>
      </c>
      <c r="D9" s="4"/>
      <c r="E9" s="17" t="s">
        <v>5</v>
      </c>
    </row>
    <row r="10" spans="1:5" x14ac:dyDescent="0.25">
      <c r="A10" s="5" t="s">
        <v>6</v>
      </c>
      <c r="B10" s="6" t="s">
        <v>90</v>
      </c>
      <c r="C10" s="29"/>
      <c r="D10" s="31">
        <v>1</v>
      </c>
      <c r="E10" s="33">
        <f>16885*D10</f>
        <v>16885</v>
      </c>
    </row>
    <row r="11" spans="1:5" x14ac:dyDescent="0.25">
      <c r="A11" s="5" t="s">
        <v>7</v>
      </c>
      <c r="B11" s="7" t="s">
        <v>24</v>
      </c>
      <c r="C11" s="30"/>
      <c r="D11" s="32"/>
      <c r="E11" s="34"/>
    </row>
    <row r="12" spans="1:5" x14ac:dyDescent="0.25">
      <c r="A12" s="5" t="s">
        <v>8</v>
      </c>
      <c r="B12" s="7" t="s">
        <v>92</v>
      </c>
      <c r="C12" s="30"/>
      <c r="D12" s="32"/>
      <c r="E12" s="34"/>
    </row>
    <row r="13" spans="1:5" x14ac:dyDescent="0.25">
      <c r="A13" s="5" t="s">
        <v>9</v>
      </c>
      <c r="B13" s="8" t="s">
        <v>93</v>
      </c>
      <c r="C13" s="30"/>
      <c r="D13" s="32"/>
      <c r="E13" s="34"/>
    </row>
    <row r="14" spans="1:5" ht="60" x14ac:dyDescent="0.25">
      <c r="A14" s="11" t="s">
        <v>10</v>
      </c>
      <c r="B14" s="9" t="s">
        <v>91</v>
      </c>
      <c r="C14" s="30"/>
      <c r="D14" s="32"/>
      <c r="E14" s="34"/>
    </row>
    <row r="15" spans="1:5" x14ac:dyDescent="0.25">
      <c r="A15" s="11" t="s">
        <v>11</v>
      </c>
      <c r="B15" s="10" t="s">
        <v>21</v>
      </c>
      <c r="C15" s="30"/>
      <c r="D15" s="32"/>
      <c r="E15" s="34"/>
    </row>
    <row r="16" spans="1:5" x14ac:dyDescent="0.25">
      <c r="A16" s="2" t="s">
        <v>0</v>
      </c>
      <c r="B16" s="3" t="s">
        <v>1</v>
      </c>
      <c r="C16" s="3" t="s">
        <v>2</v>
      </c>
      <c r="D16" s="4"/>
      <c r="E16" s="17" t="s">
        <v>5</v>
      </c>
    </row>
    <row r="17" spans="1:5" x14ac:dyDescent="0.25">
      <c r="A17" s="5" t="s">
        <v>6</v>
      </c>
      <c r="B17" s="6" t="s">
        <v>94</v>
      </c>
      <c r="C17" s="29"/>
      <c r="D17" s="31">
        <v>1</v>
      </c>
      <c r="E17" s="33">
        <f>8029*D17</f>
        <v>8029</v>
      </c>
    </row>
    <row r="18" spans="1:5" x14ac:dyDescent="0.25">
      <c r="A18" s="5" t="s">
        <v>7</v>
      </c>
      <c r="B18" s="7" t="s">
        <v>24</v>
      </c>
      <c r="C18" s="30"/>
      <c r="D18" s="32"/>
      <c r="E18" s="34"/>
    </row>
    <row r="19" spans="1:5" x14ac:dyDescent="0.25">
      <c r="A19" s="5" t="s">
        <v>8</v>
      </c>
      <c r="B19" s="7" t="s">
        <v>95</v>
      </c>
      <c r="C19" s="30"/>
      <c r="D19" s="32"/>
      <c r="E19" s="34"/>
    </row>
    <row r="20" spans="1:5" x14ac:dyDescent="0.25">
      <c r="A20" s="5" t="s">
        <v>9</v>
      </c>
      <c r="B20" s="8" t="s">
        <v>96</v>
      </c>
      <c r="C20" s="30"/>
      <c r="D20" s="32"/>
      <c r="E20" s="34"/>
    </row>
    <row r="21" spans="1:5" ht="45" x14ac:dyDescent="0.25">
      <c r="A21" s="5" t="s">
        <v>10</v>
      </c>
      <c r="B21" s="9" t="s">
        <v>97</v>
      </c>
      <c r="C21" s="30"/>
      <c r="D21" s="32"/>
      <c r="E21" s="34"/>
    </row>
    <row r="22" spans="1:5" x14ac:dyDescent="0.25">
      <c r="A22" s="11" t="s">
        <v>11</v>
      </c>
      <c r="B22" s="10" t="s">
        <v>21</v>
      </c>
      <c r="C22" s="30"/>
      <c r="D22" s="32"/>
      <c r="E22" s="34"/>
    </row>
    <row r="23" spans="1:5" x14ac:dyDescent="0.25">
      <c r="A23" s="2" t="s">
        <v>0</v>
      </c>
      <c r="B23" s="3" t="s">
        <v>1</v>
      </c>
      <c r="C23" s="3" t="s">
        <v>12</v>
      </c>
      <c r="D23" s="4"/>
      <c r="E23" s="17" t="s">
        <v>5</v>
      </c>
    </row>
    <row r="24" spans="1:5" x14ac:dyDescent="0.25">
      <c r="A24" s="5" t="s">
        <v>6</v>
      </c>
      <c r="B24" s="6" t="s">
        <v>98</v>
      </c>
      <c r="C24" s="29"/>
      <c r="D24" s="31">
        <v>1</v>
      </c>
      <c r="E24" s="33">
        <f>3059*D24</f>
        <v>3059</v>
      </c>
    </row>
    <row r="25" spans="1:5" x14ac:dyDescent="0.25">
      <c r="A25" s="5" t="s">
        <v>7</v>
      </c>
      <c r="B25" s="7" t="s">
        <v>24</v>
      </c>
      <c r="C25" s="30"/>
      <c r="D25" s="32"/>
      <c r="E25" s="34"/>
    </row>
    <row r="26" spans="1:5" x14ac:dyDescent="0.25">
      <c r="A26" s="5" t="s">
        <v>8</v>
      </c>
      <c r="B26" s="7" t="s">
        <v>99</v>
      </c>
      <c r="C26" s="30"/>
      <c r="D26" s="32"/>
      <c r="E26" s="34"/>
    </row>
    <row r="27" spans="1:5" ht="30" x14ac:dyDescent="0.25">
      <c r="A27" s="5" t="s">
        <v>10</v>
      </c>
      <c r="B27" s="9" t="s">
        <v>100</v>
      </c>
      <c r="C27" s="30"/>
      <c r="D27" s="32"/>
      <c r="E27" s="34"/>
    </row>
    <row r="28" spans="1:5" x14ac:dyDescent="0.25">
      <c r="A28" s="11" t="s">
        <v>11</v>
      </c>
      <c r="B28" s="10" t="s">
        <v>21</v>
      </c>
      <c r="C28" s="30"/>
      <c r="D28" s="32"/>
      <c r="E28" s="34"/>
    </row>
    <row r="29" spans="1:5" x14ac:dyDescent="0.25">
      <c r="A29" s="2" t="s">
        <v>0</v>
      </c>
      <c r="B29" s="3" t="s">
        <v>1</v>
      </c>
      <c r="C29" s="3" t="s">
        <v>12</v>
      </c>
      <c r="D29" s="4"/>
      <c r="E29" s="17" t="s">
        <v>5</v>
      </c>
    </row>
    <row r="30" spans="1:5" x14ac:dyDescent="0.25">
      <c r="A30" s="12" t="s">
        <v>13</v>
      </c>
      <c r="B30" s="6" t="s">
        <v>101</v>
      </c>
      <c r="C30" s="35"/>
      <c r="D30" s="31">
        <v>1</v>
      </c>
      <c r="E30" s="33">
        <f>1474*D30</f>
        <v>1474</v>
      </c>
    </row>
    <row r="31" spans="1:5" x14ac:dyDescent="0.25">
      <c r="A31" s="5" t="s">
        <v>7</v>
      </c>
      <c r="B31" s="7" t="s">
        <v>24</v>
      </c>
      <c r="C31" s="36"/>
      <c r="D31" s="32"/>
      <c r="E31" s="34"/>
    </row>
    <row r="32" spans="1:5" x14ac:dyDescent="0.25">
      <c r="A32" s="11" t="s">
        <v>14</v>
      </c>
      <c r="B32" s="13" t="s">
        <v>102</v>
      </c>
      <c r="C32" s="36"/>
      <c r="D32" s="32"/>
      <c r="E32" s="34"/>
    </row>
    <row r="33" spans="1:5" x14ac:dyDescent="0.25">
      <c r="A33" s="11" t="s">
        <v>8</v>
      </c>
      <c r="B33" s="14" t="s">
        <v>103</v>
      </c>
      <c r="C33" s="36"/>
      <c r="D33" s="32"/>
      <c r="E33" s="34"/>
    </row>
    <row r="34" spans="1:5" x14ac:dyDescent="0.25">
      <c r="A34" s="11" t="s">
        <v>15</v>
      </c>
      <c r="B34" s="14" t="s">
        <v>39</v>
      </c>
      <c r="C34" s="36"/>
      <c r="D34" s="32"/>
      <c r="E34" s="34"/>
    </row>
    <row r="35" spans="1:5" ht="45" x14ac:dyDescent="0.25">
      <c r="A35" s="11" t="s">
        <v>16</v>
      </c>
      <c r="B35" s="14" t="s">
        <v>104</v>
      </c>
      <c r="C35" s="36"/>
      <c r="D35" s="32"/>
      <c r="E35" s="34"/>
    </row>
    <row r="36" spans="1:5" x14ac:dyDescent="0.25">
      <c r="A36" s="5" t="s">
        <v>41</v>
      </c>
      <c r="B36" s="9" t="s">
        <v>105</v>
      </c>
      <c r="C36" s="36"/>
      <c r="D36" s="32"/>
      <c r="E36" s="34"/>
    </row>
    <row r="37" spans="1:5" x14ac:dyDescent="0.25">
      <c r="A37" s="11" t="s">
        <v>11</v>
      </c>
      <c r="B37" s="10" t="s">
        <v>21</v>
      </c>
      <c r="C37" s="36"/>
      <c r="D37" s="32"/>
      <c r="E37" s="34"/>
    </row>
    <row r="38" spans="1:5" x14ac:dyDescent="0.25">
      <c r="A38" s="2"/>
      <c r="B38" s="3" t="s">
        <v>148</v>
      </c>
      <c r="C38" s="3"/>
      <c r="D38" s="4"/>
      <c r="E38" s="17"/>
    </row>
  </sheetData>
  <mergeCells count="16">
    <mergeCell ref="A1:E1"/>
    <mergeCell ref="C3:C8"/>
    <mergeCell ref="D3:D8"/>
    <mergeCell ref="E3:E8"/>
    <mergeCell ref="C10:C15"/>
    <mergeCell ref="D10:D15"/>
    <mergeCell ref="E10:E15"/>
    <mergeCell ref="C30:C37"/>
    <mergeCell ref="D30:D37"/>
    <mergeCell ref="E30:E37"/>
    <mergeCell ref="C17:C22"/>
    <mergeCell ref="D17:D22"/>
    <mergeCell ref="E17:E22"/>
    <mergeCell ref="C24:C28"/>
    <mergeCell ref="D24:D28"/>
    <mergeCell ref="E24:E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zoomScaleNormal="100" workbookViewId="0">
      <selection activeCell="B37" sqref="B37"/>
    </sheetView>
  </sheetViews>
  <sheetFormatPr defaultRowHeight="15" x14ac:dyDescent="0.25"/>
  <cols>
    <col min="1" max="1" width="28.28515625" customWidth="1"/>
    <col min="2" max="2" width="70.5703125" customWidth="1"/>
    <col min="3" max="3" width="23.85546875" customWidth="1"/>
    <col min="4" max="4" width="18.85546875" customWidth="1"/>
    <col min="5" max="5" width="22" customWidth="1"/>
  </cols>
  <sheetData>
    <row r="1" spans="1:5" ht="49.5" customHeight="1" thickTop="1" x14ac:dyDescent="0.25">
      <c r="A1" s="26" t="s">
        <v>106</v>
      </c>
      <c r="B1" s="27"/>
      <c r="C1" s="27"/>
      <c r="D1" s="27"/>
      <c r="E1" s="28"/>
    </row>
    <row r="2" spans="1:5" x14ac:dyDescent="0.25">
      <c r="A2" s="15" t="s">
        <v>0</v>
      </c>
      <c r="B2" s="16" t="s">
        <v>1</v>
      </c>
      <c r="C2" s="16" t="s">
        <v>2</v>
      </c>
      <c r="D2" s="4" t="s">
        <v>3</v>
      </c>
      <c r="E2" s="17" t="s">
        <v>4</v>
      </c>
    </row>
    <row r="3" spans="1:5" ht="13.5" customHeight="1" x14ac:dyDescent="0.25">
      <c r="A3" s="23" t="s">
        <v>6</v>
      </c>
      <c r="B3" s="19" t="s">
        <v>107</v>
      </c>
      <c r="C3" s="29"/>
      <c r="D3" s="31">
        <v>1</v>
      </c>
      <c r="E3" s="33">
        <f>948*D3</f>
        <v>948</v>
      </c>
    </row>
    <row r="4" spans="1:5" x14ac:dyDescent="0.25">
      <c r="A4" s="5" t="s">
        <v>7</v>
      </c>
      <c r="B4" s="7" t="s">
        <v>24</v>
      </c>
      <c r="C4" s="30"/>
      <c r="D4" s="32"/>
      <c r="E4" s="34"/>
    </row>
    <row r="5" spans="1:5" x14ac:dyDescent="0.25">
      <c r="A5" s="5" t="s">
        <v>8</v>
      </c>
      <c r="B5" s="1" t="s">
        <v>108</v>
      </c>
      <c r="C5" s="30"/>
      <c r="D5" s="32"/>
      <c r="E5" s="34"/>
    </row>
    <row r="6" spans="1:5" x14ac:dyDescent="0.25">
      <c r="A6" s="5" t="s">
        <v>9</v>
      </c>
      <c r="B6" s="8" t="s">
        <v>110</v>
      </c>
      <c r="C6" s="30"/>
      <c r="D6" s="32"/>
      <c r="E6" s="34"/>
    </row>
    <row r="7" spans="1:5" x14ac:dyDescent="0.25">
      <c r="A7" s="5" t="s">
        <v>10</v>
      </c>
      <c r="B7" s="9" t="s">
        <v>111</v>
      </c>
      <c r="C7" s="30"/>
      <c r="D7" s="32"/>
      <c r="E7" s="34"/>
    </row>
    <row r="8" spans="1:5" x14ac:dyDescent="0.25">
      <c r="A8" s="11" t="s">
        <v>11</v>
      </c>
      <c r="B8" s="10" t="s">
        <v>21</v>
      </c>
      <c r="C8" s="30"/>
      <c r="D8" s="32"/>
      <c r="E8" s="34"/>
    </row>
    <row r="9" spans="1:5" x14ac:dyDescent="0.25">
      <c r="A9" s="2" t="s">
        <v>0</v>
      </c>
      <c r="B9" s="3" t="s">
        <v>1</v>
      </c>
      <c r="C9" s="3" t="s">
        <v>2</v>
      </c>
      <c r="D9" s="4"/>
      <c r="E9" s="17" t="s">
        <v>5</v>
      </c>
    </row>
    <row r="10" spans="1:5" x14ac:dyDescent="0.25">
      <c r="A10" s="5" t="s">
        <v>6</v>
      </c>
      <c r="B10" s="6" t="s">
        <v>112</v>
      </c>
      <c r="C10" s="29"/>
      <c r="D10" s="31">
        <v>1</v>
      </c>
      <c r="E10" s="33">
        <f>960*D10</f>
        <v>960</v>
      </c>
    </row>
    <row r="11" spans="1:5" x14ac:dyDescent="0.25">
      <c r="A11" s="5" t="s">
        <v>7</v>
      </c>
      <c r="B11" s="7" t="s">
        <v>24</v>
      </c>
      <c r="C11" s="30"/>
      <c r="D11" s="32"/>
      <c r="E11" s="34"/>
    </row>
    <row r="12" spans="1:5" x14ac:dyDescent="0.25">
      <c r="A12" s="5" t="s">
        <v>8</v>
      </c>
      <c r="B12" s="7" t="s">
        <v>113</v>
      </c>
      <c r="C12" s="30"/>
      <c r="D12" s="32"/>
      <c r="E12" s="34"/>
    </row>
    <row r="13" spans="1:5" x14ac:dyDescent="0.25">
      <c r="A13" s="5" t="s">
        <v>9</v>
      </c>
      <c r="B13" s="8" t="s">
        <v>110</v>
      </c>
      <c r="C13" s="30"/>
      <c r="D13" s="32"/>
      <c r="E13" s="34"/>
    </row>
    <row r="14" spans="1:5" x14ac:dyDescent="0.25">
      <c r="A14" s="11" t="s">
        <v>10</v>
      </c>
      <c r="B14" s="9" t="s">
        <v>114</v>
      </c>
      <c r="C14" s="30"/>
      <c r="D14" s="32"/>
      <c r="E14" s="34"/>
    </row>
    <row r="15" spans="1:5" x14ac:dyDescent="0.25">
      <c r="A15" s="11" t="s">
        <v>11</v>
      </c>
      <c r="B15" s="10" t="s">
        <v>21</v>
      </c>
      <c r="C15" s="30"/>
      <c r="D15" s="32"/>
      <c r="E15" s="34"/>
    </row>
    <row r="16" spans="1:5" x14ac:dyDescent="0.25">
      <c r="A16" s="2" t="s">
        <v>0</v>
      </c>
      <c r="B16" s="3" t="s">
        <v>1</v>
      </c>
      <c r="C16" s="3" t="s">
        <v>2</v>
      </c>
      <c r="D16" s="4"/>
      <c r="E16" s="17" t="s">
        <v>5</v>
      </c>
    </row>
    <row r="17" spans="1:5" x14ac:dyDescent="0.25">
      <c r="A17" s="5" t="s">
        <v>6</v>
      </c>
      <c r="B17" s="6" t="s">
        <v>115</v>
      </c>
      <c r="C17" s="29"/>
      <c r="D17" s="31">
        <v>1</v>
      </c>
      <c r="E17" s="33">
        <f>7627.05*D17</f>
        <v>7627.05</v>
      </c>
    </row>
    <row r="18" spans="1:5" x14ac:dyDescent="0.25">
      <c r="A18" s="5" t="s">
        <v>7</v>
      </c>
      <c r="B18" s="7" t="s">
        <v>24</v>
      </c>
      <c r="C18" s="30"/>
      <c r="D18" s="32"/>
      <c r="E18" s="34"/>
    </row>
    <row r="19" spans="1:5" x14ac:dyDescent="0.25">
      <c r="A19" s="5" t="s">
        <v>8</v>
      </c>
      <c r="B19" s="1" t="s">
        <v>116</v>
      </c>
      <c r="C19" s="30"/>
      <c r="D19" s="32"/>
      <c r="E19" s="34"/>
    </row>
    <row r="20" spans="1:5" x14ac:dyDescent="0.25">
      <c r="A20" s="5" t="s">
        <v>10</v>
      </c>
      <c r="B20" s="9" t="s">
        <v>117</v>
      </c>
      <c r="C20" s="30"/>
      <c r="D20" s="32"/>
      <c r="E20" s="34"/>
    </row>
    <row r="21" spans="1:5" x14ac:dyDescent="0.25">
      <c r="A21" s="11" t="s">
        <v>11</v>
      </c>
      <c r="B21" s="10" t="s">
        <v>21</v>
      </c>
      <c r="C21" s="30"/>
      <c r="D21" s="32"/>
      <c r="E21" s="34"/>
    </row>
    <row r="22" spans="1:5" x14ac:dyDescent="0.25">
      <c r="A22" s="2" t="s">
        <v>0</v>
      </c>
      <c r="B22" s="3" t="s">
        <v>1</v>
      </c>
      <c r="C22" s="3" t="s">
        <v>12</v>
      </c>
      <c r="D22" s="4"/>
      <c r="E22" s="17" t="s">
        <v>5</v>
      </c>
    </row>
    <row r="23" spans="1:5" x14ac:dyDescent="0.25">
      <c r="A23" s="5" t="s">
        <v>6</v>
      </c>
      <c r="B23" s="6" t="s">
        <v>118</v>
      </c>
      <c r="C23" s="29"/>
      <c r="D23" s="31">
        <v>1</v>
      </c>
      <c r="E23" s="33">
        <f>18153.45*D23</f>
        <v>18153.45</v>
      </c>
    </row>
    <row r="24" spans="1:5" x14ac:dyDescent="0.25">
      <c r="A24" s="5" t="s">
        <v>7</v>
      </c>
      <c r="B24" s="7" t="s">
        <v>24</v>
      </c>
      <c r="C24" s="30"/>
      <c r="D24" s="32"/>
      <c r="E24" s="34"/>
    </row>
    <row r="25" spans="1:5" x14ac:dyDescent="0.25">
      <c r="A25" s="5" t="s">
        <v>8</v>
      </c>
      <c r="B25" s="7" t="s">
        <v>119</v>
      </c>
      <c r="C25" s="30"/>
      <c r="D25" s="32"/>
      <c r="E25" s="34"/>
    </row>
    <row r="26" spans="1:5" x14ac:dyDescent="0.25">
      <c r="A26" s="5" t="s">
        <v>10</v>
      </c>
      <c r="B26" s="9" t="s">
        <v>120</v>
      </c>
      <c r="C26" s="30"/>
      <c r="D26" s="32"/>
      <c r="E26" s="34"/>
    </row>
    <row r="27" spans="1:5" x14ac:dyDescent="0.25">
      <c r="A27" s="11" t="s">
        <v>11</v>
      </c>
      <c r="B27" s="10" t="s">
        <v>21</v>
      </c>
      <c r="C27" s="30"/>
      <c r="D27" s="32"/>
      <c r="E27" s="34"/>
    </row>
    <row r="28" spans="1:5" x14ac:dyDescent="0.25">
      <c r="A28" s="2" t="s">
        <v>0</v>
      </c>
      <c r="B28" s="3" t="s">
        <v>1</v>
      </c>
      <c r="C28" s="3" t="s">
        <v>12</v>
      </c>
      <c r="D28" s="4"/>
      <c r="E28" s="17" t="s">
        <v>5</v>
      </c>
    </row>
    <row r="29" spans="1:5" x14ac:dyDescent="0.25">
      <c r="A29" s="12" t="s">
        <v>13</v>
      </c>
      <c r="B29" s="6" t="s">
        <v>121</v>
      </c>
      <c r="C29" s="35"/>
      <c r="D29" s="31">
        <v>1</v>
      </c>
      <c r="E29" s="33">
        <f>17135.15*D29</f>
        <v>17135.150000000001</v>
      </c>
    </row>
    <row r="30" spans="1:5" x14ac:dyDescent="0.25">
      <c r="A30" s="5" t="s">
        <v>7</v>
      </c>
      <c r="B30" s="7" t="s">
        <v>24</v>
      </c>
      <c r="C30" s="36"/>
      <c r="D30" s="32"/>
      <c r="E30" s="34"/>
    </row>
    <row r="31" spans="1:5" x14ac:dyDescent="0.25">
      <c r="A31" s="11" t="s">
        <v>14</v>
      </c>
      <c r="B31" s="13" t="s">
        <v>102</v>
      </c>
      <c r="C31" s="36"/>
      <c r="D31" s="32"/>
      <c r="E31" s="34"/>
    </row>
    <row r="32" spans="1:5" x14ac:dyDescent="0.25">
      <c r="A32" s="11" t="s">
        <v>8</v>
      </c>
      <c r="B32" s="14" t="s">
        <v>122</v>
      </c>
      <c r="C32" s="36"/>
      <c r="D32" s="32"/>
      <c r="E32" s="34"/>
    </row>
    <row r="33" spans="1:5" x14ac:dyDescent="0.25">
      <c r="A33" s="11" t="s">
        <v>15</v>
      </c>
      <c r="B33" s="14" t="s">
        <v>39</v>
      </c>
      <c r="C33" s="36"/>
      <c r="D33" s="32"/>
      <c r="E33" s="34"/>
    </row>
    <row r="34" spans="1:5" x14ac:dyDescent="0.25">
      <c r="A34" s="11" t="s">
        <v>16</v>
      </c>
      <c r="B34" s="14" t="s">
        <v>123</v>
      </c>
      <c r="C34" s="36"/>
      <c r="D34" s="32"/>
      <c r="E34" s="34"/>
    </row>
    <row r="35" spans="1:5" x14ac:dyDescent="0.25">
      <c r="A35" s="5" t="s">
        <v>41</v>
      </c>
      <c r="B35" s="9" t="s">
        <v>105</v>
      </c>
      <c r="C35" s="36"/>
      <c r="D35" s="32"/>
      <c r="E35" s="34"/>
    </row>
    <row r="36" spans="1:5" x14ac:dyDescent="0.25">
      <c r="A36" s="11" t="s">
        <v>11</v>
      </c>
      <c r="B36" s="10" t="s">
        <v>21</v>
      </c>
      <c r="C36" s="36"/>
      <c r="D36" s="32"/>
      <c r="E36" s="34"/>
    </row>
    <row r="37" spans="1:5" x14ac:dyDescent="0.25">
      <c r="A37" s="2"/>
      <c r="B37" s="3" t="s">
        <v>148</v>
      </c>
      <c r="C37" s="3"/>
      <c r="D37" s="4"/>
      <c r="E37" s="17"/>
    </row>
  </sheetData>
  <mergeCells count="16">
    <mergeCell ref="C29:C36"/>
    <mergeCell ref="D29:D36"/>
    <mergeCell ref="E29:E36"/>
    <mergeCell ref="C17:C21"/>
    <mergeCell ref="D17:D21"/>
    <mergeCell ref="E17:E21"/>
    <mergeCell ref="C23:C27"/>
    <mergeCell ref="D23:D27"/>
    <mergeCell ref="E23:E27"/>
    <mergeCell ref="A1:E1"/>
    <mergeCell ref="C3:C8"/>
    <mergeCell ref="D3:D8"/>
    <mergeCell ref="E3:E8"/>
    <mergeCell ref="C10:C15"/>
    <mergeCell ref="D10:D15"/>
    <mergeCell ref="E10:E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4" workbookViewId="0">
      <selection activeCell="B37" sqref="B37"/>
    </sheetView>
  </sheetViews>
  <sheetFormatPr defaultRowHeight="15" x14ac:dyDescent="0.25"/>
  <cols>
    <col min="1" max="1" width="19.5703125" customWidth="1"/>
    <col min="2" max="2" width="87.5703125" customWidth="1"/>
    <col min="3" max="3" width="21.5703125" customWidth="1"/>
    <col min="4" max="4" width="6.85546875" customWidth="1"/>
    <col min="5" max="5" width="16.140625" customWidth="1"/>
  </cols>
  <sheetData>
    <row r="1" spans="1:5" ht="41.25" customHeight="1" thickTop="1" x14ac:dyDescent="0.25">
      <c r="A1" s="26" t="s">
        <v>134</v>
      </c>
      <c r="B1" s="27"/>
      <c r="C1" s="27"/>
      <c r="D1" s="27"/>
      <c r="E1" s="28"/>
    </row>
    <row r="2" spans="1:5" x14ac:dyDescent="0.25">
      <c r="A2" s="15" t="s">
        <v>0</v>
      </c>
      <c r="B2" s="16" t="s">
        <v>1</v>
      </c>
      <c r="C2" s="16" t="s">
        <v>2</v>
      </c>
      <c r="D2" s="4" t="s">
        <v>3</v>
      </c>
      <c r="E2" s="17" t="s">
        <v>4</v>
      </c>
    </row>
    <row r="3" spans="1:5" ht="30" customHeight="1" x14ac:dyDescent="0.25">
      <c r="A3" s="5" t="s">
        <v>6</v>
      </c>
      <c r="B3" s="19" t="s">
        <v>124</v>
      </c>
      <c r="C3" s="29"/>
      <c r="D3" s="31">
        <v>1</v>
      </c>
      <c r="E3" s="33">
        <f>1541*D3</f>
        <v>1541</v>
      </c>
    </row>
    <row r="4" spans="1:5" x14ac:dyDescent="0.25">
      <c r="A4" s="5" t="s">
        <v>7</v>
      </c>
      <c r="B4" s="7" t="s">
        <v>45</v>
      </c>
      <c r="C4" s="30"/>
      <c r="D4" s="32"/>
      <c r="E4" s="34"/>
    </row>
    <row r="5" spans="1:5" x14ac:dyDescent="0.25">
      <c r="A5" s="5" t="s">
        <v>8</v>
      </c>
      <c r="B5" s="24">
        <v>98010940</v>
      </c>
      <c r="C5" s="30"/>
      <c r="D5" s="32"/>
      <c r="E5" s="34"/>
    </row>
    <row r="6" spans="1:5" ht="30" x14ac:dyDescent="0.25">
      <c r="A6" s="5" t="s">
        <v>10</v>
      </c>
      <c r="B6" s="9" t="s">
        <v>125</v>
      </c>
      <c r="C6" s="30"/>
      <c r="D6" s="32"/>
      <c r="E6" s="34"/>
    </row>
    <row r="7" spans="1:5" x14ac:dyDescent="0.25">
      <c r="A7" s="11" t="s">
        <v>11</v>
      </c>
      <c r="B7" s="10" t="s">
        <v>21</v>
      </c>
      <c r="C7" s="30"/>
      <c r="D7" s="32"/>
      <c r="E7" s="34"/>
    </row>
    <row r="8" spans="1:5" x14ac:dyDescent="0.25">
      <c r="A8" s="2" t="s">
        <v>0</v>
      </c>
      <c r="B8" s="3" t="s">
        <v>1</v>
      </c>
      <c r="C8" s="3" t="s">
        <v>2</v>
      </c>
      <c r="D8" s="4"/>
      <c r="E8" s="17" t="s">
        <v>5</v>
      </c>
    </row>
    <row r="9" spans="1:5" x14ac:dyDescent="0.25">
      <c r="A9" s="5" t="s">
        <v>6</v>
      </c>
      <c r="B9" s="6" t="s">
        <v>126</v>
      </c>
      <c r="C9" s="29"/>
      <c r="D9" s="31">
        <v>1</v>
      </c>
      <c r="E9" s="33">
        <f>2016*D9</f>
        <v>2016</v>
      </c>
    </row>
    <row r="10" spans="1:5" x14ac:dyDescent="0.25">
      <c r="A10" s="5" t="s">
        <v>7</v>
      </c>
      <c r="B10" s="7" t="s">
        <v>24</v>
      </c>
      <c r="C10" s="30"/>
      <c r="D10" s="32"/>
      <c r="E10" s="34"/>
    </row>
    <row r="11" spans="1:5" ht="30" x14ac:dyDescent="0.25">
      <c r="A11" s="5" t="s">
        <v>10</v>
      </c>
      <c r="B11" s="9" t="s">
        <v>127</v>
      </c>
      <c r="C11" s="30"/>
      <c r="D11" s="32"/>
      <c r="E11" s="34"/>
    </row>
    <row r="12" spans="1:5" x14ac:dyDescent="0.25">
      <c r="A12" s="11" t="s">
        <v>11</v>
      </c>
      <c r="B12" s="10" t="s">
        <v>21</v>
      </c>
      <c r="C12" s="30"/>
      <c r="D12" s="32"/>
      <c r="E12" s="34"/>
    </row>
    <row r="13" spans="1:5" x14ac:dyDescent="0.25">
      <c r="A13" s="2" t="s">
        <v>0</v>
      </c>
      <c r="B13" s="3" t="s">
        <v>1</v>
      </c>
      <c r="C13" s="3" t="s">
        <v>2</v>
      </c>
      <c r="D13" s="4"/>
      <c r="E13" s="17" t="s">
        <v>5</v>
      </c>
    </row>
    <row r="14" spans="1:5" ht="30" customHeight="1" x14ac:dyDescent="0.25">
      <c r="A14" s="5" t="s">
        <v>6</v>
      </c>
      <c r="B14" s="19" t="s">
        <v>128</v>
      </c>
      <c r="C14" s="29"/>
      <c r="D14" s="31">
        <v>1</v>
      </c>
      <c r="E14" s="33">
        <f>1018*D14</f>
        <v>1018</v>
      </c>
    </row>
    <row r="15" spans="1:5" x14ac:dyDescent="0.25">
      <c r="A15" s="5" t="s">
        <v>7</v>
      </c>
      <c r="B15" s="7" t="s">
        <v>24</v>
      </c>
      <c r="C15" s="30"/>
      <c r="D15" s="32"/>
      <c r="E15" s="34"/>
    </row>
    <row r="16" spans="1:5" x14ac:dyDescent="0.25">
      <c r="A16" s="5" t="s">
        <v>8</v>
      </c>
      <c r="B16" s="24">
        <v>98010776</v>
      </c>
      <c r="C16" s="30"/>
      <c r="D16" s="32"/>
      <c r="E16" s="34"/>
    </row>
    <row r="17" spans="1:5" x14ac:dyDescent="0.25">
      <c r="A17" s="5" t="s">
        <v>10</v>
      </c>
      <c r="B17" s="20" t="s">
        <v>129</v>
      </c>
      <c r="C17" s="30"/>
      <c r="D17" s="32"/>
      <c r="E17" s="34"/>
    </row>
    <row r="18" spans="1:5" x14ac:dyDescent="0.25">
      <c r="A18" s="11" t="s">
        <v>11</v>
      </c>
      <c r="B18" s="10" t="s">
        <v>21</v>
      </c>
      <c r="C18" s="30"/>
      <c r="D18" s="32"/>
      <c r="E18" s="34"/>
    </row>
    <row r="19" spans="1:5" x14ac:dyDescent="0.25">
      <c r="A19" s="2" t="s">
        <v>0</v>
      </c>
      <c r="B19" s="3" t="s">
        <v>1</v>
      </c>
      <c r="C19" s="3" t="s">
        <v>12</v>
      </c>
      <c r="D19" s="4"/>
      <c r="E19" s="17" t="s">
        <v>5</v>
      </c>
    </row>
    <row r="20" spans="1:5" x14ac:dyDescent="0.25">
      <c r="A20" s="5" t="s">
        <v>6</v>
      </c>
      <c r="B20" s="6" t="s">
        <v>130</v>
      </c>
      <c r="C20" s="29"/>
      <c r="D20" s="31">
        <v>1</v>
      </c>
      <c r="E20" s="33">
        <f>475*D20</f>
        <v>475</v>
      </c>
    </row>
    <row r="21" spans="1:5" x14ac:dyDescent="0.25">
      <c r="A21" s="5" t="s">
        <v>7</v>
      </c>
      <c r="B21" s="7" t="s">
        <v>55</v>
      </c>
      <c r="C21" s="30"/>
      <c r="D21" s="32"/>
      <c r="E21" s="34"/>
    </row>
    <row r="22" spans="1:5" x14ac:dyDescent="0.25">
      <c r="A22" s="5" t="s">
        <v>8</v>
      </c>
      <c r="B22" s="25">
        <v>98010637</v>
      </c>
      <c r="C22" s="30"/>
      <c r="D22" s="32"/>
      <c r="E22" s="34"/>
    </row>
    <row r="23" spans="1:5" x14ac:dyDescent="0.25">
      <c r="A23" s="5" t="s">
        <v>10</v>
      </c>
      <c r="B23" s="21" t="s">
        <v>131</v>
      </c>
      <c r="C23" s="30"/>
      <c r="D23" s="32"/>
      <c r="E23" s="34"/>
    </row>
    <row r="24" spans="1:5" x14ac:dyDescent="0.25">
      <c r="A24" s="11" t="s">
        <v>11</v>
      </c>
      <c r="B24" s="10" t="s">
        <v>21</v>
      </c>
      <c r="C24" s="30"/>
      <c r="D24" s="32"/>
      <c r="E24" s="34"/>
    </row>
    <row r="25" spans="1:5" x14ac:dyDescent="0.25">
      <c r="A25" s="2" t="s">
        <v>0</v>
      </c>
      <c r="B25" s="3" t="s">
        <v>1</v>
      </c>
      <c r="C25" s="3" t="s">
        <v>12</v>
      </c>
      <c r="D25" s="4"/>
      <c r="E25" s="17" t="s">
        <v>5</v>
      </c>
    </row>
    <row r="26" spans="1:5" x14ac:dyDescent="0.25">
      <c r="A26" s="12" t="s">
        <v>13</v>
      </c>
      <c r="B26" s="6" t="s">
        <v>132</v>
      </c>
      <c r="C26" s="35"/>
      <c r="D26" s="31">
        <v>1</v>
      </c>
      <c r="E26" s="33">
        <f>1432*D26</f>
        <v>1432</v>
      </c>
    </row>
    <row r="27" spans="1:5" x14ac:dyDescent="0.25">
      <c r="A27" s="5" t="s">
        <v>7</v>
      </c>
      <c r="B27" s="7" t="s">
        <v>55</v>
      </c>
      <c r="C27" s="36"/>
      <c r="D27" s="32"/>
      <c r="E27" s="34"/>
    </row>
    <row r="28" spans="1:5" x14ac:dyDescent="0.25">
      <c r="A28" s="11" t="s">
        <v>8</v>
      </c>
      <c r="B28" s="25">
        <v>98010617</v>
      </c>
      <c r="C28" s="36"/>
      <c r="D28" s="32"/>
      <c r="E28" s="34"/>
    </row>
    <row r="29" spans="1:5" x14ac:dyDescent="0.25">
      <c r="A29" s="11" t="s">
        <v>15</v>
      </c>
      <c r="B29" s="20" t="s">
        <v>62</v>
      </c>
      <c r="C29" s="36"/>
      <c r="D29" s="32"/>
      <c r="E29" s="34"/>
    </row>
    <row r="30" spans="1:5" x14ac:dyDescent="0.25">
      <c r="A30" s="11" t="s">
        <v>16</v>
      </c>
      <c r="B30" s="20" t="s">
        <v>133</v>
      </c>
      <c r="C30" s="36"/>
      <c r="D30" s="32"/>
      <c r="E30" s="34"/>
    </row>
    <row r="31" spans="1:5" x14ac:dyDescent="0.25">
      <c r="A31" s="11" t="s">
        <v>11</v>
      </c>
      <c r="B31" s="10" t="s">
        <v>21</v>
      </c>
      <c r="C31" s="36"/>
      <c r="D31" s="32"/>
      <c r="E31" s="34"/>
    </row>
    <row r="32" spans="1:5" x14ac:dyDescent="0.25">
      <c r="A32" s="2"/>
      <c r="B32" s="3" t="s">
        <v>148</v>
      </c>
      <c r="C32" s="3"/>
      <c r="D32" s="4"/>
      <c r="E32" s="17"/>
    </row>
  </sheetData>
  <mergeCells count="16">
    <mergeCell ref="A1:E1"/>
    <mergeCell ref="C3:C7"/>
    <mergeCell ref="D3:D7"/>
    <mergeCell ref="E3:E7"/>
    <mergeCell ref="C9:C12"/>
    <mergeCell ref="D9:D12"/>
    <mergeCell ref="E9:E12"/>
    <mergeCell ref="C26:C31"/>
    <mergeCell ref="D26:D31"/>
    <mergeCell ref="E26:E31"/>
    <mergeCell ref="C14:C18"/>
    <mergeCell ref="D14:D18"/>
    <mergeCell ref="E14:E18"/>
    <mergeCell ref="C20:C24"/>
    <mergeCell ref="D20:D24"/>
    <mergeCell ref="E20:E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9" zoomScale="95" workbookViewId="0">
      <selection activeCell="B29" sqref="B29"/>
    </sheetView>
  </sheetViews>
  <sheetFormatPr defaultRowHeight="15" x14ac:dyDescent="0.25"/>
  <cols>
    <col min="1" max="1" width="15" customWidth="1"/>
    <col min="2" max="2" width="67.85546875" customWidth="1"/>
    <col min="3" max="3" width="20.140625" customWidth="1"/>
    <col min="4" max="4" width="12.7109375" customWidth="1"/>
    <col min="5" max="5" width="22.28515625" customWidth="1"/>
  </cols>
  <sheetData>
    <row r="1" spans="1:5" ht="39.75" customHeight="1" thickTop="1" x14ac:dyDescent="0.25">
      <c r="A1" s="26" t="s">
        <v>134</v>
      </c>
      <c r="B1" s="27"/>
      <c r="C1" s="27"/>
      <c r="D1" s="27"/>
      <c r="E1" s="28"/>
    </row>
    <row r="2" spans="1:5" x14ac:dyDescent="0.25">
      <c r="A2" s="15" t="s">
        <v>0</v>
      </c>
      <c r="B2" s="16" t="s">
        <v>1</v>
      </c>
      <c r="C2" s="16" t="s">
        <v>2</v>
      </c>
      <c r="D2" s="4" t="s">
        <v>3</v>
      </c>
      <c r="E2" s="17" t="s">
        <v>4</v>
      </c>
    </row>
    <row r="3" spans="1:5" ht="16.5" customHeight="1" x14ac:dyDescent="0.25">
      <c r="A3" s="5" t="s">
        <v>6</v>
      </c>
      <c r="B3" s="19" t="s">
        <v>136</v>
      </c>
      <c r="C3" s="29"/>
      <c r="D3" s="31">
        <v>1</v>
      </c>
      <c r="E3" s="33">
        <f>2969*D3</f>
        <v>2969</v>
      </c>
    </row>
    <row r="4" spans="1:5" x14ac:dyDescent="0.25">
      <c r="A4" s="5" t="s">
        <v>7</v>
      </c>
      <c r="B4" s="7" t="s">
        <v>143</v>
      </c>
      <c r="C4" s="30"/>
      <c r="D4" s="32"/>
      <c r="E4" s="34"/>
    </row>
    <row r="5" spans="1:5" ht="16.5" customHeight="1" x14ac:dyDescent="0.25">
      <c r="A5" s="5" t="s">
        <v>135</v>
      </c>
      <c r="B5" s="9" t="s">
        <v>137</v>
      </c>
      <c r="C5" s="30"/>
      <c r="D5" s="32"/>
      <c r="E5" s="34"/>
    </row>
    <row r="6" spans="1:5" x14ac:dyDescent="0.25">
      <c r="A6" s="11" t="s">
        <v>11</v>
      </c>
      <c r="B6" s="10" t="s">
        <v>21</v>
      </c>
      <c r="C6" s="30"/>
      <c r="D6" s="32"/>
      <c r="E6" s="34"/>
    </row>
    <row r="7" spans="1:5" x14ac:dyDescent="0.25">
      <c r="A7" s="2" t="s">
        <v>0</v>
      </c>
      <c r="B7" s="3" t="s">
        <v>1</v>
      </c>
      <c r="C7" s="3" t="s">
        <v>2</v>
      </c>
      <c r="D7" s="4"/>
      <c r="E7" s="17" t="s">
        <v>5</v>
      </c>
    </row>
    <row r="8" spans="1:5" x14ac:dyDescent="0.25">
      <c r="A8" s="5" t="s">
        <v>6</v>
      </c>
      <c r="B8" s="6" t="s">
        <v>138</v>
      </c>
      <c r="C8" s="29"/>
      <c r="D8" s="31">
        <v>1</v>
      </c>
      <c r="E8" s="33">
        <f>6055*D8</f>
        <v>6055</v>
      </c>
    </row>
    <row r="9" spans="1:5" x14ac:dyDescent="0.25">
      <c r="A9" s="5" t="s">
        <v>7</v>
      </c>
      <c r="B9" s="7" t="s">
        <v>143</v>
      </c>
      <c r="C9" s="30"/>
      <c r="D9" s="32"/>
      <c r="E9" s="34"/>
    </row>
    <row r="10" spans="1:5" ht="15.75" customHeight="1" x14ac:dyDescent="0.25">
      <c r="A10" s="5" t="s">
        <v>135</v>
      </c>
      <c r="B10" s="9" t="s">
        <v>139</v>
      </c>
      <c r="C10" s="30"/>
      <c r="D10" s="32"/>
      <c r="E10" s="34"/>
    </row>
    <row r="11" spans="1:5" x14ac:dyDescent="0.25">
      <c r="A11" s="11" t="s">
        <v>11</v>
      </c>
      <c r="B11" s="10" t="s">
        <v>21</v>
      </c>
      <c r="C11" s="30"/>
      <c r="D11" s="32"/>
      <c r="E11" s="34"/>
    </row>
    <row r="12" spans="1:5" x14ac:dyDescent="0.25">
      <c r="A12" s="2" t="s">
        <v>0</v>
      </c>
      <c r="B12" s="3" t="s">
        <v>1</v>
      </c>
      <c r="C12" s="3" t="s">
        <v>2</v>
      </c>
      <c r="D12" s="4"/>
      <c r="E12" s="17" t="s">
        <v>5</v>
      </c>
    </row>
    <row r="13" spans="1:5" ht="12.75" customHeight="1" x14ac:dyDescent="0.25">
      <c r="A13" s="5" t="s">
        <v>6</v>
      </c>
      <c r="B13" s="19" t="s">
        <v>141</v>
      </c>
      <c r="C13" s="29"/>
      <c r="D13" s="31">
        <v>1</v>
      </c>
      <c r="E13" s="33">
        <f>1603*D13</f>
        <v>1603</v>
      </c>
    </row>
    <row r="14" spans="1:5" x14ac:dyDescent="0.25">
      <c r="A14" s="5" t="s">
        <v>7</v>
      </c>
      <c r="B14" s="7" t="s">
        <v>143</v>
      </c>
      <c r="C14" s="30"/>
      <c r="D14" s="32"/>
      <c r="E14" s="34"/>
    </row>
    <row r="15" spans="1:5" x14ac:dyDescent="0.25">
      <c r="A15" s="5" t="s">
        <v>135</v>
      </c>
      <c r="B15" s="9" t="s">
        <v>140</v>
      </c>
      <c r="C15" s="30"/>
      <c r="D15" s="32"/>
      <c r="E15" s="34"/>
    </row>
    <row r="16" spans="1:5" x14ac:dyDescent="0.25">
      <c r="A16" s="11" t="s">
        <v>11</v>
      </c>
      <c r="B16" s="10" t="s">
        <v>21</v>
      </c>
      <c r="C16" s="30"/>
      <c r="D16" s="32"/>
      <c r="E16" s="34"/>
    </row>
    <row r="17" spans="1:5" x14ac:dyDescent="0.25">
      <c r="A17" s="2" t="s">
        <v>0</v>
      </c>
      <c r="B17" s="3" t="s">
        <v>1</v>
      </c>
      <c r="C17" s="3" t="s">
        <v>12</v>
      </c>
      <c r="D17" s="4"/>
      <c r="E17" s="17" t="s">
        <v>5</v>
      </c>
    </row>
    <row r="18" spans="1:5" x14ac:dyDescent="0.25">
      <c r="A18" s="5" t="s">
        <v>6</v>
      </c>
      <c r="B18" s="6" t="s">
        <v>142</v>
      </c>
      <c r="C18" s="29"/>
      <c r="D18" s="31">
        <v>1</v>
      </c>
      <c r="E18" s="33">
        <f>2694*D18</f>
        <v>2694</v>
      </c>
    </row>
    <row r="19" spans="1:5" x14ac:dyDescent="0.25">
      <c r="A19" s="5" t="s">
        <v>7</v>
      </c>
      <c r="B19" s="1" t="s">
        <v>144</v>
      </c>
      <c r="C19" s="30"/>
      <c r="D19" s="32"/>
      <c r="E19" s="34"/>
    </row>
    <row r="20" spans="1:5" x14ac:dyDescent="0.25">
      <c r="A20" s="5" t="s">
        <v>135</v>
      </c>
      <c r="B20" s="21" t="s">
        <v>145</v>
      </c>
      <c r="C20" s="30"/>
      <c r="D20" s="32"/>
      <c r="E20" s="34"/>
    </row>
    <row r="21" spans="1:5" x14ac:dyDescent="0.25">
      <c r="A21" s="11" t="s">
        <v>11</v>
      </c>
      <c r="B21" s="10" t="s">
        <v>21</v>
      </c>
      <c r="C21" s="30"/>
      <c r="D21" s="32"/>
      <c r="E21" s="34"/>
    </row>
    <row r="22" spans="1:5" x14ac:dyDescent="0.25">
      <c r="A22" s="2" t="s">
        <v>0</v>
      </c>
      <c r="B22" s="3" t="s">
        <v>1</v>
      </c>
      <c r="C22" s="3" t="s">
        <v>12</v>
      </c>
      <c r="D22" s="4"/>
      <c r="E22" s="17" t="s">
        <v>5</v>
      </c>
    </row>
    <row r="23" spans="1:5" x14ac:dyDescent="0.25">
      <c r="A23" s="12" t="s">
        <v>13</v>
      </c>
      <c r="B23" s="6" t="s">
        <v>146</v>
      </c>
      <c r="C23" s="35"/>
      <c r="D23" s="31">
        <v>1</v>
      </c>
      <c r="E23" s="33">
        <f>114*D23</f>
        <v>114</v>
      </c>
    </row>
    <row r="24" spans="1:5" x14ac:dyDescent="0.25">
      <c r="A24" s="11" t="s">
        <v>135</v>
      </c>
      <c r="B24" s="20" t="s">
        <v>147</v>
      </c>
      <c r="C24" s="36"/>
      <c r="D24" s="32"/>
      <c r="E24" s="34"/>
    </row>
    <row r="25" spans="1:5" ht="91.5" customHeight="1" x14ac:dyDescent="0.25">
      <c r="A25" s="11" t="s">
        <v>11</v>
      </c>
      <c r="B25" s="10" t="s">
        <v>21</v>
      </c>
      <c r="C25" s="36"/>
      <c r="D25" s="32"/>
      <c r="E25" s="34"/>
    </row>
    <row r="26" spans="1:5" x14ac:dyDescent="0.25">
      <c r="A26" s="2"/>
      <c r="B26" s="3" t="s">
        <v>148</v>
      </c>
      <c r="C26" s="3"/>
      <c r="D26" s="4"/>
      <c r="E26" s="17"/>
    </row>
  </sheetData>
  <mergeCells count="16">
    <mergeCell ref="C23:C25"/>
    <mergeCell ref="D23:D25"/>
    <mergeCell ref="E23:E25"/>
    <mergeCell ref="C13:C16"/>
    <mergeCell ref="D13:D16"/>
    <mergeCell ref="E13:E16"/>
    <mergeCell ref="C18:C21"/>
    <mergeCell ref="D18:D21"/>
    <mergeCell ref="E18:E21"/>
    <mergeCell ref="A1:E1"/>
    <mergeCell ref="C3:C6"/>
    <mergeCell ref="D3:D6"/>
    <mergeCell ref="E3:E6"/>
    <mergeCell ref="C8:C11"/>
    <mergeCell ref="D8:D11"/>
    <mergeCell ref="E8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Cisco Routers</vt:lpstr>
      <vt:lpstr>Huawei Routers</vt:lpstr>
      <vt:lpstr>Juniper Routers</vt:lpstr>
      <vt:lpstr>Cisco Switches</vt:lpstr>
      <vt:lpstr>HPE Switches</vt:lpstr>
      <vt:lpstr>Huawei Switches</vt:lpstr>
      <vt:lpstr>HPE 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Chapuswike</dc:creator>
  <cp:lastModifiedBy>Darwin Chapuswike</cp:lastModifiedBy>
  <dcterms:created xsi:type="dcterms:W3CDTF">2025-01-15T08:11:03Z</dcterms:created>
  <dcterms:modified xsi:type="dcterms:W3CDTF">2025-02-26T21:09:18Z</dcterms:modified>
</cp:coreProperties>
</file>