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ne2110/Desktop/financial/New folder (2)/"/>
    </mc:Choice>
  </mc:AlternateContent>
  <xr:revisionPtr revIDLastSave="0" documentId="13_ncr:1_{8C7104E7-8D3F-024E-A20B-1A52D58DD713}" xr6:coauthVersionLast="47" xr6:coauthVersionMax="47" xr10:uidLastSave="{00000000-0000-0000-0000-000000000000}"/>
  <bookViews>
    <workbookView xWindow="0" yWindow="500" windowWidth="25600" windowHeight="14740" firstSheet="1" activeTab="1" xr2:uid="{7D5CB750-7B31-BA47-9E31-C42D0F631AD1}"/>
  </bookViews>
  <sheets>
    <sheet name="S&amp;P 500 (2)" sheetId="35" r:id="rId1"/>
    <sheet name="Portfolio-10k (2)" sheetId="34" r:id="rId2"/>
    <sheet name="F-test (2)" sheetId="33" r:id="rId3"/>
    <sheet name="FF 3 factor (2)" sheetId="30" r:id="rId4"/>
    <sheet name="FF 5 factor (2)" sheetId="29" r:id="rId5"/>
    <sheet name="18-23 (2)" sheetId="27" r:id="rId6"/>
    <sheet name="13-17 (2)" sheetId="26" r:id="rId7"/>
    <sheet name="APPS" sheetId="32" r:id="rId8"/>
    <sheet name="CROX" sheetId="31" r:id="rId9"/>
    <sheet name="TSLA" sheetId="25" r:id="rId10"/>
    <sheet name="CHRD" sheetId="24" r:id="rId11"/>
    <sheet name="LSCC" sheetId="23" r:id="rId12"/>
    <sheet name="CELH" sheetId="22" r:id="rId13"/>
    <sheet name="ENPH" sheetId="21" r:id="rId14"/>
    <sheet name="PG" sheetId="19" state="hidden" r:id="rId15"/>
    <sheet name="JNJ" sheetId="18" state="hidden" r:id="rId16"/>
    <sheet name="AMZN" sheetId="12" state="hidden" r:id="rId17"/>
    <sheet name="NOW" sheetId="11" state="hidden" r:id="rId18"/>
    <sheet name="V" sheetId="10" state="hidden" r:id="rId19"/>
    <sheet name="NVDA" sheetId="6" state="hidden" r:id="rId20"/>
    <sheet name="ADBE" sheetId="5" state="hidden" r:id="rId21"/>
    <sheet name="HD" sheetId="4" state="hidden" r:id="rId22"/>
    <sheet name="GOOGL" sheetId="3" state="hidden" r:id="rId23"/>
    <sheet name="AMD" sheetId="9" state="hidden" r:id="rId24"/>
    <sheet name="13-17" sheetId="1" state="hidden" r:id="rId25"/>
    <sheet name="18-23" sheetId="7" state="hidden" r:id="rId26"/>
    <sheet name="FF 3 factor" sheetId="13" state="hidden" r:id="rId27"/>
    <sheet name="FF 5 factor" sheetId="14" state="hidden" r:id="rId28"/>
    <sheet name="F-test" sheetId="15" state="hidden" r:id="rId29"/>
    <sheet name="Portfolio-10k" sheetId="17" state="hidden" r:id="rId30"/>
    <sheet name="S&amp;P 500" sheetId="16" state="hidden" r:id="rId31"/>
  </sheets>
  <definedNames>
    <definedName name="_xlnm._FilterDatabase" localSheetId="30" hidden="1">'S&amp;P 500'!$A$1:$A$62</definedName>
    <definedName name="_xlnm._FilterDatabase" localSheetId="0" hidden="1">'S&amp;P 500 (2)'!$A$1:$A$62</definedName>
    <definedName name="_xlchart.v1.0" hidden="1">'18-23 (2)'!$H$1</definedName>
    <definedName name="_xlchart.v1.1" hidden="1">'18-23 (2)'!$H$2:$H$61</definedName>
    <definedName name="_xlchart.v1.2" hidden="1">'18-23'!$I$1</definedName>
    <definedName name="_xlchart.v1.3" hidden="1">'18-23'!$I$2:$I$61</definedName>
    <definedName name="solver_adj" localSheetId="24" hidden="1">'13-17'!$M$5:$Q$5</definedName>
    <definedName name="solver_adj" localSheetId="6" hidden="1">'13-17 (2)'!$L$5:$P$5</definedName>
    <definedName name="solver_cvg" localSheetId="24" hidden="1">0.0001</definedName>
    <definedName name="solver_cvg" localSheetId="6" hidden="1">0.0001</definedName>
    <definedName name="solver_drv" localSheetId="24" hidden="1">1</definedName>
    <definedName name="solver_drv" localSheetId="6" hidden="1">1</definedName>
    <definedName name="solver_eng" localSheetId="24" hidden="1">1</definedName>
    <definedName name="solver_eng" localSheetId="6" hidden="1">1</definedName>
    <definedName name="solver_est" localSheetId="24" hidden="1">1</definedName>
    <definedName name="solver_est" localSheetId="6" hidden="1">1</definedName>
    <definedName name="solver_itr" localSheetId="24" hidden="1">2147483647</definedName>
    <definedName name="solver_itr" localSheetId="6" hidden="1">2147483647</definedName>
    <definedName name="solver_lhs1" localSheetId="24" hidden="1">'13-17'!$U$5</definedName>
    <definedName name="solver_lhs1" localSheetId="6" hidden="1">'13-17 (2)'!$L$5:$P$5</definedName>
    <definedName name="solver_lhs2" localSheetId="24" hidden="1">'13-17'!$U$5</definedName>
    <definedName name="solver_lhs2" localSheetId="6" hidden="1">'13-17 (2)'!$R$5</definedName>
    <definedName name="solver_lin" localSheetId="24" hidden="1">2</definedName>
    <definedName name="solver_lin" localSheetId="6" hidden="1">2</definedName>
    <definedName name="solver_mip" localSheetId="24" hidden="1">2147483647</definedName>
    <definedName name="solver_mip" localSheetId="6" hidden="1">2147483647</definedName>
    <definedName name="solver_mni" localSheetId="24" hidden="1">30</definedName>
    <definedName name="solver_mni" localSheetId="6" hidden="1">30</definedName>
    <definedName name="solver_mrt" localSheetId="24" hidden="1">0.075</definedName>
    <definedName name="solver_mrt" localSheetId="6" hidden="1">0.075</definedName>
    <definedName name="solver_msl" localSheetId="24" hidden="1">2</definedName>
    <definedName name="solver_msl" localSheetId="6" hidden="1">2</definedName>
    <definedName name="solver_neg" localSheetId="24" hidden="1">1</definedName>
    <definedName name="solver_neg" localSheetId="6" hidden="1">1</definedName>
    <definedName name="solver_nod" localSheetId="24" hidden="1">2147483647</definedName>
    <definedName name="solver_nod" localSheetId="6" hidden="1">2147483647</definedName>
    <definedName name="solver_num" localSheetId="24" hidden="1">1</definedName>
    <definedName name="solver_num" localSheetId="6" hidden="1">2</definedName>
    <definedName name="solver_nwt" localSheetId="24" hidden="1">1</definedName>
    <definedName name="solver_nwt" localSheetId="6" hidden="1">1</definedName>
    <definedName name="solver_opt" localSheetId="24" hidden="1">'13-17'!$U$4</definedName>
    <definedName name="solver_opt" localSheetId="6" hidden="1">'13-17 (2)'!$R$4</definedName>
    <definedName name="solver_pre" localSheetId="24" hidden="1">0.000001</definedName>
    <definedName name="solver_pre" localSheetId="6" hidden="1">0.000001</definedName>
    <definedName name="solver_rbv" localSheetId="24" hidden="1">1</definedName>
    <definedName name="solver_rbv" localSheetId="6" hidden="1">1</definedName>
    <definedName name="solver_rel1" localSheetId="24" hidden="1">2</definedName>
    <definedName name="solver_rel1" localSheetId="6" hidden="1">3</definedName>
    <definedName name="solver_rel2" localSheetId="24" hidden="1">2</definedName>
    <definedName name="solver_rel2" localSheetId="6" hidden="1">2</definedName>
    <definedName name="solver_rhs1" localSheetId="24" hidden="1">1</definedName>
    <definedName name="solver_rhs1" localSheetId="6" hidden="1">5%</definedName>
    <definedName name="solver_rhs2" localSheetId="24" hidden="1">1</definedName>
    <definedName name="solver_rhs2" localSheetId="6" hidden="1">1</definedName>
    <definedName name="solver_rlx" localSheetId="24" hidden="1">2</definedName>
    <definedName name="solver_rlx" localSheetId="6" hidden="1">2</definedName>
    <definedName name="solver_rsd" localSheetId="24" hidden="1">0</definedName>
    <definedName name="solver_rsd" localSheetId="6" hidden="1">0</definedName>
    <definedName name="solver_scl" localSheetId="24" hidden="1">1</definedName>
    <definedName name="solver_scl" localSheetId="6" hidden="1">1</definedName>
    <definedName name="solver_sho" localSheetId="24" hidden="1">2</definedName>
    <definedName name="solver_sho" localSheetId="6" hidden="1">2</definedName>
    <definedName name="solver_ssz" localSheetId="24" hidden="1">100</definedName>
    <definedName name="solver_ssz" localSheetId="6" hidden="1">100</definedName>
    <definedName name="solver_tim" localSheetId="24" hidden="1">2147483647</definedName>
    <definedName name="solver_tim" localSheetId="6" hidden="1">2147483647</definedName>
    <definedName name="solver_tol" localSheetId="24" hidden="1">0.01</definedName>
    <definedName name="solver_tol" localSheetId="6" hidden="1">0.01</definedName>
    <definedName name="solver_typ" localSheetId="24" hidden="1">1</definedName>
    <definedName name="solver_typ" localSheetId="6" hidden="1">1</definedName>
    <definedName name="solver_val" localSheetId="24" hidden="1">0</definedName>
    <definedName name="solver_val" localSheetId="6" hidden="1">0</definedName>
    <definedName name="solver_ver" localSheetId="24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4" l="1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3" i="34"/>
  <c r="K20" i="27"/>
  <c r="K19" i="27"/>
  <c r="C3" i="34"/>
  <c r="H3" i="34"/>
  <c r="G7" i="33"/>
  <c r="G5" i="33"/>
  <c r="G4" i="33"/>
  <c r="B4" i="33"/>
  <c r="B11" i="33"/>
  <c r="B12" i="33" s="1"/>
  <c r="B5" i="33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K3" i="35"/>
  <c r="K4" i="35" s="1"/>
  <c r="K5" i="35" s="1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H3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C4" i="34"/>
  <c r="C5" i="34" s="1"/>
  <c r="G13" i="33"/>
  <c r="G14" i="33" s="1"/>
  <c r="G9" i="33"/>
  <c r="H56" i="30"/>
  <c r="H55" i="30"/>
  <c r="H48" i="30"/>
  <c r="H47" i="30"/>
  <c r="H40" i="30"/>
  <c r="H39" i="30"/>
  <c r="H32" i="30"/>
  <c r="H31" i="30"/>
  <c r="H24" i="30"/>
  <c r="H23" i="30"/>
  <c r="H16" i="30"/>
  <c r="H15" i="30"/>
  <c r="H8" i="30"/>
  <c r="H7" i="30"/>
  <c r="J23" i="29"/>
  <c r="J7" i="29"/>
  <c r="H2" i="27"/>
  <c r="F3" i="27"/>
  <c r="F4" i="27"/>
  <c r="F5" i="27"/>
  <c r="F6" i="27"/>
  <c r="F7" i="27"/>
  <c r="P3" i="27" s="1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2" i="27"/>
  <c r="E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H28" i="27" s="1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H60" i="27" s="1"/>
  <c r="C61" i="27"/>
  <c r="C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2" i="27"/>
  <c r="F1" i="27"/>
  <c r="E1" i="27"/>
  <c r="D1" i="27"/>
  <c r="C1" i="27"/>
  <c r="B1" i="27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1" i="26"/>
  <c r="H122" i="32"/>
  <c r="H121" i="32"/>
  <c r="H120" i="32"/>
  <c r="H119" i="32"/>
  <c r="H118" i="32"/>
  <c r="H117" i="32"/>
  <c r="H116" i="32"/>
  <c r="H115" i="32"/>
  <c r="H114" i="32"/>
  <c r="H113" i="32"/>
  <c r="H112" i="32"/>
  <c r="H111" i="32"/>
  <c r="H110" i="32"/>
  <c r="H109" i="32"/>
  <c r="H108" i="32"/>
  <c r="H107" i="32"/>
  <c r="H106" i="32"/>
  <c r="H105" i="32"/>
  <c r="H104" i="32"/>
  <c r="H103" i="32"/>
  <c r="H102" i="32"/>
  <c r="H101" i="32"/>
  <c r="H100" i="32"/>
  <c r="H99" i="32"/>
  <c r="H98" i="32"/>
  <c r="H97" i="32"/>
  <c r="H96" i="32"/>
  <c r="H95" i="32"/>
  <c r="H94" i="32"/>
  <c r="H93" i="32"/>
  <c r="H92" i="32"/>
  <c r="H91" i="32"/>
  <c r="H90" i="32"/>
  <c r="H89" i="32"/>
  <c r="H88" i="32"/>
  <c r="H87" i="32"/>
  <c r="H86" i="32"/>
  <c r="H85" i="32"/>
  <c r="H84" i="32"/>
  <c r="H83" i="32"/>
  <c r="H82" i="32"/>
  <c r="H81" i="32"/>
  <c r="H80" i="32"/>
  <c r="H79" i="32"/>
  <c r="H78" i="32"/>
  <c r="H77" i="32"/>
  <c r="H76" i="32"/>
  <c r="H75" i="32"/>
  <c r="H74" i="32"/>
  <c r="H73" i="32"/>
  <c r="H72" i="32"/>
  <c r="H71" i="32"/>
  <c r="H70" i="32"/>
  <c r="H69" i="32"/>
  <c r="H68" i="32"/>
  <c r="H67" i="32"/>
  <c r="H66" i="32"/>
  <c r="H65" i="32"/>
  <c r="H64" i="32"/>
  <c r="H63" i="32"/>
  <c r="H62" i="32"/>
  <c r="H61" i="32"/>
  <c r="H60" i="32"/>
  <c r="H59" i="32"/>
  <c r="H58" i="32"/>
  <c r="H57" i="32"/>
  <c r="H56" i="32"/>
  <c r="H55" i="32"/>
  <c r="H54" i="32"/>
  <c r="H53" i="32"/>
  <c r="H52" i="32"/>
  <c r="H51" i="32"/>
  <c r="H50" i="32"/>
  <c r="H49" i="32"/>
  <c r="H48" i="32"/>
  <c r="H47" i="32"/>
  <c r="H46" i="32"/>
  <c r="H45" i="32"/>
  <c r="H44" i="32"/>
  <c r="H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H5" i="32"/>
  <c r="H4" i="32"/>
  <c r="H3" i="32"/>
  <c r="P3" i="26"/>
  <c r="B3" i="26"/>
  <c r="B4" i="26"/>
  <c r="B5" i="26"/>
  <c r="B6" i="26"/>
  <c r="B7" i="26"/>
  <c r="B8" i="26"/>
  <c r="H8" i="26" s="1"/>
  <c r="B9" i="26"/>
  <c r="B10" i="26"/>
  <c r="B11" i="26"/>
  <c r="B12" i="26"/>
  <c r="B13" i="26"/>
  <c r="B14" i="26"/>
  <c r="B15" i="26"/>
  <c r="H15" i="26" s="1"/>
  <c r="B16" i="26"/>
  <c r="H16" i="26" s="1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H32" i="26" s="1"/>
  <c r="B33" i="26"/>
  <c r="B34" i="26"/>
  <c r="B35" i="26"/>
  <c r="B36" i="26"/>
  <c r="B37" i="26"/>
  <c r="B38" i="26"/>
  <c r="B39" i="26"/>
  <c r="B40" i="26"/>
  <c r="H40" i="26" s="1"/>
  <c r="B41" i="26"/>
  <c r="B42" i="26"/>
  <c r="B43" i="26"/>
  <c r="B44" i="26"/>
  <c r="B45" i="26"/>
  <c r="B46" i="26"/>
  <c r="B47" i="26"/>
  <c r="H47" i="26" s="1"/>
  <c r="B48" i="26"/>
  <c r="H48" i="26" s="1"/>
  <c r="B49" i="26"/>
  <c r="B50" i="26"/>
  <c r="B51" i="26"/>
  <c r="B52" i="26"/>
  <c r="B53" i="26"/>
  <c r="B54" i="26"/>
  <c r="B55" i="26"/>
  <c r="H55" i="26" s="1"/>
  <c r="B56" i="26"/>
  <c r="H56" i="26" s="1"/>
  <c r="B57" i="26"/>
  <c r="B58" i="26"/>
  <c r="B59" i="26"/>
  <c r="B60" i="26"/>
  <c r="B61" i="26"/>
  <c r="B62" i="26"/>
  <c r="B2" i="26"/>
  <c r="B1" i="26"/>
  <c r="H122" i="31"/>
  <c r="H121" i="31"/>
  <c r="H120" i="31"/>
  <c r="H119" i="31"/>
  <c r="H118" i="31"/>
  <c r="H117" i="31"/>
  <c r="H116" i="31"/>
  <c r="H115" i="31"/>
  <c r="H114" i="31"/>
  <c r="H113" i="31"/>
  <c r="H112" i="31"/>
  <c r="H111" i="31"/>
  <c r="H110" i="31"/>
  <c r="H109" i="31"/>
  <c r="H108" i="31"/>
  <c r="H107" i="31"/>
  <c r="H106" i="31"/>
  <c r="H105" i="31"/>
  <c r="H104" i="31"/>
  <c r="H103" i="31"/>
  <c r="H102" i="31"/>
  <c r="H101" i="31"/>
  <c r="H100" i="31"/>
  <c r="H99" i="31"/>
  <c r="H98" i="31"/>
  <c r="H97" i="31"/>
  <c r="H96" i="31"/>
  <c r="H95" i="31"/>
  <c r="H94" i="31"/>
  <c r="H93" i="31"/>
  <c r="H92" i="31"/>
  <c r="H91" i="31"/>
  <c r="H90" i="31"/>
  <c r="H89" i="31"/>
  <c r="H88" i="31"/>
  <c r="H87" i="31"/>
  <c r="H86" i="31"/>
  <c r="H85" i="31"/>
  <c r="H84" i="31"/>
  <c r="H83" i="31"/>
  <c r="H82" i="31"/>
  <c r="H81" i="31"/>
  <c r="H80" i="31"/>
  <c r="H79" i="31"/>
  <c r="H78" i="31"/>
  <c r="H77" i="31"/>
  <c r="H76" i="31"/>
  <c r="H75" i="31"/>
  <c r="H74" i="31"/>
  <c r="H73" i="31"/>
  <c r="H72" i="31"/>
  <c r="H71" i="31"/>
  <c r="H70" i="31"/>
  <c r="H69" i="31"/>
  <c r="H68" i="31"/>
  <c r="H67" i="31"/>
  <c r="H66" i="31"/>
  <c r="H65" i="31"/>
  <c r="H64" i="31"/>
  <c r="H63" i="31"/>
  <c r="H62" i="31"/>
  <c r="H61" i="31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2" i="26"/>
  <c r="F3" i="26"/>
  <c r="F4" i="26"/>
  <c r="F5" i="26"/>
  <c r="F1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2" i="26"/>
  <c r="D3" i="26"/>
  <c r="D4" i="26"/>
  <c r="D1" i="26"/>
  <c r="H57" i="30"/>
  <c r="H54" i="30"/>
  <c r="H49" i="30"/>
  <c r="H46" i="30"/>
  <c r="H41" i="30"/>
  <c r="H38" i="30"/>
  <c r="H33" i="30"/>
  <c r="H30" i="30"/>
  <c r="H25" i="30"/>
  <c r="H22" i="30"/>
  <c r="H17" i="30"/>
  <c r="H14" i="30"/>
  <c r="H9" i="30"/>
  <c r="H6" i="30"/>
  <c r="H61" i="30"/>
  <c r="H60" i="30"/>
  <c r="H59" i="30"/>
  <c r="H58" i="30"/>
  <c r="H53" i="30"/>
  <c r="H52" i="30"/>
  <c r="H51" i="30"/>
  <c r="H50" i="30"/>
  <c r="H45" i="30"/>
  <c r="H44" i="30"/>
  <c r="H43" i="30"/>
  <c r="H42" i="30"/>
  <c r="H37" i="30"/>
  <c r="H36" i="30"/>
  <c r="H35" i="30"/>
  <c r="H34" i="30"/>
  <c r="H29" i="30"/>
  <c r="H28" i="30"/>
  <c r="H27" i="30"/>
  <c r="H26" i="30"/>
  <c r="H21" i="30"/>
  <c r="H20" i="30"/>
  <c r="H19" i="30"/>
  <c r="H18" i="30"/>
  <c r="H13" i="30"/>
  <c r="H12" i="30"/>
  <c r="H11" i="30"/>
  <c r="H10" i="30"/>
  <c r="H5" i="30"/>
  <c r="H4" i="30"/>
  <c r="H3" i="30"/>
  <c r="H2" i="30"/>
  <c r="J61" i="29"/>
  <c r="J60" i="29"/>
  <c r="J59" i="29"/>
  <c r="J58" i="29"/>
  <c r="J57" i="29"/>
  <c r="J56" i="29"/>
  <c r="J55" i="29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6" i="29"/>
  <c r="J5" i="29"/>
  <c r="J4" i="29"/>
  <c r="J3" i="29"/>
  <c r="J2" i="29"/>
  <c r="H16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H61" i="27" s="1"/>
  <c r="H23" i="26"/>
  <c r="H31" i="26"/>
  <c r="H39" i="26"/>
  <c r="H3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3" i="26"/>
  <c r="E4" i="26"/>
  <c r="E1" i="26"/>
  <c r="H7" i="26"/>
  <c r="H4" i="26"/>
  <c r="H51" i="27"/>
  <c r="M10" i="27"/>
  <c r="H4" i="27"/>
  <c r="R5" i="26"/>
  <c r="K2" i="26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122" i="25"/>
  <c r="H121" i="25"/>
  <c r="H120" i="25"/>
  <c r="H119" i="25"/>
  <c r="H118" i="25"/>
  <c r="H117" i="25"/>
  <c r="H116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2" i="7"/>
  <c r="G1" i="7"/>
  <c r="F1" i="7"/>
  <c r="E1" i="7"/>
  <c r="D1" i="7"/>
  <c r="C1" i="7"/>
  <c r="B1" i="7"/>
  <c r="U5" i="1"/>
  <c r="S3" i="1"/>
  <c r="S2" i="1"/>
  <c r="G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" i="1"/>
  <c r="G4" i="1"/>
  <c r="G5" i="1"/>
  <c r="G6" i="1"/>
  <c r="F1" i="1"/>
  <c r="H122" i="19"/>
  <c r="H121" i="19"/>
  <c r="H120" i="19"/>
  <c r="H119" i="19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H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B11" i="15"/>
  <c r="B5" i="15"/>
  <c r="G4" i="15"/>
  <c r="B4" i="15"/>
  <c r="G7" i="15"/>
  <c r="C11" i="33"/>
  <c r="C12" i="15"/>
  <c r="H14" i="33"/>
  <c r="C12" i="33"/>
  <c r="C11" i="15"/>
  <c r="H13" i="33"/>
  <c r="C6" i="34" l="1"/>
  <c r="C7" i="34" s="1"/>
  <c r="C8" i="34" s="1"/>
  <c r="C9" i="34" s="1"/>
  <c r="C10" i="34" s="1"/>
  <c r="C11" i="34" s="1"/>
  <c r="C12" i="34" s="1"/>
  <c r="C13" i="34" s="1"/>
  <c r="C14" i="34" s="1"/>
  <c r="C15" i="34" s="1"/>
  <c r="C16" i="34" s="1"/>
  <c r="C17" i="34" s="1"/>
  <c r="C18" i="34" s="1"/>
  <c r="C19" i="34" s="1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C61" i="34" s="1"/>
  <c r="C62" i="34" s="1"/>
  <c r="H57" i="26"/>
  <c r="H37" i="26"/>
  <c r="H17" i="27"/>
  <c r="H18" i="27"/>
  <c r="H58" i="27"/>
  <c r="L3" i="27"/>
  <c r="H44" i="27"/>
  <c r="H5" i="27"/>
  <c r="H36" i="27"/>
  <c r="H38" i="27"/>
  <c r="H42" i="27"/>
  <c r="M2" i="27"/>
  <c r="P2" i="27"/>
  <c r="P4" i="27" s="1"/>
  <c r="H43" i="27"/>
  <c r="H54" i="27"/>
  <c r="H59" i="27"/>
  <c r="H10" i="27"/>
  <c r="H27" i="27"/>
  <c r="H33" i="27"/>
  <c r="H35" i="27"/>
  <c r="H15" i="27"/>
  <c r="H47" i="27"/>
  <c r="O2" i="27"/>
  <c r="H24" i="27"/>
  <c r="H29" i="27"/>
  <c r="H37" i="27"/>
  <c r="H9" i="27"/>
  <c r="H52" i="27"/>
  <c r="H55" i="27"/>
  <c r="H12" i="27"/>
  <c r="H20" i="27"/>
  <c r="H23" i="27"/>
  <c r="H32" i="27"/>
  <c r="H41" i="27"/>
  <c r="H46" i="27"/>
  <c r="H50" i="27"/>
  <c r="O3" i="27"/>
  <c r="H14" i="27"/>
  <c r="H22" i="27"/>
  <c r="H26" i="27"/>
  <c r="H31" i="27"/>
  <c r="H40" i="27"/>
  <c r="H49" i="27"/>
  <c r="N2" i="27"/>
  <c r="H8" i="27"/>
  <c r="H7" i="27"/>
  <c r="H11" i="27"/>
  <c r="H19" i="27"/>
  <c r="H45" i="27"/>
  <c r="H57" i="27"/>
  <c r="H25" i="27"/>
  <c r="H30" i="27"/>
  <c r="H34" i="27"/>
  <c r="H39" i="27"/>
  <c r="H48" i="27"/>
  <c r="H53" i="27"/>
  <c r="H6" i="27"/>
  <c r="H13" i="27"/>
  <c r="H21" i="27"/>
  <c r="H56" i="27"/>
  <c r="H41" i="26"/>
  <c r="H5" i="26"/>
  <c r="H6" i="26"/>
  <c r="H60" i="26"/>
  <c r="H25" i="26"/>
  <c r="O2" i="26"/>
  <c r="O3" i="26"/>
  <c r="N2" i="26"/>
  <c r="M2" i="26"/>
  <c r="P2" i="26"/>
  <c r="H35" i="26"/>
  <c r="H11" i="26"/>
  <c r="H58" i="26"/>
  <c r="H50" i="26"/>
  <c r="H36" i="26"/>
  <c r="H28" i="26"/>
  <c r="H43" i="26"/>
  <c r="H26" i="26"/>
  <c r="H18" i="26"/>
  <c r="N3" i="26"/>
  <c r="H62" i="26"/>
  <c r="H54" i="26"/>
  <c r="H46" i="26"/>
  <c r="H38" i="26"/>
  <c r="H30" i="26"/>
  <c r="H22" i="26"/>
  <c r="H14" i="26"/>
  <c r="H61" i="26"/>
  <c r="H53" i="26"/>
  <c r="H45" i="26"/>
  <c r="H29" i="26"/>
  <c r="H21" i="26"/>
  <c r="H13" i="26"/>
  <c r="H52" i="26"/>
  <c r="H44" i="26"/>
  <c r="H20" i="26"/>
  <c r="H12" i="26"/>
  <c r="H59" i="26"/>
  <c r="H51" i="26"/>
  <c r="H27" i="26"/>
  <c r="H19" i="26"/>
  <c r="H33" i="26"/>
  <c r="H42" i="26"/>
  <c r="H34" i="26"/>
  <c r="H10" i="26"/>
  <c r="H9" i="26"/>
  <c r="H24" i="26"/>
  <c r="L2" i="26"/>
  <c r="H17" i="26"/>
  <c r="H49" i="26"/>
  <c r="M3" i="27"/>
  <c r="H3" i="27"/>
  <c r="L2" i="27"/>
  <c r="N3" i="27"/>
  <c r="M3" i="26"/>
  <c r="L3" i="26"/>
  <c r="Q3" i="1"/>
  <c r="R2" i="1"/>
  <c r="R3" i="1"/>
  <c r="Q2" i="1"/>
  <c r="G9" i="15"/>
  <c r="G13" i="15"/>
  <c r="G5" i="15"/>
  <c r="H14" i="15"/>
  <c r="H13" i="15"/>
  <c r="F3" i="34" l="1"/>
  <c r="R2" i="27"/>
  <c r="R3" i="27"/>
  <c r="R4" i="27" s="1"/>
  <c r="N4" i="27"/>
  <c r="O4" i="27"/>
  <c r="M4" i="27"/>
  <c r="L4" i="27"/>
  <c r="L13" i="27"/>
  <c r="L12" i="27"/>
  <c r="M4" i="26"/>
  <c r="L4" i="26"/>
  <c r="R2" i="26"/>
  <c r="R3" i="26"/>
  <c r="O4" i="26"/>
  <c r="N4" i="26"/>
  <c r="P4" i="26"/>
  <c r="L11" i="27"/>
  <c r="L10" i="27"/>
  <c r="G14" i="15"/>
  <c r="F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3" i="17"/>
  <c r="R4" i="26" l="1"/>
  <c r="L15" i="27"/>
  <c r="L16" i="27"/>
  <c r="H4" i="17"/>
  <c r="H3" i="12"/>
  <c r="N10" i="7" l="1"/>
  <c r="I62" i="16" l="1"/>
  <c r="I5" i="16"/>
  <c r="I6" i="16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4" i="16"/>
  <c r="K4" i="16"/>
  <c r="I3" i="16"/>
  <c r="K3" i="16"/>
  <c r="K5" i="16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3" i="16"/>
  <c r="C3" i="17"/>
  <c r="C4" i="17" s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B12" i="15"/>
  <c r="J7" i="14" l="1"/>
  <c r="J6" i="14"/>
  <c r="J5" i="14"/>
  <c r="J3" i="14"/>
  <c r="J4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2" i="14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2" i="13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3" i="11"/>
  <c r="K1" i="11" s="1"/>
  <c r="E3" i="1"/>
  <c r="E4" i="1"/>
  <c r="E6" i="1"/>
  <c r="E8" i="1"/>
  <c r="E9" i="1"/>
  <c r="E11" i="1"/>
  <c r="E14" i="1"/>
  <c r="E16" i="1"/>
  <c r="E19" i="1"/>
  <c r="E20" i="1"/>
  <c r="E21" i="1"/>
  <c r="E22" i="1"/>
  <c r="E24" i="1"/>
  <c r="E25" i="1"/>
  <c r="E27" i="1"/>
  <c r="E30" i="1"/>
  <c r="E32" i="1"/>
  <c r="E35" i="1"/>
  <c r="E36" i="1"/>
  <c r="E38" i="1"/>
  <c r="E40" i="1"/>
  <c r="E41" i="1"/>
  <c r="E43" i="1"/>
  <c r="E46" i="1"/>
  <c r="E48" i="1"/>
  <c r="E51" i="1"/>
  <c r="E52" i="1"/>
  <c r="E53" i="1"/>
  <c r="E54" i="1"/>
  <c r="E56" i="1"/>
  <c r="E57" i="1"/>
  <c r="E59" i="1"/>
  <c r="E62" i="1"/>
  <c r="E1" i="1"/>
  <c r="H4" i="10"/>
  <c r="K1" i="10" s="1"/>
  <c r="K3" i="10" s="1"/>
  <c r="H5" i="10"/>
  <c r="E5" i="1" s="1"/>
  <c r="H6" i="10"/>
  <c r="H7" i="10"/>
  <c r="E7" i="1" s="1"/>
  <c r="H8" i="10"/>
  <c r="H9" i="10"/>
  <c r="H10" i="10"/>
  <c r="E10" i="1" s="1"/>
  <c r="H11" i="10"/>
  <c r="H12" i="10"/>
  <c r="E12" i="1" s="1"/>
  <c r="H13" i="10"/>
  <c r="E13" i="1" s="1"/>
  <c r="H14" i="10"/>
  <c r="H15" i="10"/>
  <c r="E15" i="1" s="1"/>
  <c r="H16" i="10"/>
  <c r="H17" i="10"/>
  <c r="E17" i="1" s="1"/>
  <c r="H18" i="10"/>
  <c r="E18" i="1" s="1"/>
  <c r="H19" i="10"/>
  <c r="H20" i="10"/>
  <c r="H21" i="10"/>
  <c r="H22" i="10"/>
  <c r="H23" i="10"/>
  <c r="E23" i="1" s="1"/>
  <c r="H24" i="10"/>
  <c r="H25" i="10"/>
  <c r="H26" i="10"/>
  <c r="E26" i="1" s="1"/>
  <c r="H27" i="10"/>
  <c r="H28" i="10"/>
  <c r="E28" i="1" s="1"/>
  <c r="H29" i="10"/>
  <c r="E29" i="1" s="1"/>
  <c r="H30" i="10"/>
  <c r="H31" i="10"/>
  <c r="E31" i="1" s="1"/>
  <c r="H32" i="10"/>
  <c r="H33" i="10"/>
  <c r="E33" i="1" s="1"/>
  <c r="H34" i="10"/>
  <c r="E34" i="1" s="1"/>
  <c r="H35" i="10"/>
  <c r="H36" i="10"/>
  <c r="H37" i="10"/>
  <c r="E37" i="1" s="1"/>
  <c r="H38" i="10"/>
  <c r="H39" i="10"/>
  <c r="E39" i="1" s="1"/>
  <c r="H40" i="10"/>
  <c r="H41" i="10"/>
  <c r="H42" i="10"/>
  <c r="E42" i="1" s="1"/>
  <c r="H43" i="10"/>
  <c r="H44" i="10"/>
  <c r="E44" i="1" s="1"/>
  <c r="H45" i="10"/>
  <c r="E45" i="1" s="1"/>
  <c r="H46" i="10"/>
  <c r="H47" i="10"/>
  <c r="E47" i="1" s="1"/>
  <c r="H48" i="10"/>
  <c r="H49" i="10"/>
  <c r="E49" i="1" s="1"/>
  <c r="H50" i="10"/>
  <c r="E50" i="1" s="1"/>
  <c r="H51" i="10"/>
  <c r="H52" i="10"/>
  <c r="H53" i="10"/>
  <c r="H54" i="10"/>
  <c r="H55" i="10"/>
  <c r="E55" i="1" s="1"/>
  <c r="H56" i="10"/>
  <c r="H57" i="10"/>
  <c r="H58" i="10"/>
  <c r="E58" i="1" s="1"/>
  <c r="H59" i="10"/>
  <c r="H60" i="10"/>
  <c r="E60" i="1" s="1"/>
  <c r="H61" i="10"/>
  <c r="E61" i="1" s="1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3" i="10"/>
  <c r="K2" i="10" s="1"/>
  <c r="H4" i="9"/>
  <c r="K1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3" i="9"/>
  <c r="L2" i="1"/>
  <c r="S4" i="1" s="1"/>
  <c r="Q4" i="1" l="1"/>
  <c r="R4" i="1"/>
  <c r="K1" i="12"/>
  <c r="Q3" i="7"/>
  <c r="Q2" i="7"/>
  <c r="R2" i="7"/>
  <c r="R3" i="7"/>
  <c r="P3" i="1"/>
  <c r="P2" i="1"/>
  <c r="Q4" i="7" l="1"/>
  <c r="R4" i="7"/>
  <c r="P4" i="1"/>
  <c r="D3" i="1"/>
  <c r="D8" i="1"/>
  <c r="D11" i="1"/>
  <c r="D16" i="1"/>
  <c r="D19" i="1"/>
  <c r="D24" i="1"/>
  <c r="D27" i="1"/>
  <c r="D32" i="1"/>
  <c r="D35" i="1"/>
  <c r="D40" i="1"/>
  <c r="D43" i="1"/>
  <c r="D48" i="1"/>
  <c r="D51" i="1"/>
  <c r="D56" i="1"/>
  <c r="D59" i="1"/>
  <c r="D1" i="1"/>
  <c r="C1" i="1"/>
  <c r="B26" i="1"/>
  <c r="B29" i="1"/>
  <c r="B34" i="1"/>
  <c r="B37" i="1"/>
  <c r="B42" i="1"/>
  <c r="B45" i="1"/>
  <c r="B50" i="1"/>
  <c r="B53" i="1"/>
  <c r="B58" i="1"/>
  <c r="B61" i="1"/>
  <c r="B14" i="1"/>
  <c r="B17" i="1"/>
  <c r="B22" i="1"/>
  <c r="B4" i="1"/>
  <c r="B9" i="1"/>
  <c r="B1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3" i="3"/>
  <c r="H4" i="4"/>
  <c r="D4" i="1" s="1"/>
  <c r="H5" i="4"/>
  <c r="D5" i="1" s="1"/>
  <c r="H6" i="4"/>
  <c r="D6" i="1" s="1"/>
  <c r="H7" i="4"/>
  <c r="D7" i="1" s="1"/>
  <c r="H8" i="4"/>
  <c r="H9" i="4"/>
  <c r="D9" i="1" s="1"/>
  <c r="H10" i="4"/>
  <c r="D10" i="1" s="1"/>
  <c r="H11" i="4"/>
  <c r="H12" i="4"/>
  <c r="D12" i="1" s="1"/>
  <c r="H13" i="4"/>
  <c r="D13" i="1" s="1"/>
  <c r="H14" i="4"/>
  <c r="D14" i="1" s="1"/>
  <c r="H15" i="4"/>
  <c r="D15" i="1" s="1"/>
  <c r="H16" i="4"/>
  <c r="H17" i="4"/>
  <c r="D17" i="1" s="1"/>
  <c r="H18" i="4"/>
  <c r="D18" i="1" s="1"/>
  <c r="H19" i="4"/>
  <c r="H20" i="4"/>
  <c r="D20" i="1" s="1"/>
  <c r="H21" i="4"/>
  <c r="D21" i="1" s="1"/>
  <c r="H22" i="4"/>
  <c r="D22" i="1" s="1"/>
  <c r="H23" i="4"/>
  <c r="D23" i="1" s="1"/>
  <c r="H24" i="4"/>
  <c r="H25" i="4"/>
  <c r="D25" i="1" s="1"/>
  <c r="H26" i="4"/>
  <c r="D26" i="1" s="1"/>
  <c r="H27" i="4"/>
  <c r="H28" i="4"/>
  <c r="D28" i="1" s="1"/>
  <c r="H29" i="4"/>
  <c r="D29" i="1" s="1"/>
  <c r="H30" i="4"/>
  <c r="D30" i="1" s="1"/>
  <c r="H31" i="4"/>
  <c r="D31" i="1" s="1"/>
  <c r="H32" i="4"/>
  <c r="H33" i="4"/>
  <c r="D33" i="1" s="1"/>
  <c r="H34" i="4"/>
  <c r="D34" i="1" s="1"/>
  <c r="H35" i="4"/>
  <c r="H36" i="4"/>
  <c r="D36" i="1" s="1"/>
  <c r="H37" i="4"/>
  <c r="D37" i="1" s="1"/>
  <c r="H38" i="4"/>
  <c r="D38" i="1" s="1"/>
  <c r="H39" i="4"/>
  <c r="D39" i="1" s="1"/>
  <c r="H40" i="4"/>
  <c r="H41" i="4"/>
  <c r="D41" i="1" s="1"/>
  <c r="H42" i="4"/>
  <c r="D42" i="1" s="1"/>
  <c r="H43" i="4"/>
  <c r="H44" i="4"/>
  <c r="D44" i="1" s="1"/>
  <c r="H45" i="4"/>
  <c r="D45" i="1" s="1"/>
  <c r="H46" i="4"/>
  <c r="D46" i="1" s="1"/>
  <c r="H47" i="4"/>
  <c r="D47" i="1" s="1"/>
  <c r="H48" i="4"/>
  <c r="H49" i="4"/>
  <c r="D49" i="1" s="1"/>
  <c r="H50" i="4"/>
  <c r="D50" i="1" s="1"/>
  <c r="H51" i="4"/>
  <c r="H52" i="4"/>
  <c r="D52" i="1" s="1"/>
  <c r="H53" i="4"/>
  <c r="D53" i="1" s="1"/>
  <c r="H54" i="4"/>
  <c r="D54" i="1" s="1"/>
  <c r="H55" i="4"/>
  <c r="D55" i="1" s="1"/>
  <c r="H56" i="4"/>
  <c r="H57" i="4"/>
  <c r="D57" i="1" s="1"/>
  <c r="H58" i="4"/>
  <c r="D58" i="1" s="1"/>
  <c r="H59" i="4"/>
  <c r="H60" i="4"/>
  <c r="D60" i="1" s="1"/>
  <c r="H61" i="4"/>
  <c r="D61" i="1" s="1"/>
  <c r="H62" i="4"/>
  <c r="D62" i="1" s="1"/>
  <c r="H63" i="4"/>
  <c r="D2" i="7" s="1"/>
  <c r="H64" i="4"/>
  <c r="D3" i="7" s="1"/>
  <c r="H65" i="4"/>
  <c r="D4" i="7" s="1"/>
  <c r="H66" i="4"/>
  <c r="D5" i="7" s="1"/>
  <c r="H67" i="4"/>
  <c r="D6" i="7" s="1"/>
  <c r="H68" i="4"/>
  <c r="D7" i="7" s="1"/>
  <c r="H69" i="4"/>
  <c r="D8" i="7" s="1"/>
  <c r="H70" i="4"/>
  <c r="D9" i="7" s="1"/>
  <c r="H71" i="4"/>
  <c r="D10" i="7" s="1"/>
  <c r="H72" i="4"/>
  <c r="D11" i="7" s="1"/>
  <c r="H73" i="4"/>
  <c r="D12" i="7" s="1"/>
  <c r="H74" i="4"/>
  <c r="D13" i="7" s="1"/>
  <c r="H75" i="4"/>
  <c r="D14" i="7" s="1"/>
  <c r="H76" i="4"/>
  <c r="D15" i="7" s="1"/>
  <c r="H77" i="4"/>
  <c r="D16" i="7" s="1"/>
  <c r="H78" i="4"/>
  <c r="D17" i="7" s="1"/>
  <c r="H79" i="4"/>
  <c r="D18" i="7" s="1"/>
  <c r="H80" i="4"/>
  <c r="D19" i="7" s="1"/>
  <c r="H81" i="4"/>
  <c r="D20" i="7" s="1"/>
  <c r="H82" i="4"/>
  <c r="D21" i="7" s="1"/>
  <c r="H83" i="4"/>
  <c r="D22" i="7" s="1"/>
  <c r="H84" i="4"/>
  <c r="D23" i="7" s="1"/>
  <c r="H85" i="4"/>
  <c r="D24" i="7" s="1"/>
  <c r="H86" i="4"/>
  <c r="D25" i="7" s="1"/>
  <c r="H87" i="4"/>
  <c r="D26" i="7" s="1"/>
  <c r="H88" i="4"/>
  <c r="D27" i="7" s="1"/>
  <c r="H89" i="4"/>
  <c r="D28" i="7" s="1"/>
  <c r="H90" i="4"/>
  <c r="D29" i="7" s="1"/>
  <c r="H91" i="4"/>
  <c r="D30" i="7" s="1"/>
  <c r="H92" i="4"/>
  <c r="D31" i="7" s="1"/>
  <c r="H93" i="4"/>
  <c r="D32" i="7" s="1"/>
  <c r="H94" i="4"/>
  <c r="D33" i="7" s="1"/>
  <c r="H95" i="4"/>
  <c r="D34" i="7" s="1"/>
  <c r="H96" i="4"/>
  <c r="D35" i="7" s="1"/>
  <c r="H97" i="4"/>
  <c r="D36" i="7" s="1"/>
  <c r="H98" i="4"/>
  <c r="D37" i="7" s="1"/>
  <c r="H99" i="4"/>
  <c r="D38" i="7" s="1"/>
  <c r="H100" i="4"/>
  <c r="D39" i="7" s="1"/>
  <c r="H101" i="4"/>
  <c r="D40" i="7" s="1"/>
  <c r="H102" i="4"/>
  <c r="D41" i="7" s="1"/>
  <c r="H103" i="4"/>
  <c r="D42" i="7" s="1"/>
  <c r="H104" i="4"/>
  <c r="D43" i="7" s="1"/>
  <c r="H105" i="4"/>
  <c r="D44" i="7" s="1"/>
  <c r="H106" i="4"/>
  <c r="D45" i="7" s="1"/>
  <c r="H107" i="4"/>
  <c r="D46" i="7" s="1"/>
  <c r="H108" i="4"/>
  <c r="D47" i="7" s="1"/>
  <c r="H109" i="4"/>
  <c r="D48" i="7" s="1"/>
  <c r="H110" i="4"/>
  <c r="D49" i="7" s="1"/>
  <c r="H111" i="4"/>
  <c r="D50" i="7" s="1"/>
  <c r="H112" i="4"/>
  <c r="D51" i="7" s="1"/>
  <c r="H113" i="4"/>
  <c r="D52" i="7" s="1"/>
  <c r="H114" i="4"/>
  <c r="D53" i="7" s="1"/>
  <c r="H115" i="4"/>
  <c r="D54" i="7" s="1"/>
  <c r="H116" i="4"/>
  <c r="D55" i="7" s="1"/>
  <c r="H117" i="4"/>
  <c r="D56" i="7" s="1"/>
  <c r="H118" i="4"/>
  <c r="D57" i="7" s="1"/>
  <c r="H119" i="4"/>
  <c r="D58" i="7" s="1"/>
  <c r="H120" i="4"/>
  <c r="D59" i="7" s="1"/>
  <c r="H121" i="4"/>
  <c r="D60" i="7" s="1"/>
  <c r="H122" i="4"/>
  <c r="D61" i="7" s="1"/>
  <c r="H3" i="4"/>
  <c r="H122" i="5"/>
  <c r="C61" i="7" s="1"/>
  <c r="H121" i="5"/>
  <c r="C60" i="7" s="1"/>
  <c r="H120" i="5"/>
  <c r="C59" i="7" s="1"/>
  <c r="H119" i="5"/>
  <c r="C58" i="7" s="1"/>
  <c r="H118" i="5"/>
  <c r="C57" i="7" s="1"/>
  <c r="H117" i="5"/>
  <c r="C56" i="7" s="1"/>
  <c r="H116" i="5"/>
  <c r="C55" i="7" s="1"/>
  <c r="H115" i="5"/>
  <c r="C54" i="7" s="1"/>
  <c r="H114" i="5"/>
  <c r="C53" i="7" s="1"/>
  <c r="H113" i="5"/>
  <c r="C52" i="7" s="1"/>
  <c r="H112" i="5"/>
  <c r="C51" i="7" s="1"/>
  <c r="H111" i="5"/>
  <c r="C50" i="7" s="1"/>
  <c r="H110" i="5"/>
  <c r="C49" i="7" s="1"/>
  <c r="H109" i="5"/>
  <c r="C48" i="7" s="1"/>
  <c r="H108" i="5"/>
  <c r="C47" i="7" s="1"/>
  <c r="H107" i="5"/>
  <c r="C46" i="7" s="1"/>
  <c r="H106" i="5"/>
  <c r="C45" i="7" s="1"/>
  <c r="H105" i="5"/>
  <c r="C44" i="7" s="1"/>
  <c r="H104" i="5"/>
  <c r="C43" i="7" s="1"/>
  <c r="H103" i="5"/>
  <c r="C42" i="7" s="1"/>
  <c r="H102" i="5"/>
  <c r="C41" i="7" s="1"/>
  <c r="H101" i="5"/>
  <c r="C40" i="7" s="1"/>
  <c r="H100" i="5"/>
  <c r="C39" i="7" s="1"/>
  <c r="H99" i="5"/>
  <c r="C38" i="7" s="1"/>
  <c r="H98" i="5"/>
  <c r="C37" i="7" s="1"/>
  <c r="H97" i="5"/>
  <c r="C36" i="7" s="1"/>
  <c r="H96" i="5"/>
  <c r="C35" i="7" s="1"/>
  <c r="H95" i="5"/>
  <c r="C34" i="7" s="1"/>
  <c r="H94" i="5"/>
  <c r="C33" i="7" s="1"/>
  <c r="H93" i="5"/>
  <c r="C32" i="7" s="1"/>
  <c r="H92" i="5"/>
  <c r="C31" i="7" s="1"/>
  <c r="H91" i="5"/>
  <c r="C30" i="7" s="1"/>
  <c r="H90" i="5"/>
  <c r="C29" i="7" s="1"/>
  <c r="H89" i="5"/>
  <c r="C28" i="7" s="1"/>
  <c r="H88" i="5"/>
  <c r="C27" i="7" s="1"/>
  <c r="H87" i="5"/>
  <c r="C26" i="7" s="1"/>
  <c r="H86" i="5"/>
  <c r="C25" i="7" s="1"/>
  <c r="H85" i="5"/>
  <c r="C24" i="7" s="1"/>
  <c r="H84" i="5"/>
  <c r="C23" i="7" s="1"/>
  <c r="H83" i="5"/>
  <c r="C22" i="7" s="1"/>
  <c r="H82" i="5"/>
  <c r="C21" i="7" s="1"/>
  <c r="H81" i="5"/>
  <c r="C20" i="7" s="1"/>
  <c r="H80" i="5"/>
  <c r="C19" i="7" s="1"/>
  <c r="H79" i="5"/>
  <c r="C18" i="7" s="1"/>
  <c r="H78" i="5"/>
  <c r="C17" i="7" s="1"/>
  <c r="H77" i="5"/>
  <c r="C16" i="7" s="1"/>
  <c r="H76" i="5"/>
  <c r="C15" i="7" s="1"/>
  <c r="H75" i="5"/>
  <c r="C14" i="7" s="1"/>
  <c r="H74" i="5"/>
  <c r="C13" i="7" s="1"/>
  <c r="H73" i="5"/>
  <c r="C12" i="7" s="1"/>
  <c r="H72" i="5"/>
  <c r="C11" i="7" s="1"/>
  <c r="H71" i="5"/>
  <c r="C10" i="7" s="1"/>
  <c r="H70" i="5"/>
  <c r="C9" i="7" s="1"/>
  <c r="H69" i="5"/>
  <c r="C8" i="7" s="1"/>
  <c r="H68" i="5"/>
  <c r="C7" i="7" s="1"/>
  <c r="H67" i="5"/>
  <c r="C6" i="7" s="1"/>
  <c r="H66" i="5"/>
  <c r="C5" i="7" s="1"/>
  <c r="H65" i="5"/>
  <c r="C4" i="7" s="1"/>
  <c r="H64" i="5"/>
  <c r="C3" i="7" s="1"/>
  <c r="H63" i="5"/>
  <c r="C2" i="7" s="1"/>
  <c r="H62" i="5"/>
  <c r="C62" i="1" s="1"/>
  <c r="H61" i="5"/>
  <c r="C61" i="1" s="1"/>
  <c r="H60" i="5"/>
  <c r="C60" i="1" s="1"/>
  <c r="H59" i="5"/>
  <c r="C59" i="1" s="1"/>
  <c r="H58" i="5"/>
  <c r="C58" i="1" s="1"/>
  <c r="H57" i="5"/>
  <c r="C57" i="1" s="1"/>
  <c r="H56" i="5"/>
  <c r="C56" i="1" s="1"/>
  <c r="H55" i="5"/>
  <c r="C55" i="1" s="1"/>
  <c r="H54" i="5"/>
  <c r="C54" i="1" s="1"/>
  <c r="H53" i="5"/>
  <c r="C53" i="1" s="1"/>
  <c r="H52" i="5"/>
  <c r="C52" i="1" s="1"/>
  <c r="H51" i="5"/>
  <c r="C51" i="1" s="1"/>
  <c r="H50" i="5"/>
  <c r="C50" i="1" s="1"/>
  <c r="H49" i="5"/>
  <c r="C49" i="1" s="1"/>
  <c r="H48" i="5"/>
  <c r="C48" i="1" s="1"/>
  <c r="H47" i="5"/>
  <c r="C47" i="1" s="1"/>
  <c r="H46" i="5"/>
  <c r="C46" i="1" s="1"/>
  <c r="H45" i="5"/>
  <c r="C45" i="1" s="1"/>
  <c r="H44" i="5"/>
  <c r="C44" i="1" s="1"/>
  <c r="H43" i="5"/>
  <c r="C43" i="1" s="1"/>
  <c r="H42" i="5"/>
  <c r="C42" i="1" s="1"/>
  <c r="H41" i="5"/>
  <c r="C41" i="1" s="1"/>
  <c r="H40" i="5"/>
  <c r="C40" i="1" s="1"/>
  <c r="H39" i="5"/>
  <c r="C39" i="1" s="1"/>
  <c r="H38" i="5"/>
  <c r="C38" i="1" s="1"/>
  <c r="H37" i="5"/>
  <c r="C37" i="1" s="1"/>
  <c r="H36" i="5"/>
  <c r="C36" i="1" s="1"/>
  <c r="H35" i="5"/>
  <c r="C35" i="1" s="1"/>
  <c r="H34" i="5"/>
  <c r="C34" i="1" s="1"/>
  <c r="H33" i="5"/>
  <c r="C33" i="1" s="1"/>
  <c r="H32" i="5"/>
  <c r="C32" i="1" s="1"/>
  <c r="H31" i="5"/>
  <c r="C31" i="1" s="1"/>
  <c r="H30" i="5"/>
  <c r="C30" i="1" s="1"/>
  <c r="H29" i="5"/>
  <c r="C29" i="1" s="1"/>
  <c r="H28" i="5"/>
  <c r="C28" i="1" s="1"/>
  <c r="H27" i="5"/>
  <c r="C27" i="1" s="1"/>
  <c r="H26" i="5"/>
  <c r="C26" i="1" s="1"/>
  <c r="H25" i="5"/>
  <c r="C25" i="1" s="1"/>
  <c r="H24" i="5"/>
  <c r="C24" i="1" s="1"/>
  <c r="H23" i="5"/>
  <c r="C23" i="1" s="1"/>
  <c r="H22" i="5"/>
  <c r="C22" i="1" s="1"/>
  <c r="H21" i="5"/>
  <c r="C21" i="1" s="1"/>
  <c r="H20" i="5"/>
  <c r="C20" i="1" s="1"/>
  <c r="H19" i="5"/>
  <c r="C19" i="1" s="1"/>
  <c r="H18" i="5"/>
  <c r="C18" i="1" s="1"/>
  <c r="H17" i="5"/>
  <c r="C17" i="1" s="1"/>
  <c r="H16" i="5"/>
  <c r="C16" i="1" s="1"/>
  <c r="H15" i="5"/>
  <c r="C15" i="1" s="1"/>
  <c r="H14" i="5"/>
  <c r="C14" i="1" s="1"/>
  <c r="H13" i="5"/>
  <c r="C13" i="1" s="1"/>
  <c r="H12" i="5"/>
  <c r="C12" i="1" s="1"/>
  <c r="H11" i="5"/>
  <c r="C11" i="1" s="1"/>
  <c r="H10" i="5"/>
  <c r="C10" i="1" s="1"/>
  <c r="H9" i="5"/>
  <c r="C9" i="1" s="1"/>
  <c r="H8" i="5"/>
  <c r="C8" i="1" s="1"/>
  <c r="H7" i="5"/>
  <c r="C7" i="1" s="1"/>
  <c r="H6" i="5"/>
  <c r="C6" i="1" s="1"/>
  <c r="H5" i="5"/>
  <c r="C5" i="1" s="1"/>
  <c r="H4" i="5"/>
  <c r="C4" i="1" s="1"/>
  <c r="H3" i="5"/>
  <c r="H3" i="6"/>
  <c r="B3" i="1" s="1"/>
  <c r="H4" i="6"/>
  <c r="H5" i="6"/>
  <c r="B5" i="1" s="1"/>
  <c r="H6" i="6"/>
  <c r="B6" i="1" s="1"/>
  <c r="H7" i="6"/>
  <c r="B7" i="1" s="1"/>
  <c r="H8" i="6"/>
  <c r="B8" i="1" s="1"/>
  <c r="H9" i="6"/>
  <c r="H10" i="6"/>
  <c r="B10" i="1" s="1"/>
  <c r="H11" i="6"/>
  <c r="B11" i="1" s="1"/>
  <c r="H12" i="6"/>
  <c r="B12" i="1" s="1"/>
  <c r="H13" i="6"/>
  <c r="B13" i="1" s="1"/>
  <c r="H14" i="6"/>
  <c r="H15" i="6"/>
  <c r="B15" i="1" s="1"/>
  <c r="H16" i="6"/>
  <c r="B16" i="1" s="1"/>
  <c r="H17" i="6"/>
  <c r="H18" i="6"/>
  <c r="B18" i="1" s="1"/>
  <c r="H19" i="6"/>
  <c r="B19" i="1" s="1"/>
  <c r="H20" i="6"/>
  <c r="B20" i="1" s="1"/>
  <c r="H21" i="6"/>
  <c r="B21" i="1" s="1"/>
  <c r="H22" i="6"/>
  <c r="H23" i="6"/>
  <c r="B23" i="1" s="1"/>
  <c r="H24" i="6"/>
  <c r="B24" i="1" s="1"/>
  <c r="H25" i="6"/>
  <c r="B25" i="1" s="1"/>
  <c r="H26" i="6"/>
  <c r="H27" i="6"/>
  <c r="B27" i="1" s="1"/>
  <c r="H28" i="6"/>
  <c r="B28" i="1" s="1"/>
  <c r="H29" i="6"/>
  <c r="H30" i="6"/>
  <c r="B30" i="1" s="1"/>
  <c r="H31" i="6"/>
  <c r="B31" i="1" s="1"/>
  <c r="H32" i="6"/>
  <c r="B32" i="1" s="1"/>
  <c r="H33" i="6"/>
  <c r="B33" i="1" s="1"/>
  <c r="H34" i="6"/>
  <c r="H35" i="6"/>
  <c r="B35" i="1" s="1"/>
  <c r="I35" i="1" s="1"/>
  <c r="H36" i="6"/>
  <c r="B36" i="1" s="1"/>
  <c r="H37" i="6"/>
  <c r="H38" i="6"/>
  <c r="B38" i="1" s="1"/>
  <c r="H39" i="6"/>
  <c r="B39" i="1" s="1"/>
  <c r="H40" i="6"/>
  <c r="B40" i="1" s="1"/>
  <c r="H41" i="6"/>
  <c r="B41" i="1" s="1"/>
  <c r="H42" i="6"/>
  <c r="H43" i="6"/>
  <c r="B43" i="1" s="1"/>
  <c r="H44" i="6"/>
  <c r="B44" i="1" s="1"/>
  <c r="H45" i="6"/>
  <c r="H46" i="6"/>
  <c r="B46" i="1" s="1"/>
  <c r="H47" i="6"/>
  <c r="B47" i="1" s="1"/>
  <c r="H48" i="6"/>
  <c r="B48" i="1" s="1"/>
  <c r="H49" i="6"/>
  <c r="B49" i="1" s="1"/>
  <c r="H50" i="6"/>
  <c r="H51" i="6"/>
  <c r="B51" i="1" s="1"/>
  <c r="H52" i="6"/>
  <c r="B52" i="1" s="1"/>
  <c r="H53" i="6"/>
  <c r="H54" i="6"/>
  <c r="B54" i="1" s="1"/>
  <c r="H55" i="6"/>
  <c r="B55" i="1" s="1"/>
  <c r="H56" i="6"/>
  <c r="B56" i="1" s="1"/>
  <c r="H57" i="6"/>
  <c r="B57" i="1" s="1"/>
  <c r="H58" i="6"/>
  <c r="H59" i="6"/>
  <c r="B59" i="1" s="1"/>
  <c r="I59" i="1" s="1"/>
  <c r="H60" i="6"/>
  <c r="B60" i="1" s="1"/>
  <c r="H61" i="6"/>
  <c r="H62" i="6"/>
  <c r="B62" i="1" s="1"/>
  <c r="H63" i="6"/>
  <c r="B2" i="7" s="1"/>
  <c r="H64" i="6"/>
  <c r="B3" i="7" s="1"/>
  <c r="H65" i="6"/>
  <c r="B4" i="7" s="1"/>
  <c r="H66" i="6"/>
  <c r="B5" i="7" s="1"/>
  <c r="H67" i="6"/>
  <c r="B6" i="7" s="1"/>
  <c r="I6" i="7" s="1"/>
  <c r="H68" i="6"/>
  <c r="B7" i="7" s="1"/>
  <c r="H69" i="6"/>
  <c r="B8" i="7" s="1"/>
  <c r="I8" i="7" s="1"/>
  <c r="H70" i="6"/>
  <c r="B9" i="7" s="1"/>
  <c r="H71" i="6"/>
  <c r="B10" i="7" s="1"/>
  <c r="H72" i="6"/>
  <c r="B11" i="7" s="1"/>
  <c r="H73" i="6"/>
  <c r="B12" i="7" s="1"/>
  <c r="H74" i="6"/>
  <c r="B13" i="7" s="1"/>
  <c r="H75" i="6"/>
  <c r="B14" i="7" s="1"/>
  <c r="I14" i="7" s="1"/>
  <c r="H76" i="6"/>
  <c r="B15" i="7" s="1"/>
  <c r="H77" i="6"/>
  <c r="B16" i="7" s="1"/>
  <c r="I16" i="7" s="1"/>
  <c r="H78" i="6"/>
  <c r="B17" i="7" s="1"/>
  <c r="H79" i="6"/>
  <c r="B18" i="7" s="1"/>
  <c r="H80" i="6"/>
  <c r="B19" i="7" s="1"/>
  <c r="H81" i="6"/>
  <c r="B20" i="7" s="1"/>
  <c r="H82" i="6"/>
  <c r="B21" i="7" s="1"/>
  <c r="H83" i="6"/>
  <c r="B22" i="7" s="1"/>
  <c r="I22" i="7" s="1"/>
  <c r="H84" i="6"/>
  <c r="B23" i="7" s="1"/>
  <c r="H85" i="6"/>
  <c r="B24" i="7" s="1"/>
  <c r="I24" i="7" s="1"/>
  <c r="H86" i="6"/>
  <c r="B25" i="7" s="1"/>
  <c r="H87" i="6"/>
  <c r="B26" i="7" s="1"/>
  <c r="H88" i="6"/>
  <c r="B27" i="7" s="1"/>
  <c r="H89" i="6"/>
  <c r="B28" i="7" s="1"/>
  <c r="H90" i="6"/>
  <c r="B29" i="7" s="1"/>
  <c r="H91" i="6"/>
  <c r="B30" i="7" s="1"/>
  <c r="I30" i="7" s="1"/>
  <c r="H92" i="6"/>
  <c r="B31" i="7" s="1"/>
  <c r="H93" i="6"/>
  <c r="B32" i="7" s="1"/>
  <c r="I32" i="7" s="1"/>
  <c r="H94" i="6"/>
  <c r="B33" i="7" s="1"/>
  <c r="H95" i="6"/>
  <c r="B34" i="7" s="1"/>
  <c r="H96" i="6"/>
  <c r="B35" i="7" s="1"/>
  <c r="H97" i="6"/>
  <c r="B36" i="7" s="1"/>
  <c r="H98" i="6"/>
  <c r="B37" i="7" s="1"/>
  <c r="H99" i="6"/>
  <c r="B38" i="7" s="1"/>
  <c r="I38" i="7" s="1"/>
  <c r="H100" i="6"/>
  <c r="B39" i="7" s="1"/>
  <c r="H101" i="6"/>
  <c r="B40" i="7" s="1"/>
  <c r="I40" i="7" s="1"/>
  <c r="H102" i="6"/>
  <c r="B41" i="7" s="1"/>
  <c r="H103" i="6"/>
  <c r="B42" i="7" s="1"/>
  <c r="H104" i="6"/>
  <c r="B43" i="7" s="1"/>
  <c r="H105" i="6"/>
  <c r="B44" i="7" s="1"/>
  <c r="H106" i="6"/>
  <c r="B45" i="7" s="1"/>
  <c r="H107" i="6"/>
  <c r="B46" i="7" s="1"/>
  <c r="I46" i="7" s="1"/>
  <c r="H108" i="6"/>
  <c r="B47" i="7" s="1"/>
  <c r="H109" i="6"/>
  <c r="B48" i="7" s="1"/>
  <c r="I48" i="7" s="1"/>
  <c r="H110" i="6"/>
  <c r="B49" i="7" s="1"/>
  <c r="H111" i="6"/>
  <c r="B50" i="7" s="1"/>
  <c r="H112" i="6"/>
  <c r="B51" i="7" s="1"/>
  <c r="H113" i="6"/>
  <c r="B52" i="7" s="1"/>
  <c r="H114" i="6"/>
  <c r="B53" i="7" s="1"/>
  <c r="H115" i="6"/>
  <c r="B54" i="7" s="1"/>
  <c r="I54" i="7" s="1"/>
  <c r="H116" i="6"/>
  <c r="B55" i="7" s="1"/>
  <c r="H117" i="6"/>
  <c r="B56" i="7" s="1"/>
  <c r="I56" i="7" s="1"/>
  <c r="H118" i="6"/>
  <c r="B57" i="7" s="1"/>
  <c r="H119" i="6"/>
  <c r="B58" i="7" s="1"/>
  <c r="H120" i="6"/>
  <c r="B59" i="7" s="1"/>
  <c r="H121" i="6"/>
  <c r="B60" i="7" s="1"/>
  <c r="H122" i="6"/>
  <c r="B61" i="7" s="1"/>
  <c r="I2" i="7" l="1"/>
  <c r="I57" i="7"/>
  <c r="I49" i="7"/>
  <c r="I41" i="7"/>
  <c r="I33" i="7"/>
  <c r="I25" i="7"/>
  <c r="I17" i="7"/>
  <c r="I9" i="7"/>
  <c r="I60" i="7"/>
  <c r="I44" i="7"/>
  <c r="I12" i="7"/>
  <c r="I52" i="7"/>
  <c r="I28" i="7"/>
  <c r="I36" i="7"/>
  <c r="I20" i="7"/>
  <c r="I55" i="7"/>
  <c r="I47" i="7"/>
  <c r="I39" i="7"/>
  <c r="I31" i="7"/>
  <c r="I23" i="7"/>
  <c r="I15" i="7"/>
  <c r="I7" i="7"/>
  <c r="I61" i="7"/>
  <c r="I37" i="7"/>
  <c r="I5" i="7"/>
  <c r="I4" i="7"/>
  <c r="I45" i="7"/>
  <c r="I21" i="7"/>
  <c r="I59" i="7"/>
  <c r="I51" i="7"/>
  <c r="I43" i="7"/>
  <c r="I35" i="7"/>
  <c r="I27" i="7"/>
  <c r="I19" i="7"/>
  <c r="I11" i="7"/>
  <c r="I3" i="7"/>
  <c r="I53" i="7"/>
  <c r="I29" i="7"/>
  <c r="I13" i="7"/>
  <c r="I58" i="7"/>
  <c r="I50" i="7"/>
  <c r="I42" i="7"/>
  <c r="I34" i="7"/>
  <c r="I26" i="7"/>
  <c r="I18" i="7"/>
  <c r="I10" i="7"/>
  <c r="I21" i="1"/>
  <c r="I17" i="1"/>
  <c r="I54" i="1"/>
  <c r="I13" i="1"/>
  <c r="I5" i="1"/>
  <c r="I38" i="1"/>
  <c r="I46" i="1"/>
  <c r="I30" i="1"/>
  <c r="I49" i="1"/>
  <c r="I41" i="1"/>
  <c r="I25" i="1"/>
  <c r="I62" i="1"/>
  <c r="I6" i="1"/>
  <c r="I57" i="1"/>
  <c r="I33" i="1"/>
  <c r="I43" i="1"/>
  <c r="I51" i="1"/>
  <c r="I37" i="1"/>
  <c r="I27" i="1"/>
  <c r="I11" i="1"/>
  <c r="I53" i="1"/>
  <c r="I34" i="1"/>
  <c r="I14" i="1"/>
  <c r="I60" i="1"/>
  <c r="I52" i="1"/>
  <c r="I44" i="1"/>
  <c r="I36" i="1"/>
  <c r="I28" i="1"/>
  <c r="I20" i="1"/>
  <c r="I12" i="1"/>
  <c r="I61" i="1"/>
  <c r="I29" i="1"/>
  <c r="I19" i="1"/>
  <c r="I26" i="1"/>
  <c r="I18" i="1"/>
  <c r="I9" i="1"/>
  <c r="I50" i="1"/>
  <c r="I56" i="1"/>
  <c r="I48" i="1"/>
  <c r="I40" i="1"/>
  <c r="I32" i="1"/>
  <c r="I24" i="1"/>
  <c r="I16" i="1"/>
  <c r="I8" i="1"/>
  <c r="I4" i="1"/>
  <c r="I45" i="1"/>
  <c r="I58" i="1"/>
  <c r="I10" i="1"/>
  <c r="I55" i="1"/>
  <c r="I47" i="1"/>
  <c r="I39" i="1"/>
  <c r="I31" i="1"/>
  <c r="I23" i="1"/>
  <c r="I15" i="1"/>
  <c r="I7" i="1"/>
  <c r="I22" i="1"/>
  <c r="I42" i="1"/>
  <c r="K1" i="5"/>
  <c r="K1" i="4"/>
  <c r="K1" i="3"/>
  <c r="C3" i="1"/>
  <c r="I3" i="1" s="1"/>
  <c r="M3" i="7"/>
  <c r="M2" i="7"/>
  <c r="N3" i="7"/>
  <c r="N2" i="7"/>
  <c r="O2" i="7"/>
  <c r="O3" i="7"/>
  <c r="P3" i="7"/>
  <c r="P2" i="7"/>
  <c r="K1" i="6"/>
  <c r="M3" i="1"/>
  <c r="M2" i="1"/>
  <c r="O3" i="1"/>
  <c r="O2" i="1"/>
  <c r="M4" i="7" l="1"/>
  <c r="N4" i="7"/>
  <c r="O4" i="7"/>
  <c r="M12" i="7"/>
  <c r="M10" i="7"/>
  <c r="M11" i="7"/>
  <c r="M13" i="7"/>
  <c r="N2" i="1"/>
  <c r="N3" i="1"/>
  <c r="P4" i="7"/>
  <c r="T2" i="7"/>
  <c r="T3" i="7"/>
  <c r="U3" i="1"/>
  <c r="U2" i="1"/>
  <c r="M4" i="1"/>
  <c r="O4" i="1"/>
  <c r="L19" i="7" l="1"/>
  <c r="L20" i="7" s="1"/>
  <c r="M16" i="7"/>
  <c r="M15" i="7"/>
  <c r="N4" i="1"/>
  <c r="U4" i="1"/>
  <c r="T4" i="7"/>
</calcChain>
</file>

<file path=xl/sharedStrings.xml><?xml version="1.0" encoding="utf-8"?>
<sst xmlns="http://schemas.openxmlformats.org/spreadsheetml/2006/main" count="573" uniqueCount="173">
  <si>
    <t>Date</t>
  </si>
  <si>
    <t>Open</t>
  </si>
  <si>
    <t>High</t>
  </si>
  <si>
    <t>Low</t>
  </si>
  <si>
    <t>Close</t>
  </si>
  <si>
    <t>Adj Close</t>
  </si>
  <si>
    <t>Volume</t>
  </si>
  <si>
    <t>NVDA-return</t>
  </si>
  <si>
    <t>ADBE-return</t>
  </si>
  <si>
    <t>HD-return</t>
  </si>
  <si>
    <t>GOOGL-return</t>
  </si>
  <si>
    <t>Rf</t>
  </si>
  <si>
    <t>Portfolio</t>
  </si>
  <si>
    <t>Average</t>
  </si>
  <si>
    <t>SD</t>
  </si>
  <si>
    <t>Sharpe</t>
  </si>
  <si>
    <t>Weight</t>
  </si>
  <si>
    <t>NVDA</t>
  </si>
  <si>
    <t>ADBE</t>
  </si>
  <si>
    <t>HD</t>
  </si>
  <si>
    <t>RF</t>
  </si>
  <si>
    <t>AMD-return</t>
  </si>
  <si>
    <t>V-return</t>
  </si>
  <si>
    <t>V</t>
  </si>
  <si>
    <t>NOW-return</t>
  </si>
  <si>
    <t>AMZN-return</t>
  </si>
  <si>
    <t>yyyymm</t>
  </si>
  <si>
    <t>Mkt-RF</t>
  </si>
  <si>
    <t>SMB</t>
  </si>
  <si>
    <t>HML</t>
  </si>
  <si>
    <t>RMW</t>
  </si>
  <si>
    <t>CMA</t>
  </si>
  <si>
    <t>Portfolio excess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</si>
  <si>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</si>
  <si>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</si>
  <si>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</si>
  <si>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</si>
  <si>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</si>
  <si>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</si>
  <si>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</si>
  <si>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</si>
  <si>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</si>
  <si>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</si>
  <si>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</si>
  <si>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</si>
  <si>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</si>
  <si>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</si>
  <si>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</si>
  <si>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</si>
  <si>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</si>
  <si>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</si>
  <si>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</si>
  <si>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</si>
  <si>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</si>
  <si>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</si>
  <si>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</si>
  <si>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</si>
  <si>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Ha: at least one of beta is not 0</t>
  </si>
  <si>
    <t>SSE - Restricted</t>
  </si>
  <si>
    <t>SSE - UnRestricted</t>
  </si>
  <si>
    <t>n</t>
  </si>
  <si>
    <t>k</t>
  </si>
  <si>
    <t>q</t>
  </si>
  <si>
    <t>F-stat</t>
  </si>
  <si>
    <t>p-value</t>
  </si>
  <si>
    <t>Conclusion:</t>
  </si>
  <si>
    <t>H0: beta_RMW=beta_CMA=0</t>
  </si>
  <si>
    <t>reject null</t>
  </si>
  <si>
    <t>at least one of beta is not 0</t>
  </si>
  <si>
    <t>p-value &lt; 0.05</t>
  </si>
  <si>
    <t>Close*</t>
  </si>
  <si>
    <t>Adj Close**</t>
  </si>
  <si>
    <t>S&amp;P 500</t>
  </si>
  <si>
    <t>Finance Interpretion</t>
  </si>
  <si>
    <t>Statistics</t>
  </si>
  <si>
    <t>Market</t>
  </si>
  <si>
    <t>Reward</t>
  </si>
  <si>
    <t>Mean</t>
  </si>
  <si>
    <t>Risk</t>
  </si>
  <si>
    <t>Standard Deviation</t>
  </si>
  <si>
    <t>Tail Risk: Disaster Risk</t>
  </si>
  <si>
    <t>Skewness</t>
  </si>
  <si>
    <t>Tail Risk: Fat Tails</t>
  </si>
  <si>
    <t>Kurtosis</t>
  </si>
  <si>
    <t>Reward for Risk</t>
  </si>
  <si>
    <t>Risk Premium</t>
  </si>
  <si>
    <t>Reward/Risk Ratio</t>
  </si>
  <si>
    <t>5% of years will have a loss worst than r</t>
  </si>
  <si>
    <t>Dec, 2017</t>
  </si>
  <si>
    <t>Jan, 2018</t>
  </si>
  <si>
    <t>Feb, 2018</t>
  </si>
  <si>
    <t>Mar, 2018</t>
  </si>
  <si>
    <t>Apr, 2018</t>
  </si>
  <si>
    <t>May, 2018</t>
  </si>
  <si>
    <t>Jun, 2018</t>
  </si>
  <si>
    <t>Jul, 2018</t>
  </si>
  <si>
    <t>Aug, 2018</t>
  </si>
  <si>
    <t>Sep, 2018</t>
  </si>
  <si>
    <t>Oct, 2018</t>
  </si>
  <si>
    <t>Nov, 2018</t>
  </si>
  <si>
    <t>Dec, 2018</t>
  </si>
  <si>
    <t>Jan, 2019</t>
  </si>
  <si>
    <t>Feb, 2019</t>
  </si>
  <si>
    <t>Mar, 2019</t>
  </si>
  <si>
    <t>Apr, 2019</t>
  </si>
  <si>
    <t>May, 2019</t>
  </si>
  <si>
    <t>Jun, 2019</t>
  </si>
  <si>
    <t>Jul, 2019</t>
  </si>
  <si>
    <t>Aug, 2019</t>
  </si>
  <si>
    <t>Sep, 2019</t>
  </si>
  <si>
    <t>Oct, 2019</t>
  </si>
  <si>
    <t>Nov, 2019</t>
  </si>
  <si>
    <t>Dec, 2019</t>
  </si>
  <si>
    <t>Jan, 2020</t>
  </si>
  <si>
    <t>Feb, 2020</t>
  </si>
  <si>
    <t>Mar, 2020</t>
  </si>
  <si>
    <t>Apr, 2020</t>
  </si>
  <si>
    <t>May, 2020</t>
  </si>
  <si>
    <t>Jun, 2020</t>
  </si>
  <si>
    <t>Jul, 2020</t>
  </si>
  <si>
    <t>Aug, 2020</t>
  </si>
  <si>
    <t>Sep, 2020</t>
  </si>
  <si>
    <t>Oct, 2020</t>
  </si>
  <si>
    <t>Nov, 2020</t>
  </si>
  <si>
    <t>Dec, 2020</t>
  </si>
  <si>
    <t>Jan, 2021</t>
  </si>
  <si>
    <t>Feb, 2021</t>
  </si>
  <si>
    <t>Mar, 2021</t>
  </si>
  <si>
    <t>Apr, 2021</t>
  </si>
  <si>
    <t>May, 2021</t>
  </si>
  <si>
    <t>Jun, 2021</t>
  </si>
  <si>
    <t>Jul, 2021</t>
  </si>
  <si>
    <t>Aug, 2021</t>
  </si>
  <si>
    <t>Sep, 2021</t>
  </si>
  <si>
    <t>Oct, 2021</t>
  </si>
  <si>
    <t>Nov, 2021</t>
  </si>
  <si>
    <t>Dec, 2021</t>
  </si>
  <si>
    <t>Jan, 2022</t>
  </si>
  <si>
    <t>Feb, 2022</t>
  </si>
  <si>
    <t>Mar, 2022</t>
  </si>
  <si>
    <t>Apr, 2022</t>
  </si>
  <si>
    <t>May, 2022</t>
  </si>
  <si>
    <t>Jun, 2022</t>
  </si>
  <si>
    <t>Jul, 2022</t>
  </si>
  <si>
    <t>Aug, 2022</t>
  </si>
  <si>
    <t>Sep, 2022</t>
  </si>
  <si>
    <t>Oct, 2022</t>
  </si>
  <si>
    <t>Nov, 2022</t>
  </si>
  <si>
    <t>Dec, 2022</t>
  </si>
  <si>
    <t>S&amp;P 500-10k</t>
  </si>
  <si>
    <t>portfolio-10k</t>
  </si>
  <si>
    <t>CAGR</t>
  </si>
  <si>
    <t>Max Drawdown</t>
  </si>
  <si>
    <t>SSE_F</t>
  </si>
  <si>
    <t>MSE_F</t>
  </si>
  <si>
    <t>SSE_R</t>
  </si>
  <si>
    <t>r</t>
  </si>
  <si>
    <t>P-val</t>
  </si>
  <si>
    <t>JNJ-return</t>
  </si>
  <si>
    <t>JNJ</t>
  </si>
  <si>
    <t>PG-return</t>
  </si>
  <si>
    <t>PG</t>
  </si>
  <si>
    <t>MMM</t>
  </si>
  <si>
    <t>TSLA-return</t>
  </si>
  <si>
    <t>CHRD-return</t>
  </si>
  <si>
    <t>LSCC-return</t>
  </si>
  <si>
    <t>CELH-return</t>
  </si>
  <si>
    <t>ENPH-return</t>
  </si>
  <si>
    <t>CROX-return</t>
  </si>
  <si>
    <t>APPS-return</t>
  </si>
  <si>
    <t>p-value&gt;0.1</t>
  </si>
  <si>
    <t>fail to reject null</t>
  </si>
  <si>
    <t>beta of RMW and CMA might not be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</si>
</sst>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%"/>
    <numFmt numFmtId="166" formatCode="0.000%"/>
    <numFmt numFmtId="167" formatCode="0.00000000000000%"/>
    <numFmt numFmtId="168" formatCode="0.000000000000000%"/>
    <numFmt numFmtId="169" formatCode="0.000"/>
    <numFmt numFmtId="170" formatCode="0.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6" fontId="3" fillId="3" borderId="1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3" borderId="4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9" fontId="3" fillId="3" borderId="4" xfId="0" applyNumberFormat="1" applyFont="1" applyFill="1" applyBorder="1" applyAlignment="1">
      <alignment horizontal="center"/>
    </xf>
    <xf numFmtId="49" fontId="0" fillId="0" borderId="0" xfId="0" applyNumberFormat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169" fontId="0" fillId="0" borderId="0" xfId="0" applyNumberFormat="1"/>
    <xf numFmtId="169" fontId="4" fillId="0" borderId="6" xfId="0" applyNumberFormat="1" applyFont="1" applyBorder="1" applyAlignment="1">
      <alignment horizontal="centerContinuous"/>
    </xf>
    <xf numFmtId="169" fontId="0" fillId="0" borderId="5" xfId="0" applyNumberFormat="1" applyBorder="1"/>
    <xf numFmtId="169" fontId="4" fillId="0" borderId="6" xfId="0" applyNumberFormat="1" applyFont="1" applyBorder="1" applyAlignment="1">
      <alignment horizontal="center"/>
    </xf>
    <xf numFmtId="170" fontId="0" fillId="0" borderId="0" xfId="0" applyNumberFormat="1"/>
    <xf numFmtId="4" fontId="0" fillId="0" borderId="0" xfId="0" applyNumberFormat="1"/>
    <xf numFmtId="3" fontId="0" fillId="0" borderId="0" xfId="0" applyNumberFormat="1"/>
    <xf numFmtId="0" fontId="5" fillId="0" borderId="0" xfId="0" applyFont="1"/>
    <xf numFmtId="0" fontId="2" fillId="0" borderId="0" xfId="0" applyFont="1"/>
    <xf numFmtId="10" fontId="0" fillId="0" borderId="0" xfId="0" applyNumberFormat="1" applyAlignment="1">
      <alignment vertical="center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2" applyFont="1"/>
    <xf numFmtId="0" fontId="1" fillId="0" borderId="0" xfId="3"/>
    <xf numFmtId="14" fontId="1" fillId="0" borderId="0" xfId="3" applyNumberFormat="1"/>
    <xf numFmtId="0" fontId="0" fillId="4" borderId="0" xfId="0" applyFill="1"/>
    <xf numFmtId="164" fontId="0" fillId="0" borderId="0" xfId="1" applyNumberFormat="1" applyFont="1"/>
  </cellXfs>
  <cellStyles count="4">
    <cellStyle name="Comma" xfId="2" builtinId="3"/>
    <cellStyle name="Normal" xfId="0" builtinId="0"/>
    <cellStyle name="Normal 2" xfId="3" xr:uid="{9ECD8A57-F368-45F6-BC63-39AC66BD91FE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The chart plot of portfolio’s growth vs. the SP500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'S&amp;P 500 (2)'!$I$1</c:f>
              <c:strCache>
                <c:ptCount val="1"/>
                <c:pt idx="0">
                  <c:v>S&amp;P 500-10k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'S&amp;P 500 (2)'!$A$2:$A$62</c:f>
              <c:strCache>
                <c:ptCount val="61"/>
                <c:pt idx="0">
                  <c:v>Dec, 2017</c:v>
                </c:pt>
                <c:pt idx="1">
                  <c:v>Jan, 2018</c:v>
                </c:pt>
                <c:pt idx="2">
                  <c:v>Feb, 2018</c:v>
                </c:pt>
                <c:pt idx="3">
                  <c:v>Mar, 2018</c:v>
                </c:pt>
                <c:pt idx="4">
                  <c:v>Apr, 2018</c:v>
                </c:pt>
                <c:pt idx="5">
                  <c:v>May, 2018</c:v>
                </c:pt>
                <c:pt idx="6">
                  <c:v>Jun, 2018</c:v>
                </c:pt>
                <c:pt idx="7">
                  <c:v>Jul, 2018</c:v>
                </c:pt>
                <c:pt idx="8">
                  <c:v>Aug, 2018</c:v>
                </c:pt>
                <c:pt idx="9">
                  <c:v>Sep, 2018</c:v>
                </c:pt>
                <c:pt idx="10">
                  <c:v>Oct, 2018</c:v>
                </c:pt>
                <c:pt idx="11">
                  <c:v>Nov, 2018</c:v>
                </c:pt>
                <c:pt idx="12">
                  <c:v>Dec, 2018</c:v>
                </c:pt>
                <c:pt idx="13">
                  <c:v>Jan, 2019</c:v>
                </c:pt>
                <c:pt idx="14">
                  <c:v>Feb, 2019</c:v>
                </c:pt>
                <c:pt idx="15">
                  <c:v>Mar, 2019</c:v>
                </c:pt>
                <c:pt idx="16">
                  <c:v>Apr, 2019</c:v>
                </c:pt>
                <c:pt idx="17">
                  <c:v>May, 2019</c:v>
                </c:pt>
                <c:pt idx="18">
                  <c:v>Jun, 2019</c:v>
                </c:pt>
                <c:pt idx="19">
                  <c:v>Jul, 2019</c:v>
                </c:pt>
                <c:pt idx="20">
                  <c:v>Aug, 2019</c:v>
                </c:pt>
                <c:pt idx="21">
                  <c:v>Sep, 2019</c:v>
                </c:pt>
                <c:pt idx="22">
                  <c:v>Oct, 2019</c:v>
                </c:pt>
                <c:pt idx="23">
                  <c:v>Nov, 2019</c:v>
                </c:pt>
                <c:pt idx="24">
                  <c:v>Dec, 2019</c:v>
                </c:pt>
                <c:pt idx="25">
                  <c:v>Jan, 2020</c:v>
                </c:pt>
                <c:pt idx="26">
                  <c:v>Feb, 2020</c:v>
                </c:pt>
                <c:pt idx="27">
                  <c:v>Mar, 2020</c:v>
                </c:pt>
                <c:pt idx="28">
                  <c:v>Apr, 2020</c:v>
                </c:pt>
                <c:pt idx="29">
                  <c:v>May, 2020</c:v>
                </c:pt>
                <c:pt idx="30">
                  <c:v>Jun, 2020</c:v>
                </c:pt>
                <c:pt idx="31">
                  <c:v>Jul, 2020</c:v>
                </c:pt>
                <c:pt idx="32">
                  <c:v>Aug, 2020</c:v>
                </c:pt>
                <c:pt idx="33">
                  <c:v>Sep, 2020</c:v>
                </c:pt>
                <c:pt idx="34">
                  <c:v>Oct, 2020</c:v>
                </c:pt>
                <c:pt idx="35">
                  <c:v>Nov, 2020</c:v>
                </c:pt>
                <c:pt idx="36">
                  <c:v>Dec, 2020</c:v>
                </c:pt>
                <c:pt idx="37">
                  <c:v>Jan, 2021</c:v>
                </c:pt>
                <c:pt idx="38">
                  <c:v>Feb, 2021</c:v>
                </c:pt>
                <c:pt idx="39">
                  <c:v>Mar, 2021</c:v>
                </c:pt>
                <c:pt idx="40">
                  <c:v>Apr, 2021</c:v>
                </c:pt>
                <c:pt idx="41">
                  <c:v>May, 2021</c:v>
                </c:pt>
                <c:pt idx="42">
                  <c:v>Jun, 2021</c:v>
                </c:pt>
                <c:pt idx="43">
                  <c:v>Jul, 2021</c:v>
                </c:pt>
                <c:pt idx="44">
                  <c:v>Aug, 2021</c:v>
                </c:pt>
                <c:pt idx="45">
                  <c:v>Sep, 2021</c:v>
                </c:pt>
                <c:pt idx="46">
                  <c:v>Oct, 2021</c:v>
                </c:pt>
                <c:pt idx="47">
                  <c:v>Nov, 2021</c:v>
                </c:pt>
                <c:pt idx="48">
                  <c:v>Dec, 2021</c:v>
                </c:pt>
                <c:pt idx="49">
                  <c:v>Jan, 2022</c:v>
                </c:pt>
                <c:pt idx="50">
                  <c:v>Feb, 2022</c:v>
                </c:pt>
                <c:pt idx="51">
                  <c:v>Mar, 2022</c:v>
                </c:pt>
                <c:pt idx="52">
                  <c:v>Apr, 2022</c:v>
                </c:pt>
                <c:pt idx="53">
                  <c:v>May, 2022</c:v>
                </c:pt>
                <c:pt idx="54">
                  <c:v>Jun, 2022</c:v>
                </c:pt>
                <c:pt idx="55">
                  <c:v>Jul, 2022</c:v>
                </c:pt>
                <c:pt idx="56">
                  <c:v>Aug, 2022</c:v>
                </c:pt>
                <c:pt idx="57">
                  <c:v>Sep, 2022</c:v>
                </c:pt>
                <c:pt idx="58">
                  <c:v>Oct, 2022</c:v>
                </c:pt>
                <c:pt idx="59">
                  <c:v>Nov, 2022</c:v>
                </c:pt>
                <c:pt idx="60">
                  <c:v>Dec, 2022</c:v>
                </c:pt>
              </c:strCache>
            </c:strRef>
          </c:cat>
          <c:val>
            <c:numRef>
              <c:f>'S&amp;P 500 (2)'!$I$2:$I$62</c:f>
              <c:numCache>
                <c:formatCode>General</c:formatCode>
                <c:ptCount val="61"/>
                <c:pt idx="1">
                  <c:v>10561.787246457037</c:v>
                </c:pt>
                <c:pt idx="2">
                  <c:v>10150.433309270986</c:v>
                </c:pt>
                <c:pt idx="3">
                  <c:v>9877.5438452130256</c:v>
                </c:pt>
                <c:pt idx="4">
                  <c:v>9904.3989213086425</c:v>
                </c:pt>
                <c:pt idx="5">
                  <c:v>10118.416672588746</c:v>
                </c:pt>
                <c:pt idx="6">
                  <c:v>10167.414095548715</c:v>
                </c:pt>
                <c:pt idx="7">
                  <c:v>10533.660481521239</c:v>
                </c:pt>
                <c:pt idx="8">
                  <c:v>10852.442951664605</c:v>
                </c:pt>
                <c:pt idx="9">
                  <c:v>10899.046607395996</c:v>
                </c:pt>
                <c:pt idx="10">
                  <c:v>10142.616163165161</c:v>
                </c:pt>
                <c:pt idx="11">
                  <c:v>10323.757017665257</c:v>
                </c:pt>
                <c:pt idx="12">
                  <c:v>9376.2740265034936</c:v>
                </c:pt>
                <c:pt idx="13">
                  <c:v>10114.040566874004</c:v>
                </c:pt>
                <c:pt idx="14">
                  <c:v>10414.720172351243</c:v>
                </c:pt>
                <c:pt idx="15">
                  <c:v>10601.396613567427</c:v>
                </c:pt>
                <c:pt idx="16">
                  <c:v>11018.173929630726</c:v>
                </c:pt>
                <c:pt idx="17">
                  <c:v>10293.423498565611</c:v>
                </c:pt>
                <c:pt idx="18">
                  <c:v>11002.951066161484</c:v>
                </c:pt>
                <c:pt idx="19">
                  <c:v>11147.399957361024</c:v>
                </c:pt>
                <c:pt idx="20">
                  <c:v>10945.725068353277</c:v>
                </c:pt>
                <c:pt idx="21">
                  <c:v>11133.78540624848</c:v>
                </c:pt>
                <c:pt idx="22">
                  <c:v>11361.268098189339</c:v>
                </c:pt>
                <c:pt idx="23">
                  <c:v>11748.085921282462</c:v>
                </c:pt>
                <c:pt idx="24">
                  <c:v>12083.961385542396</c:v>
                </c:pt>
                <c:pt idx="25">
                  <c:v>12064.287611132515</c:v>
                </c:pt>
                <c:pt idx="26">
                  <c:v>11049.554721892871</c:v>
                </c:pt>
                <c:pt idx="27">
                  <c:v>9667.0419395498993</c:v>
                </c:pt>
                <c:pt idx="28">
                  <c:v>10893.249202389281</c:v>
                </c:pt>
                <c:pt idx="29">
                  <c:v>11386.514861928257</c:v>
                </c:pt>
                <c:pt idx="30">
                  <c:v>11595.894689202991</c:v>
                </c:pt>
                <c:pt idx="31">
                  <c:v>12234.843526168743</c:v>
                </c:pt>
                <c:pt idx="32">
                  <c:v>13092.074012290503</c:v>
                </c:pt>
                <c:pt idx="33">
                  <c:v>12578.498733921555</c:v>
                </c:pt>
                <c:pt idx="34">
                  <c:v>12230.504823066944</c:v>
                </c:pt>
                <c:pt idx="35">
                  <c:v>13545.842512557934</c:v>
                </c:pt>
                <c:pt idx="36">
                  <c:v>14048.683241011224</c:v>
                </c:pt>
                <c:pt idx="37">
                  <c:v>13892.228111055843</c:v>
                </c:pt>
                <c:pt idx="38">
                  <c:v>14254.69683312077</c:v>
                </c:pt>
                <c:pt idx="39">
                  <c:v>14859.646694918116</c:v>
                </c:pt>
                <c:pt idx="40">
                  <c:v>15638.668317368662</c:v>
                </c:pt>
                <c:pt idx="41">
                  <c:v>15724.469911468024</c:v>
                </c:pt>
                <c:pt idx="42">
                  <c:v>16073.772913775765</c:v>
                </c:pt>
                <c:pt idx="43">
                  <c:v>16439.420857941146</c:v>
                </c:pt>
                <c:pt idx="44">
                  <c:v>16916.004952105966</c:v>
                </c:pt>
                <c:pt idx="45">
                  <c:v>16111.325137174095</c:v>
                </c:pt>
                <c:pt idx="46">
                  <c:v>17225.324561173857</c:v>
                </c:pt>
                <c:pt idx="47">
                  <c:v>17081.773332685032</c:v>
                </c:pt>
                <c:pt idx="48">
                  <c:v>17826.758577354227</c:v>
                </c:pt>
                <c:pt idx="49">
                  <c:v>16889.336889075083</c:v>
                </c:pt>
                <c:pt idx="50">
                  <c:v>16359.678487139121</c:v>
                </c:pt>
                <c:pt idx="51">
                  <c:v>16944.917171913643</c:v>
                </c:pt>
                <c:pt idx="52">
                  <c:v>15454.497851219901</c:v>
                </c:pt>
                <c:pt idx="53">
                  <c:v>15455.320708704723</c:v>
                </c:pt>
                <c:pt idx="54">
                  <c:v>14158.310299557539</c:v>
                </c:pt>
                <c:pt idx="55">
                  <c:v>15448.363822696665</c:v>
                </c:pt>
                <c:pt idx="56">
                  <c:v>14792.733420356757</c:v>
                </c:pt>
                <c:pt idx="57">
                  <c:v>13411.155703337445</c:v>
                </c:pt>
                <c:pt idx="58">
                  <c:v>14482.216927674577</c:v>
                </c:pt>
                <c:pt idx="59">
                  <c:v>15260.677510930924</c:v>
                </c:pt>
                <c:pt idx="60">
                  <c:v>14360.733240824213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75C-B828-BF67177DF89E}"/>
            </c:ext>
          </c:extLst>
        </c:ser>
        <c:ser>
          <c:idx val="9"/>
          <c:order val="9"/>
          <c:tx>
            <c:strRef>
              <c:f>'S&amp;P 500 (2)'!$K$1</c:f>
              <c:strCache>
                <c:ptCount val="1"/>
                <c:pt idx="0">
                  <c:v>portfolio-10k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'S&amp;P 500 (2)'!$A$2:$A$62</c:f>
              <c:strCache>
                <c:ptCount val="61"/>
                <c:pt idx="0">
                  <c:v>Dec, 2017</c:v>
                </c:pt>
                <c:pt idx="1">
                  <c:v>Jan, 2018</c:v>
                </c:pt>
                <c:pt idx="2">
                  <c:v>Feb, 2018</c:v>
                </c:pt>
                <c:pt idx="3">
                  <c:v>Mar, 2018</c:v>
                </c:pt>
                <c:pt idx="4">
                  <c:v>Apr, 2018</c:v>
                </c:pt>
                <c:pt idx="5">
                  <c:v>May, 2018</c:v>
                </c:pt>
                <c:pt idx="6">
                  <c:v>Jun, 2018</c:v>
                </c:pt>
                <c:pt idx="7">
                  <c:v>Jul, 2018</c:v>
                </c:pt>
                <c:pt idx="8">
                  <c:v>Aug, 2018</c:v>
                </c:pt>
                <c:pt idx="9">
                  <c:v>Sep, 2018</c:v>
                </c:pt>
                <c:pt idx="10">
                  <c:v>Oct, 2018</c:v>
                </c:pt>
                <c:pt idx="11">
                  <c:v>Nov, 2018</c:v>
                </c:pt>
                <c:pt idx="12">
                  <c:v>Dec, 2018</c:v>
                </c:pt>
                <c:pt idx="13">
                  <c:v>Jan, 2019</c:v>
                </c:pt>
                <c:pt idx="14">
                  <c:v>Feb, 2019</c:v>
                </c:pt>
                <c:pt idx="15">
                  <c:v>Mar, 2019</c:v>
                </c:pt>
                <c:pt idx="16">
                  <c:v>Apr, 2019</c:v>
                </c:pt>
                <c:pt idx="17">
                  <c:v>May, 2019</c:v>
                </c:pt>
                <c:pt idx="18">
                  <c:v>Jun, 2019</c:v>
                </c:pt>
                <c:pt idx="19">
                  <c:v>Jul, 2019</c:v>
                </c:pt>
                <c:pt idx="20">
                  <c:v>Aug, 2019</c:v>
                </c:pt>
                <c:pt idx="21">
                  <c:v>Sep, 2019</c:v>
                </c:pt>
                <c:pt idx="22">
                  <c:v>Oct, 2019</c:v>
                </c:pt>
                <c:pt idx="23">
                  <c:v>Nov, 2019</c:v>
                </c:pt>
                <c:pt idx="24">
                  <c:v>Dec, 2019</c:v>
                </c:pt>
                <c:pt idx="25">
                  <c:v>Jan, 2020</c:v>
                </c:pt>
                <c:pt idx="26">
                  <c:v>Feb, 2020</c:v>
                </c:pt>
                <c:pt idx="27">
                  <c:v>Mar, 2020</c:v>
                </c:pt>
                <c:pt idx="28">
                  <c:v>Apr, 2020</c:v>
                </c:pt>
                <c:pt idx="29">
                  <c:v>May, 2020</c:v>
                </c:pt>
                <c:pt idx="30">
                  <c:v>Jun, 2020</c:v>
                </c:pt>
                <c:pt idx="31">
                  <c:v>Jul, 2020</c:v>
                </c:pt>
                <c:pt idx="32">
                  <c:v>Aug, 2020</c:v>
                </c:pt>
                <c:pt idx="33">
                  <c:v>Sep, 2020</c:v>
                </c:pt>
                <c:pt idx="34">
                  <c:v>Oct, 2020</c:v>
                </c:pt>
                <c:pt idx="35">
                  <c:v>Nov, 2020</c:v>
                </c:pt>
                <c:pt idx="36">
                  <c:v>Dec, 2020</c:v>
                </c:pt>
                <c:pt idx="37">
                  <c:v>Jan, 2021</c:v>
                </c:pt>
                <c:pt idx="38">
                  <c:v>Feb, 2021</c:v>
                </c:pt>
                <c:pt idx="39">
                  <c:v>Mar, 2021</c:v>
                </c:pt>
                <c:pt idx="40">
                  <c:v>Apr, 2021</c:v>
                </c:pt>
                <c:pt idx="41">
                  <c:v>May, 2021</c:v>
                </c:pt>
                <c:pt idx="42">
                  <c:v>Jun, 2021</c:v>
                </c:pt>
                <c:pt idx="43">
                  <c:v>Jul, 2021</c:v>
                </c:pt>
                <c:pt idx="44">
                  <c:v>Aug, 2021</c:v>
                </c:pt>
                <c:pt idx="45">
                  <c:v>Sep, 2021</c:v>
                </c:pt>
                <c:pt idx="46">
                  <c:v>Oct, 2021</c:v>
                </c:pt>
                <c:pt idx="47">
                  <c:v>Nov, 2021</c:v>
                </c:pt>
                <c:pt idx="48">
                  <c:v>Dec, 2021</c:v>
                </c:pt>
                <c:pt idx="49">
                  <c:v>Jan, 2022</c:v>
                </c:pt>
                <c:pt idx="50">
                  <c:v>Feb, 2022</c:v>
                </c:pt>
                <c:pt idx="51">
                  <c:v>Mar, 2022</c:v>
                </c:pt>
                <c:pt idx="52">
                  <c:v>Apr, 2022</c:v>
                </c:pt>
                <c:pt idx="53">
                  <c:v>May, 2022</c:v>
                </c:pt>
                <c:pt idx="54">
                  <c:v>Jun, 2022</c:v>
                </c:pt>
                <c:pt idx="55">
                  <c:v>Jul, 2022</c:v>
                </c:pt>
                <c:pt idx="56">
                  <c:v>Aug, 2022</c:v>
                </c:pt>
                <c:pt idx="57">
                  <c:v>Sep, 2022</c:v>
                </c:pt>
                <c:pt idx="58">
                  <c:v>Oct, 2022</c:v>
                </c:pt>
                <c:pt idx="59">
                  <c:v>Nov, 2022</c:v>
                </c:pt>
                <c:pt idx="60">
                  <c:v>Dec, 2022</c:v>
                </c:pt>
              </c:strCache>
            </c:strRef>
          </c:cat>
          <c:val>
            <c:numRef>
              <c:f>'S&amp;P 500 (2)'!$K$2:$K$62</c:f>
              <c:numCache>
                <c:formatCode>General</c:formatCode>
                <c:ptCount val="61"/>
                <c:pt idx="1">
                  <c:v>10908.665998007598</c:v>
                </c:pt>
                <c:pt idx="2">
                  <c:v>10596.487123856745</c:v>
                </c:pt>
                <c:pt idx="3">
                  <c:v>9752.0340642500287</c:v>
                </c:pt>
                <c:pt idx="4">
                  <c:v>10375.505987618211</c:v>
                </c:pt>
                <c:pt idx="5">
                  <c:v>10432.191300898454</c:v>
                </c:pt>
                <c:pt idx="6">
                  <c:v>11033.468849438241</c:v>
                </c:pt>
                <c:pt idx="7">
                  <c:v>11410.036720536571</c:v>
                </c:pt>
                <c:pt idx="8">
                  <c:v>12046.673599505528</c:v>
                </c:pt>
                <c:pt idx="9">
                  <c:v>11267.592604083491</c:v>
                </c:pt>
                <c:pt idx="10">
                  <c:v>9997.5346746521464</c:v>
                </c:pt>
                <c:pt idx="11">
                  <c:v>10337.994777763553</c:v>
                </c:pt>
                <c:pt idx="12">
                  <c:v>10500.954060544478</c:v>
                </c:pt>
                <c:pt idx="13">
                  <c:v>12308.258830597848</c:v>
                </c:pt>
                <c:pt idx="14">
                  <c:v>14675.564369745785</c:v>
                </c:pt>
                <c:pt idx="15">
                  <c:v>16059.725386699429</c:v>
                </c:pt>
                <c:pt idx="16">
                  <c:v>16651.117700328254</c:v>
                </c:pt>
                <c:pt idx="17">
                  <c:v>16504.78756128293</c:v>
                </c:pt>
                <c:pt idx="18">
                  <c:v>18712.158315112218</c:v>
                </c:pt>
                <c:pt idx="19">
                  <c:v>23025.759652677632</c:v>
                </c:pt>
                <c:pt idx="20">
                  <c:v>21954.464825985026</c:v>
                </c:pt>
                <c:pt idx="21">
                  <c:v>19703.046581351577</c:v>
                </c:pt>
                <c:pt idx="22">
                  <c:v>20606.348806958111</c:v>
                </c:pt>
                <c:pt idx="23">
                  <c:v>24010.928974251903</c:v>
                </c:pt>
                <c:pt idx="24">
                  <c:v>24344.977708194845</c:v>
                </c:pt>
                <c:pt idx="25">
                  <c:v>25262.284104238457</c:v>
                </c:pt>
                <c:pt idx="26">
                  <c:v>26198.743520602162</c:v>
                </c:pt>
                <c:pt idx="27">
                  <c:v>21613.373789456018</c:v>
                </c:pt>
                <c:pt idx="28">
                  <c:v>27138.329783795205</c:v>
                </c:pt>
                <c:pt idx="29">
                  <c:v>38821.561700152488</c:v>
                </c:pt>
                <c:pt idx="30">
                  <c:v>47655.661388250395</c:v>
                </c:pt>
                <c:pt idx="31">
                  <c:v>55411.120661234061</c:v>
                </c:pt>
                <c:pt idx="32">
                  <c:v>64305.594385711556</c:v>
                </c:pt>
                <c:pt idx="33">
                  <c:v>70869.9689270612</c:v>
                </c:pt>
                <c:pt idx="34">
                  <c:v>74616.543597866737</c:v>
                </c:pt>
                <c:pt idx="35">
                  <c:v>104144.63853596291</c:v>
                </c:pt>
                <c:pt idx="36">
                  <c:v>136305.73627824255</c:v>
                </c:pt>
                <c:pt idx="37">
                  <c:v>133809.83991266071</c:v>
                </c:pt>
                <c:pt idx="38">
                  <c:v>155044.87154951051</c:v>
                </c:pt>
                <c:pt idx="39">
                  <c:v>137646.79010475057</c:v>
                </c:pt>
                <c:pt idx="40">
                  <c:v>156043.54944804413</c:v>
                </c:pt>
                <c:pt idx="41">
                  <c:v>168558.66393552255</c:v>
                </c:pt>
                <c:pt idx="42">
                  <c:v>189237.6642959317</c:v>
                </c:pt>
                <c:pt idx="43">
                  <c:v>182416.67523539011</c:v>
                </c:pt>
                <c:pt idx="44">
                  <c:v>203616.10452187195</c:v>
                </c:pt>
                <c:pt idx="45">
                  <c:v>216378.67207791819</c:v>
                </c:pt>
                <c:pt idx="46">
                  <c:v>239804.9614373123</c:v>
                </c:pt>
                <c:pt idx="47">
                  <c:v>216183.56203891555</c:v>
                </c:pt>
                <c:pt idx="48">
                  <c:v>222134.27599415413</c:v>
                </c:pt>
                <c:pt idx="49">
                  <c:v>153542.91349348845</c:v>
                </c:pt>
                <c:pt idx="50">
                  <c:v>185163.28236890136</c:v>
                </c:pt>
                <c:pt idx="51">
                  <c:v>172615.08676965089</c:v>
                </c:pt>
                <c:pt idx="52">
                  <c:v>147602.7766794271</c:v>
                </c:pt>
                <c:pt idx="53">
                  <c:v>169512.02144159083</c:v>
                </c:pt>
                <c:pt idx="54">
                  <c:v>159369.18133569765</c:v>
                </c:pt>
                <c:pt idx="55">
                  <c:v>210722.77536782436</c:v>
                </c:pt>
                <c:pt idx="56">
                  <c:v>213855.6623359246</c:v>
                </c:pt>
                <c:pt idx="57">
                  <c:v>191289.17111036129</c:v>
                </c:pt>
                <c:pt idx="58">
                  <c:v>191944.72019885821</c:v>
                </c:pt>
                <c:pt idx="59">
                  <c:v>257850.41364811815</c:v>
                </c:pt>
                <c:pt idx="60">
                  <c:v>235269.95922407231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75C-B828-BF67177D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54048"/>
        <c:axId val="79422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'S&amp;P 500 (2)'!$B$1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'S&amp;P 500 (2)'!$A$2:$A$62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(2)'!$B$2:$B$62</c15:sqref>
                        </c15:formulaRef>
                      </c:ext>
                    </c:extLst>
                    <c:numCache>
                      <c:formatCode>#,##0.00</c:formatCode>
                      <c:ptCount val="61"/>
                      <c:pt idx="0">
                        <c:v>2645.1</c:v>
                      </c:pt>
                      <c:pt idx="1">
                        <c:v>2683.73</c:v>
                      </c:pt>
                      <c:pt idx="2">
                        <c:v>2816.45</c:v>
                      </c:pt>
                      <c:pt idx="3">
                        <c:v>2715.22</c:v>
                      </c:pt>
                      <c:pt idx="4">
                        <c:v>2633.45</c:v>
                      </c:pt>
                      <c:pt idx="5">
                        <c:v>2642.96</c:v>
                      </c:pt>
                      <c:pt idx="6">
                        <c:v>2718.7</c:v>
                      </c:pt>
                      <c:pt idx="7">
                        <c:v>2704.95</c:v>
                      </c:pt>
                      <c:pt idx="8">
                        <c:v>2821.17</c:v>
                      </c:pt>
                      <c:pt idx="9">
                        <c:v>2896.96</c:v>
                      </c:pt>
                      <c:pt idx="10">
                        <c:v>2926.29</c:v>
                      </c:pt>
                      <c:pt idx="11">
                        <c:v>2717.58</c:v>
                      </c:pt>
                      <c:pt idx="12">
                        <c:v>2790.5</c:v>
                      </c:pt>
                      <c:pt idx="13">
                        <c:v>2476.96</c:v>
                      </c:pt>
                      <c:pt idx="14">
                        <c:v>2702.32</c:v>
                      </c:pt>
                      <c:pt idx="15">
                        <c:v>2798.22</c:v>
                      </c:pt>
                      <c:pt idx="16">
                        <c:v>2848.63</c:v>
                      </c:pt>
                      <c:pt idx="17">
                        <c:v>2952.33</c:v>
                      </c:pt>
                      <c:pt idx="18">
                        <c:v>2751.53</c:v>
                      </c:pt>
                      <c:pt idx="19">
                        <c:v>2971.41</c:v>
                      </c:pt>
                      <c:pt idx="20">
                        <c:v>2980.32</c:v>
                      </c:pt>
                      <c:pt idx="21">
                        <c:v>2909.01</c:v>
                      </c:pt>
                      <c:pt idx="22">
                        <c:v>2983.69</c:v>
                      </c:pt>
                      <c:pt idx="23">
                        <c:v>3050.72</c:v>
                      </c:pt>
                      <c:pt idx="24">
                        <c:v>3143.85</c:v>
                      </c:pt>
                      <c:pt idx="25">
                        <c:v>3244.67</c:v>
                      </c:pt>
                      <c:pt idx="26">
                        <c:v>3235.66</c:v>
                      </c:pt>
                      <c:pt idx="27">
                        <c:v>2974.28</c:v>
                      </c:pt>
                      <c:pt idx="28">
                        <c:v>2498.08</c:v>
                      </c:pt>
                      <c:pt idx="29">
                        <c:v>2869.09</c:v>
                      </c:pt>
                      <c:pt idx="30">
                        <c:v>3038.78</c:v>
                      </c:pt>
                      <c:pt idx="31">
                        <c:v>3105.92</c:v>
                      </c:pt>
                      <c:pt idx="32">
                        <c:v>3288.26</c:v>
                      </c:pt>
                      <c:pt idx="33">
                        <c:v>3507.44</c:v>
                      </c:pt>
                      <c:pt idx="34">
                        <c:v>3385.87</c:v>
                      </c:pt>
                      <c:pt idx="35">
                        <c:v>3296.2</c:v>
                      </c:pt>
                      <c:pt idx="36">
                        <c:v>3645.87</c:v>
                      </c:pt>
                      <c:pt idx="37">
                        <c:v>3764.61</c:v>
                      </c:pt>
                      <c:pt idx="38">
                        <c:v>3731.17</c:v>
                      </c:pt>
                      <c:pt idx="39">
                        <c:v>3842.51</c:v>
                      </c:pt>
                      <c:pt idx="40">
                        <c:v>3992.78</c:v>
                      </c:pt>
                      <c:pt idx="41">
                        <c:v>4191.9799999999996</c:v>
                      </c:pt>
                      <c:pt idx="42">
                        <c:v>4216.5200000000004</c:v>
                      </c:pt>
                      <c:pt idx="43">
                        <c:v>4300.7299999999996</c:v>
                      </c:pt>
                      <c:pt idx="44">
                        <c:v>4406.8599999999997</c:v>
                      </c:pt>
                      <c:pt idx="45">
                        <c:v>4528.8</c:v>
                      </c:pt>
                      <c:pt idx="46">
                        <c:v>4317.16</c:v>
                      </c:pt>
                      <c:pt idx="47">
                        <c:v>4610.62</c:v>
                      </c:pt>
                      <c:pt idx="48">
                        <c:v>4602.82</c:v>
                      </c:pt>
                      <c:pt idx="49">
                        <c:v>4778.1400000000003</c:v>
                      </c:pt>
                      <c:pt idx="50">
                        <c:v>4519.57</c:v>
                      </c:pt>
                      <c:pt idx="51">
                        <c:v>4363.1400000000003</c:v>
                      </c:pt>
                      <c:pt idx="52">
                        <c:v>4540.32</c:v>
                      </c:pt>
                      <c:pt idx="53">
                        <c:v>4130.6099999999997</c:v>
                      </c:pt>
                      <c:pt idx="54">
                        <c:v>4149.78</c:v>
                      </c:pt>
                      <c:pt idx="55">
                        <c:v>3781</c:v>
                      </c:pt>
                      <c:pt idx="56">
                        <c:v>4112.38</c:v>
                      </c:pt>
                      <c:pt idx="57">
                        <c:v>3936.73</c:v>
                      </c:pt>
                      <c:pt idx="58">
                        <c:v>3609.78</c:v>
                      </c:pt>
                      <c:pt idx="59">
                        <c:v>3901.79</c:v>
                      </c:pt>
                      <c:pt idx="60">
                        <c:v>4087.14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90-475C-B828-BF67177DF89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(2)'!$C$2:$C$62</c15:sqref>
                        </c15:formulaRef>
                      </c:ext>
                    </c:extLst>
                    <c:numCache>
                      <c:formatCode>#,##0.00</c:formatCode>
                      <c:ptCount val="61"/>
                      <c:pt idx="0">
                        <c:v>2694.97</c:v>
                      </c:pt>
                      <c:pt idx="1">
                        <c:v>2872.87</c:v>
                      </c:pt>
                      <c:pt idx="2">
                        <c:v>2835.96</c:v>
                      </c:pt>
                      <c:pt idx="3">
                        <c:v>2801.9</c:v>
                      </c:pt>
                      <c:pt idx="4">
                        <c:v>2717.49</c:v>
                      </c:pt>
                      <c:pt idx="5">
                        <c:v>2742.24</c:v>
                      </c:pt>
                      <c:pt idx="6">
                        <c:v>2791.47</c:v>
                      </c:pt>
                      <c:pt idx="7">
                        <c:v>2848.03</c:v>
                      </c:pt>
                      <c:pt idx="8">
                        <c:v>2916.5</c:v>
                      </c:pt>
                      <c:pt idx="9">
                        <c:v>2940.91</c:v>
                      </c:pt>
                      <c:pt idx="10">
                        <c:v>2939.86</c:v>
                      </c:pt>
                      <c:pt idx="11">
                        <c:v>2815.15</c:v>
                      </c:pt>
                      <c:pt idx="12">
                        <c:v>2800.18</c:v>
                      </c:pt>
                      <c:pt idx="13">
                        <c:v>2708.95</c:v>
                      </c:pt>
                      <c:pt idx="14">
                        <c:v>2813.49</c:v>
                      </c:pt>
                      <c:pt idx="15">
                        <c:v>2860.31</c:v>
                      </c:pt>
                      <c:pt idx="16">
                        <c:v>2949.52</c:v>
                      </c:pt>
                      <c:pt idx="17">
                        <c:v>2954.13</c:v>
                      </c:pt>
                      <c:pt idx="18">
                        <c:v>2964.15</c:v>
                      </c:pt>
                      <c:pt idx="19">
                        <c:v>3027.98</c:v>
                      </c:pt>
                      <c:pt idx="20">
                        <c:v>3013.59</c:v>
                      </c:pt>
                      <c:pt idx="21">
                        <c:v>3021.99</c:v>
                      </c:pt>
                      <c:pt idx="22">
                        <c:v>3050.1</c:v>
                      </c:pt>
                      <c:pt idx="23">
                        <c:v>3154.26</c:v>
                      </c:pt>
                      <c:pt idx="24">
                        <c:v>3247.93</c:v>
                      </c:pt>
                      <c:pt idx="25">
                        <c:v>3337.77</c:v>
                      </c:pt>
                      <c:pt idx="26">
                        <c:v>3393.52</c:v>
                      </c:pt>
                      <c:pt idx="27">
                        <c:v>3136.72</c:v>
                      </c:pt>
                      <c:pt idx="28">
                        <c:v>2954.86</c:v>
                      </c:pt>
                      <c:pt idx="29">
                        <c:v>3068.67</c:v>
                      </c:pt>
                      <c:pt idx="30">
                        <c:v>3233.13</c:v>
                      </c:pt>
                      <c:pt idx="31">
                        <c:v>3279.99</c:v>
                      </c:pt>
                      <c:pt idx="32">
                        <c:v>3514.77</c:v>
                      </c:pt>
                      <c:pt idx="33">
                        <c:v>3588.11</c:v>
                      </c:pt>
                      <c:pt idx="34">
                        <c:v>3549.85</c:v>
                      </c:pt>
                      <c:pt idx="35">
                        <c:v>3645.99</c:v>
                      </c:pt>
                      <c:pt idx="36">
                        <c:v>3760.2</c:v>
                      </c:pt>
                      <c:pt idx="37">
                        <c:v>3870.9</c:v>
                      </c:pt>
                      <c:pt idx="38">
                        <c:v>3950.43</c:v>
                      </c:pt>
                      <c:pt idx="39">
                        <c:v>3994.41</c:v>
                      </c:pt>
                      <c:pt idx="40">
                        <c:v>4218.78</c:v>
                      </c:pt>
                      <c:pt idx="41">
                        <c:v>4238.04</c:v>
                      </c:pt>
                      <c:pt idx="42">
                        <c:v>4302.43</c:v>
                      </c:pt>
                      <c:pt idx="43">
                        <c:v>4429.97</c:v>
                      </c:pt>
                      <c:pt idx="44">
                        <c:v>4537.3599999999997</c:v>
                      </c:pt>
                      <c:pt idx="45">
                        <c:v>4545.8500000000004</c:v>
                      </c:pt>
                      <c:pt idx="46">
                        <c:v>4608.08</c:v>
                      </c:pt>
                      <c:pt idx="47">
                        <c:v>4743.83</c:v>
                      </c:pt>
                      <c:pt idx="48">
                        <c:v>4808.93</c:v>
                      </c:pt>
                      <c:pt idx="49">
                        <c:v>4818.62</c:v>
                      </c:pt>
                      <c:pt idx="50">
                        <c:v>4595.3100000000004</c:v>
                      </c:pt>
                      <c:pt idx="51">
                        <c:v>4637.3</c:v>
                      </c:pt>
                      <c:pt idx="52">
                        <c:v>4593.45</c:v>
                      </c:pt>
                      <c:pt idx="53">
                        <c:v>4307.66</c:v>
                      </c:pt>
                      <c:pt idx="54">
                        <c:v>4177.51</c:v>
                      </c:pt>
                      <c:pt idx="55">
                        <c:v>4140.1499999999996</c:v>
                      </c:pt>
                      <c:pt idx="56">
                        <c:v>4325.28</c:v>
                      </c:pt>
                      <c:pt idx="57">
                        <c:v>4119.28</c:v>
                      </c:pt>
                      <c:pt idx="58">
                        <c:v>3905.42</c:v>
                      </c:pt>
                      <c:pt idx="59">
                        <c:v>4080.11</c:v>
                      </c:pt>
                      <c:pt idx="60">
                        <c:v>4100.96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90-475C-B828-BF67177DF8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(2)'!$D$2:$D$62</c15:sqref>
                        </c15:formulaRef>
                      </c:ext>
                    </c:extLst>
                    <c:numCache>
                      <c:formatCode>#,##0.00</c:formatCode>
                      <c:ptCount val="61"/>
                      <c:pt idx="0">
                        <c:v>2605.52</c:v>
                      </c:pt>
                      <c:pt idx="1">
                        <c:v>2682.36</c:v>
                      </c:pt>
                      <c:pt idx="2">
                        <c:v>2532.69</c:v>
                      </c:pt>
                      <c:pt idx="3">
                        <c:v>2585.89</c:v>
                      </c:pt>
                      <c:pt idx="4">
                        <c:v>2553.8000000000002</c:v>
                      </c:pt>
                      <c:pt idx="5">
                        <c:v>2594.62</c:v>
                      </c:pt>
                      <c:pt idx="6">
                        <c:v>2691.99</c:v>
                      </c:pt>
                      <c:pt idx="7">
                        <c:v>2698.95</c:v>
                      </c:pt>
                      <c:pt idx="8">
                        <c:v>2796.34</c:v>
                      </c:pt>
                      <c:pt idx="9">
                        <c:v>2864.12</c:v>
                      </c:pt>
                      <c:pt idx="10">
                        <c:v>2603.54</c:v>
                      </c:pt>
                      <c:pt idx="11">
                        <c:v>2631.09</c:v>
                      </c:pt>
                      <c:pt idx="12">
                        <c:v>2346.58</c:v>
                      </c:pt>
                      <c:pt idx="13">
                        <c:v>2443.96</c:v>
                      </c:pt>
                      <c:pt idx="14">
                        <c:v>2681.83</c:v>
                      </c:pt>
                      <c:pt idx="15">
                        <c:v>2722.27</c:v>
                      </c:pt>
                      <c:pt idx="16">
                        <c:v>2848.63</c:v>
                      </c:pt>
                      <c:pt idx="17">
                        <c:v>2750.52</c:v>
                      </c:pt>
                      <c:pt idx="18">
                        <c:v>2728.81</c:v>
                      </c:pt>
                      <c:pt idx="19">
                        <c:v>2952.22</c:v>
                      </c:pt>
                      <c:pt idx="20">
                        <c:v>2822.12</c:v>
                      </c:pt>
                      <c:pt idx="21">
                        <c:v>2891.85</c:v>
                      </c:pt>
                      <c:pt idx="22">
                        <c:v>2855.94</c:v>
                      </c:pt>
                      <c:pt idx="23">
                        <c:v>3050.72</c:v>
                      </c:pt>
                      <c:pt idx="24">
                        <c:v>3070.33</c:v>
                      </c:pt>
                      <c:pt idx="25">
                        <c:v>3214.64</c:v>
                      </c:pt>
                      <c:pt idx="26">
                        <c:v>2855.84</c:v>
                      </c:pt>
                      <c:pt idx="27">
                        <c:v>2191.86</c:v>
                      </c:pt>
                      <c:pt idx="28">
                        <c:v>2447.4899999999998</c:v>
                      </c:pt>
                      <c:pt idx="29">
                        <c:v>2766.64</c:v>
                      </c:pt>
                      <c:pt idx="30">
                        <c:v>2965.66</c:v>
                      </c:pt>
                      <c:pt idx="31">
                        <c:v>3101.17</c:v>
                      </c:pt>
                      <c:pt idx="32">
                        <c:v>3284.53</c:v>
                      </c:pt>
                      <c:pt idx="33">
                        <c:v>3209.45</c:v>
                      </c:pt>
                      <c:pt idx="34">
                        <c:v>3233.94</c:v>
                      </c:pt>
                      <c:pt idx="35">
                        <c:v>3279.74</c:v>
                      </c:pt>
                      <c:pt idx="36">
                        <c:v>3633.4</c:v>
                      </c:pt>
                      <c:pt idx="37">
                        <c:v>3662.71</c:v>
                      </c:pt>
                      <c:pt idx="38">
                        <c:v>3725.62</c:v>
                      </c:pt>
                      <c:pt idx="39">
                        <c:v>3723.34</c:v>
                      </c:pt>
                      <c:pt idx="40">
                        <c:v>3992.78</c:v>
                      </c:pt>
                      <c:pt idx="41">
                        <c:v>4056.88</c:v>
                      </c:pt>
                      <c:pt idx="42">
                        <c:v>4164.3999999999996</c:v>
                      </c:pt>
                      <c:pt idx="43">
                        <c:v>4233.13</c:v>
                      </c:pt>
                      <c:pt idx="44">
                        <c:v>4367.7299999999996</c:v>
                      </c:pt>
                      <c:pt idx="45">
                        <c:v>4305.91</c:v>
                      </c:pt>
                      <c:pt idx="46">
                        <c:v>4278.9399999999996</c:v>
                      </c:pt>
                      <c:pt idx="47">
                        <c:v>4560</c:v>
                      </c:pt>
                      <c:pt idx="48">
                        <c:v>4495.12</c:v>
                      </c:pt>
                      <c:pt idx="49">
                        <c:v>4222.62</c:v>
                      </c:pt>
                      <c:pt idx="50">
                        <c:v>4114.6499999999996</c:v>
                      </c:pt>
                      <c:pt idx="51">
                        <c:v>4157.87</c:v>
                      </c:pt>
                      <c:pt idx="52">
                        <c:v>4124.28</c:v>
                      </c:pt>
                      <c:pt idx="53">
                        <c:v>3810.32</c:v>
                      </c:pt>
                      <c:pt idx="54">
                        <c:v>3636.87</c:v>
                      </c:pt>
                      <c:pt idx="55">
                        <c:v>3721.56</c:v>
                      </c:pt>
                      <c:pt idx="56">
                        <c:v>3954.53</c:v>
                      </c:pt>
                      <c:pt idx="57">
                        <c:v>3584.13</c:v>
                      </c:pt>
                      <c:pt idx="58">
                        <c:v>3491.58</c:v>
                      </c:pt>
                      <c:pt idx="59">
                        <c:v>3698.15</c:v>
                      </c:pt>
                      <c:pt idx="60">
                        <c:v>3764.49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90-475C-B828-BF67177DF8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(2)'!$E$1</c15:sqref>
                        </c15:formulaRef>
                      </c:ext>
                    </c:extLst>
                    <c:strCache>
                      <c:ptCount val="1"/>
                      <c:pt idx="0">
                        <c:v>Close*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(2)'!$E$2:$E$62</c15:sqref>
                        </c15:formulaRef>
                      </c:ext>
                    </c:extLst>
                    <c:numCache>
                      <c:formatCode>#,##0.00</c:formatCode>
                      <c:ptCount val="61"/>
                      <c:pt idx="0">
                        <c:v>2673.61</c:v>
                      </c:pt>
                      <c:pt idx="1">
                        <c:v>2823.81</c:v>
                      </c:pt>
                      <c:pt idx="2">
                        <c:v>2713.83</c:v>
                      </c:pt>
                      <c:pt idx="3">
                        <c:v>2640.87</c:v>
                      </c:pt>
                      <c:pt idx="4">
                        <c:v>2648.05</c:v>
                      </c:pt>
                      <c:pt idx="5">
                        <c:v>2705.27</c:v>
                      </c:pt>
                      <c:pt idx="6">
                        <c:v>2718.37</c:v>
                      </c:pt>
                      <c:pt idx="7">
                        <c:v>2816.29</c:v>
                      </c:pt>
                      <c:pt idx="8">
                        <c:v>2901.52</c:v>
                      </c:pt>
                      <c:pt idx="9">
                        <c:v>2913.98</c:v>
                      </c:pt>
                      <c:pt idx="10">
                        <c:v>2711.74</c:v>
                      </c:pt>
                      <c:pt idx="11">
                        <c:v>2760.17</c:v>
                      </c:pt>
                      <c:pt idx="12">
                        <c:v>2506.85</c:v>
                      </c:pt>
                      <c:pt idx="13">
                        <c:v>2704.1</c:v>
                      </c:pt>
                      <c:pt idx="14">
                        <c:v>2784.49</c:v>
                      </c:pt>
                      <c:pt idx="15">
                        <c:v>2834.4</c:v>
                      </c:pt>
                      <c:pt idx="16">
                        <c:v>2945.83</c:v>
                      </c:pt>
                      <c:pt idx="17">
                        <c:v>2752.06</c:v>
                      </c:pt>
                      <c:pt idx="18">
                        <c:v>2941.76</c:v>
                      </c:pt>
                      <c:pt idx="19">
                        <c:v>2980.38</c:v>
                      </c:pt>
                      <c:pt idx="20">
                        <c:v>2926.46</c:v>
                      </c:pt>
                      <c:pt idx="21">
                        <c:v>2976.74</c:v>
                      </c:pt>
                      <c:pt idx="22">
                        <c:v>3037.56</c:v>
                      </c:pt>
                      <c:pt idx="23">
                        <c:v>3140.98</c:v>
                      </c:pt>
                      <c:pt idx="24">
                        <c:v>3230.78</c:v>
                      </c:pt>
                      <c:pt idx="25">
                        <c:v>3225.52</c:v>
                      </c:pt>
                      <c:pt idx="26">
                        <c:v>2954.22</c:v>
                      </c:pt>
                      <c:pt idx="27">
                        <c:v>2584.59</c:v>
                      </c:pt>
                      <c:pt idx="28">
                        <c:v>2912.43</c:v>
                      </c:pt>
                      <c:pt idx="29">
                        <c:v>3044.31</c:v>
                      </c:pt>
                      <c:pt idx="30">
                        <c:v>3100.29</c:v>
                      </c:pt>
                      <c:pt idx="31">
                        <c:v>3271.12</c:v>
                      </c:pt>
                      <c:pt idx="32">
                        <c:v>3500.31</c:v>
                      </c:pt>
                      <c:pt idx="33">
                        <c:v>3363</c:v>
                      </c:pt>
                      <c:pt idx="34">
                        <c:v>3269.96</c:v>
                      </c:pt>
                      <c:pt idx="35">
                        <c:v>3621.63</c:v>
                      </c:pt>
                      <c:pt idx="36">
                        <c:v>3756.07</c:v>
                      </c:pt>
                      <c:pt idx="37">
                        <c:v>3714.24</c:v>
                      </c:pt>
                      <c:pt idx="38">
                        <c:v>3811.15</c:v>
                      </c:pt>
                      <c:pt idx="39">
                        <c:v>3972.89</c:v>
                      </c:pt>
                      <c:pt idx="40">
                        <c:v>4181.17</c:v>
                      </c:pt>
                      <c:pt idx="41">
                        <c:v>4204.1099999999997</c:v>
                      </c:pt>
                      <c:pt idx="42">
                        <c:v>4297.5</c:v>
                      </c:pt>
                      <c:pt idx="43">
                        <c:v>4395.26</c:v>
                      </c:pt>
                      <c:pt idx="44">
                        <c:v>4522.68</c:v>
                      </c:pt>
                      <c:pt idx="45">
                        <c:v>4307.54</c:v>
                      </c:pt>
                      <c:pt idx="46">
                        <c:v>4605.38</c:v>
                      </c:pt>
                      <c:pt idx="47">
                        <c:v>4567</c:v>
                      </c:pt>
                      <c:pt idx="48">
                        <c:v>4766.18</c:v>
                      </c:pt>
                      <c:pt idx="49">
                        <c:v>4515.55</c:v>
                      </c:pt>
                      <c:pt idx="50">
                        <c:v>4373.9399999999996</c:v>
                      </c:pt>
                      <c:pt idx="51">
                        <c:v>4530.41</c:v>
                      </c:pt>
                      <c:pt idx="52">
                        <c:v>4131.93</c:v>
                      </c:pt>
                      <c:pt idx="53">
                        <c:v>4132.1499999999996</c:v>
                      </c:pt>
                      <c:pt idx="54">
                        <c:v>3785.38</c:v>
                      </c:pt>
                      <c:pt idx="55">
                        <c:v>4130.29</c:v>
                      </c:pt>
                      <c:pt idx="56">
                        <c:v>3955</c:v>
                      </c:pt>
                      <c:pt idx="57">
                        <c:v>3585.62</c:v>
                      </c:pt>
                      <c:pt idx="58">
                        <c:v>3871.98</c:v>
                      </c:pt>
                      <c:pt idx="59">
                        <c:v>4080.11</c:v>
                      </c:pt>
                      <c:pt idx="60">
                        <c:v>3839.5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90-475C-B828-BF67177DF89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(2)'!$F$1</c15:sqref>
                        </c15:formulaRef>
                      </c:ext>
                    </c:extLst>
                    <c:strCache>
                      <c:ptCount val="1"/>
                      <c:pt idx="0">
                        <c:v>Adj Close**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(2)'!$F$2:$F$62</c15:sqref>
                        </c15:formulaRef>
                      </c:ext>
                    </c:extLst>
                    <c:numCache>
                      <c:formatCode>#,##0.00</c:formatCode>
                      <c:ptCount val="61"/>
                      <c:pt idx="0">
                        <c:v>2673.61</c:v>
                      </c:pt>
                      <c:pt idx="1">
                        <c:v>2823.81</c:v>
                      </c:pt>
                      <c:pt idx="2">
                        <c:v>2713.83</c:v>
                      </c:pt>
                      <c:pt idx="3">
                        <c:v>2640.87</c:v>
                      </c:pt>
                      <c:pt idx="4">
                        <c:v>2648.05</c:v>
                      </c:pt>
                      <c:pt idx="5">
                        <c:v>2705.27</c:v>
                      </c:pt>
                      <c:pt idx="6">
                        <c:v>2718.37</c:v>
                      </c:pt>
                      <c:pt idx="7">
                        <c:v>2816.29</c:v>
                      </c:pt>
                      <c:pt idx="8">
                        <c:v>2901.52</c:v>
                      </c:pt>
                      <c:pt idx="9">
                        <c:v>2913.98</c:v>
                      </c:pt>
                      <c:pt idx="10">
                        <c:v>2711.74</c:v>
                      </c:pt>
                      <c:pt idx="11">
                        <c:v>2760.17</c:v>
                      </c:pt>
                      <c:pt idx="12">
                        <c:v>2506.85</c:v>
                      </c:pt>
                      <c:pt idx="13">
                        <c:v>2704.1</c:v>
                      </c:pt>
                      <c:pt idx="14">
                        <c:v>2784.49</c:v>
                      </c:pt>
                      <c:pt idx="15">
                        <c:v>2834.4</c:v>
                      </c:pt>
                      <c:pt idx="16">
                        <c:v>2945.83</c:v>
                      </c:pt>
                      <c:pt idx="17">
                        <c:v>2752.06</c:v>
                      </c:pt>
                      <c:pt idx="18">
                        <c:v>2941.76</c:v>
                      </c:pt>
                      <c:pt idx="19">
                        <c:v>2980.38</c:v>
                      </c:pt>
                      <c:pt idx="20">
                        <c:v>2926.46</c:v>
                      </c:pt>
                      <c:pt idx="21">
                        <c:v>2976.74</c:v>
                      </c:pt>
                      <c:pt idx="22">
                        <c:v>3037.56</c:v>
                      </c:pt>
                      <c:pt idx="23">
                        <c:v>3140.98</c:v>
                      </c:pt>
                      <c:pt idx="24">
                        <c:v>3230.78</c:v>
                      </c:pt>
                      <c:pt idx="25">
                        <c:v>3225.52</c:v>
                      </c:pt>
                      <c:pt idx="26">
                        <c:v>2954.22</c:v>
                      </c:pt>
                      <c:pt idx="27">
                        <c:v>2584.59</c:v>
                      </c:pt>
                      <c:pt idx="28">
                        <c:v>2912.43</c:v>
                      </c:pt>
                      <c:pt idx="29">
                        <c:v>3044.31</c:v>
                      </c:pt>
                      <c:pt idx="30">
                        <c:v>3100.29</c:v>
                      </c:pt>
                      <c:pt idx="31">
                        <c:v>3271.12</c:v>
                      </c:pt>
                      <c:pt idx="32">
                        <c:v>3500.31</c:v>
                      </c:pt>
                      <c:pt idx="33">
                        <c:v>3363</c:v>
                      </c:pt>
                      <c:pt idx="34">
                        <c:v>3269.96</c:v>
                      </c:pt>
                      <c:pt idx="35">
                        <c:v>3621.63</c:v>
                      </c:pt>
                      <c:pt idx="36">
                        <c:v>3756.07</c:v>
                      </c:pt>
                      <c:pt idx="37">
                        <c:v>3714.24</c:v>
                      </c:pt>
                      <c:pt idx="38">
                        <c:v>3811.15</c:v>
                      </c:pt>
                      <c:pt idx="39">
                        <c:v>3972.89</c:v>
                      </c:pt>
                      <c:pt idx="40">
                        <c:v>4181.17</c:v>
                      </c:pt>
                      <c:pt idx="41">
                        <c:v>4204.1099999999997</c:v>
                      </c:pt>
                      <c:pt idx="42">
                        <c:v>4297.5</c:v>
                      </c:pt>
                      <c:pt idx="43">
                        <c:v>4395.26</c:v>
                      </c:pt>
                      <c:pt idx="44">
                        <c:v>4522.68</c:v>
                      </c:pt>
                      <c:pt idx="45">
                        <c:v>4307.54</c:v>
                      </c:pt>
                      <c:pt idx="46">
                        <c:v>4605.38</c:v>
                      </c:pt>
                      <c:pt idx="47">
                        <c:v>4567</c:v>
                      </c:pt>
                      <c:pt idx="48">
                        <c:v>4766.18</c:v>
                      </c:pt>
                      <c:pt idx="49">
                        <c:v>4515.55</c:v>
                      </c:pt>
                      <c:pt idx="50">
                        <c:v>4373.9399999999996</c:v>
                      </c:pt>
                      <c:pt idx="51">
                        <c:v>4530.41</c:v>
                      </c:pt>
                      <c:pt idx="52">
                        <c:v>4131.93</c:v>
                      </c:pt>
                      <c:pt idx="53">
                        <c:v>4132.1499999999996</c:v>
                      </c:pt>
                      <c:pt idx="54">
                        <c:v>3785.38</c:v>
                      </c:pt>
                      <c:pt idx="55">
                        <c:v>4130.29</c:v>
                      </c:pt>
                      <c:pt idx="56">
                        <c:v>3955</c:v>
                      </c:pt>
                      <c:pt idx="57">
                        <c:v>3585.62</c:v>
                      </c:pt>
                      <c:pt idx="58">
                        <c:v>3871.98</c:v>
                      </c:pt>
                      <c:pt idx="59">
                        <c:v>4080.11</c:v>
                      </c:pt>
                      <c:pt idx="60">
                        <c:v>3839.5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90-475C-B828-BF67177DF8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(2)'!$G$2:$G$62</c15:sqref>
                        </c15:formulaRef>
                      </c:ext>
                    </c:extLst>
                    <c:numCache>
                      <c:formatCode>#,##0</c:formatCode>
                      <c:ptCount val="61"/>
                      <c:pt idx="0">
                        <c:v>65531700000</c:v>
                      </c:pt>
                      <c:pt idx="1">
                        <c:v>77318690000</c:v>
                      </c:pt>
                      <c:pt idx="2">
                        <c:v>79933970000</c:v>
                      </c:pt>
                      <c:pt idx="3">
                        <c:v>76803890000</c:v>
                      </c:pt>
                      <c:pt idx="4">
                        <c:v>70194700000</c:v>
                      </c:pt>
                      <c:pt idx="5">
                        <c:v>76011820000</c:v>
                      </c:pt>
                      <c:pt idx="6">
                        <c:v>77891360000</c:v>
                      </c:pt>
                      <c:pt idx="7">
                        <c:v>64898300000</c:v>
                      </c:pt>
                      <c:pt idx="8">
                        <c:v>69523070000</c:v>
                      </c:pt>
                      <c:pt idx="9">
                        <c:v>63031510000</c:v>
                      </c:pt>
                      <c:pt idx="10">
                        <c:v>91930980000</c:v>
                      </c:pt>
                      <c:pt idx="11">
                        <c:v>80620020000</c:v>
                      </c:pt>
                      <c:pt idx="12">
                        <c:v>84162180000</c:v>
                      </c:pt>
                      <c:pt idx="13">
                        <c:v>80859870000</c:v>
                      </c:pt>
                      <c:pt idx="14">
                        <c:v>70638770000</c:v>
                      </c:pt>
                      <c:pt idx="15">
                        <c:v>79159660000</c:v>
                      </c:pt>
                      <c:pt idx="16">
                        <c:v>70090370000</c:v>
                      </c:pt>
                      <c:pt idx="17">
                        <c:v>77250740000</c:v>
                      </c:pt>
                      <c:pt idx="18">
                        <c:v>71250630000</c:v>
                      </c:pt>
                      <c:pt idx="19">
                        <c:v>70599470000</c:v>
                      </c:pt>
                      <c:pt idx="20">
                        <c:v>80269220000</c:v>
                      </c:pt>
                      <c:pt idx="21">
                        <c:v>74178980000</c:v>
                      </c:pt>
                      <c:pt idx="22">
                        <c:v>77720640000</c:v>
                      </c:pt>
                      <c:pt idx="23">
                        <c:v>72410620000</c:v>
                      </c:pt>
                      <c:pt idx="24">
                        <c:v>72325540000</c:v>
                      </c:pt>
                      <c:pt idx="25">
                        <c:v>77287980000</c:v>
                      </c:pt>
                      <c:pt idx="26">
                        <c:v>84436590000</c:v>
                      </c:pt>
                      <c:pt idx="27">
                        <c:v>162185380000</c:v>
                      </c:pt>
                      <c:pt idx="28">
                        <c:v>123608160000</c:v>
                      </c:pt>
                      <c:pt idx="29">
                        <c:v>107135190000</c:v>
                      </c:pt>
                      <c:pt idx="30">
                        <c:v>131458880000</c:v>
                      </c:pt>
                      <c:pt idx="31">
                        <c:v>96928130000</c:v>
                      </c:pt>
                      <c:pt idx="32">
                        <c:v>82466520000</c:v>
                      </c:pt>
                      <c:pt idx="33">
                        <c:v>92310780000</c:v>
                      </c:pt>
                      <c:pt idx="34">
                        <c:v>89938980000</c:v>
                      </c:pt>
                      <c:pt idx="35">
                        <c:v>101247180000</c:v>
                      </c:pt>
                      <c:pt idx="36">
                        <c:v>96375680000</c:v>
                      </c:pt>
                      <c:pt idx="37">
                        <c:v>106117800000</c:v>
                      </c:pt>
                      <c:pt idx="38">
                        <c:v>99082320000</c:v>
                      </c:pt>
                      <c:pt idx="39">
                        <c:v>122371150000</c:v>
                      </c:pt>
                      <c:pt idx="40">
                        <c:v>83124090000</c:v>
                      </c:pt>
                      <c:pt idx="41">
                        <c:v>88321860000</c:v>
                      </c:pt>
                      <c:pt idx="42">
                        <c:v>102544180000</c:v>
                      </c:pt>
                      <c:pt idx="43">
                        <c:v>84255620000</c:v>
                      </c:pt>
                      <c:pt idx="44">
                        <c:v>80500760000</c:v>
                      </c:pt>
                      <c:pt idx="45">
                        <c:v>85528860000</c:v>
                      </c:pt>
                      <c:pt idx="46">
                        <c:v>80253600000</c:v>
                      </c:pt>
                      <c:pt idx="47">
                        <c:v>88268840000</c:v>
                      </c:pt>
                      <c:pt idx="48">
                        <c:v>92750180000</c:v>
                      </c:pt>
                      <c:pt idx="49">
                        <c:v>95562890000</c:v>
                      </c:pt>
                      <c:pt idx="50">
                        <c:v>92667710000</c:v>
                      </c:pt>
                      <c:pt idx="51">
                        <c:v>123546260000</c:v>
                      </c:pt>
                      <c:pt idx="52">
                        <c:v>90367840000</c:v>
                      </c:pt>
                      <c:pt idx="53">
                        <c:v>108860390000</c:v>
                      </c:pt>
                      <c:pt idx="54">
                        <c:v>106116710000</c:v>
                      </c:pt>
                      <c:pt idx="55">
                        <c:v>81688320000</c:v>
                      </c:pt>
                      <c:pt idx="56">
                        <c:v>92252350000</c:v>
                      </c:pt>
                      <c:pt idx="57">
                        <c:v>94241020000</c:v>
                      </c:pt>
                      <c:pt idx="58">
                        <c:v>95823760000</c:v>
                      </c:pt>
                      <c:pt idx="59">
                        <c:v>92671910000</c:v>
                      </c:pt>
                      <c:pt idx="60">
                        <c:v>85249330000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90-475C-B828-BF67177DF89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(2)'!$H$1</c15:sqref>
                        </c15:formulaRef>
                      </c:ext>
                    </c:extLst>
                    <c:strCache>
                      <c:ptCount val="1"/>
                      <c:pt idx="0">
                        <c:v>S&amp;P 500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(2)'!$H$2:$H$62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1">
                        <c:v>5.6178724645703677E-2</c:v>
                      </c:pt>
                      <c:pt idx="2">
                        <c:v>-3.8947379604151844E-2</c:v>
                      </c:pt>
                      <c:pt idx="3">
                        <c:v>-2.6884513768364281E-2</c:v>
                      </c:pt>
                      <c:pt idx="4">
                        <c:v>2.718801001185326E-3</c:v>
                      </c:pt>
                      <c:pt idx="5">
                        <c:v>2.1608353316591378E-2</c:v>
                      </c:pt>
                      <c:pt idx="6">
                        <c:v>4.842400204046143E-3</c:v>
                      </c:pt>
                      <c:pt idx="7">
                        <c:v>3.6021586465418642E-2</c:v>
                      </c:pt>
                      <c:pt idx="8">
                        <c:v>3.0263218631603996E-2</c:v>
                      </c:pt>
                      <c:pt idx="9">
                        <c:v>4.2943009181394707E-3</c:v>
                      </c:pt>
                      <c:pt idx="10">
                        <c:v>-6.9403358979814631E-2</c:v>
                      </c:pt>
                      <c:pt idx="11">
                        <c:v>1.7859381799140144E-2</c:v>
                      </c:pt>
                      <c:pt idx="12">
                        <c:v>-9.1776955767217297E-2</c:v>
                      </c:pt>
                      <c:pt idx="13">
                        <c:v>7.8684404731036967E-2</c:v>
                      </c:pt>
                      <c:pt idx="14">
                        <c:v>2.9728930143115964E-2</c:v>
                      </c:pt>
                      <c:pt idx="15">
                        <c:v>1.7924287751078408E-2</c:v>
                      </c:pt>
                      <c:pt idx="16">
                        <c:v>3.9313434942139368E-2</c:v>
                      </c:pt>
                      <c:pt idx="17">
                        <c:v>-6.5777726481161508E-2</c:v>
                      </c:pt>
                      <c:pt idx="18">
                        <c:v>6.8930183208215035E-2</c:v>
                      </c:pt>
                      <c:pt idx="19">
                        <c:v>1.312819536603934E-2</c:v>
                      </c:pt>
                      <c:pt idx="20">
                        <c:v>-1.8091652742267789E-2</c:v>
                      </c:pt>
                      <c:pt idx="21">
                        <c:v>1.7181167690656883E-2</c:v>
                      </c:pt>
                      <c:pt idx="22">
                        <c:v>2.0431747482144953E-2</c:v>
                      </c:pt>
                      <c:pt idx="23">
                        <c:v>3.4047064090915104E-2</c:v>
                      </c:pt>
                      <c:pt idx="24">
                        <c:v>2.8589803182446302E-2</c:v>
                      </c:pt>
                      <c:pt idx="25">
                        <c:v>-1.6280898111292685E-3</c:v>
                      </c:pt>
                      <c:pt idx="26">
                        <c:v>-8.4110469009648109E-2</c:v>
                      </c:pt>
                      <c:pt idx="27">
                        <c:v>-0.12511932083595659</c:v>
                      </c:pt>
                      <c:pt idx="28">
                        <c:v>0.12684410293315368</c:v>
                      </c:pt>
                      <c:pt idx="29">
                        <c:v>4.5281775012618368E-2</c:v>
                      </c:pt>
                      <c:pt idx="30">
                        <c:v>1.838840328350267E-2</c:v>
                      </c:pt>
                      <c:pt idx="31">
                        <c:v>5.5101296975444213E-2</c:v>
                      </c:pt>
                      <c:pt idx="32">
                        <c:v>7.0064687324219249E-2</c:v>
                      </c:pt>
                      <c:pt idx="33">
                        <c:v>-3.9227954095494386E-2</c:v>
                      </c:pt>
                      <c:pt idx="34">
                        <c:v>-2.766577460600653E-2</c:v>
                      </c:pt>
                      <c:pt idx="35">
                        <c:v>0.10754565805086302</c:v>
                      </c:pt>
                      <c:pt idx="36">
                        <c:v>3.7121406659432372E-2</c:v>
                      </c:pt>
                      <c:pt idx="37">
                        <c:v>-1.1136640158463601E-2</c:v>
                      </c:pt>
                      <c:pt idx="38">
                        <c:v>2.6091474971999741E-2</c:v>
                      </c:pt>
                      <c:pt idx="39">
                        <c:v>4.2438634008107733E-2</c:v>
                      </c:pt>
                      <c:pt idx="40">
                        <c:v>5.2425312555847307E-2</c:v>
                      </c:pt>
                      <c:pt idx="41">
                        <c:v>5.4865025818131288E-3</c:v>
                      </c:pt>
                      <c:pt idx="42">
                        <c:v>2.221397632316955E-2</c:v>
                      </c:pt>
                      <c:pt idx="43">
                        <c:v>2.2748109365910464E-2</c:v>
                      </c:pt>
                      <c:pt idx="44">
                        <c:v>2.8990321391681052E-2</c:v>
                      </c:pt>
                      <c:pt idx="45">
                        <c:v>-4.7569140421166278E-2</c:v>
                      </c:pt>
                      <c:pt idx="46">
                        <c:v>6.9143873301234615E-2</c:v>
                      </c:pt>
                      <c:pt idx="47">
                        <c:v>-8.3337314184714628E-3</c:v>
                      </c:pt>
                      <c:pt idx="48">
                        <c:v>4.3612874972629799E-2</c:v>
                      </c:pt>
                      <c:pt idx="49">
                        <c:v>-5.2585089106999758E-2</c:v>
                      </c:pt>
                      <c:pt idx="50">
                        <c:v>-3.136052086678269E-2</c:v>
                      </c:pt>
                      <c:pt idx="51">
                        <c:v>3.5773238773279988E-2</c:v>
                      </c:pt>
                      <c:pt idx="52">
                        <c:v>-8.7956719149039395E-2</c:v>
                      </c:pt>
                      <c:pt idx="53">
                        <c:v>5.3243883608711947E-5</c:v>
                      </c:pt>
                      <c:pt idx="54">
                        <c:v>-8.391999322386641E-2</c:v>
                      </c:pt>
                      <c:pt idx="55">
                        <c:v>9.1116347632205968E-2</c:v>
                      </c:pt>
                      <c:pt idx="56">
                        <c:v>-4.2440119216810436E-2</c:v>
                      </c:pt>
                      <c:pt idx="57">
                        <c:v>-9.3395701643489287E-2</c:v>
                      </c:pt>
                      <c:pt idx="58">
                        <c:v>7.9863454576893297E-2</c:v>
                      </c:pt>
                      <c:pt idx="59">
                        <c:v>5.375286029369989E-2</c:v>
                      </c:pt>
                      <c:pt idx="60">
                        <c:v>-5.897144929916108E-2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90-475C-B828-BF67177DF89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(2)'!$J$1</c15:sqref>
                        </c15:formulaRef>
                      </c:ext>
                    </c:extLst>
                    <c:strCache>
                      <c:ptCount val="1"/>
                      <c:pt idx="0">
                        <c:v>Portfolio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 (2)'!$J$2:$J$62</c15:sqref>
                        </c15:formulaRef>
                      </c:ext>
                    </c:extLst>
                    <c:numCache>
                      <c:formatCode>0.00%</c:formatCode>
                      <c:ptCount val="61"/>
                      <c:pt idx="1">
                        <c:v>9.0866599800759756E-2</c:v>
                      </c:pt>
                      <c:pt idx="2">
                        <c:v>-2.8617511454459364E-2</c:v>
                      </c:pt>
                      <c:pt idx="3">
                        <c:v>-7.9691793113731993E-2</c:v>
                      </c:pt>
                      <c:pt idx="4">
                        <c:v>6.3932500569677739E-2</c:v>
                      </c:pt>
                      <c:pt idx="5">
                        <c:v>5.4633782051584021E-3</c:v>
                      </c:pt>
                      <c:pt idx="6">
                        <c:v>5.7636744879094003E-2</c:v>
                      </c:pt>
                      <c:pt idx="7">
                        <c:v>3.4129599334256654E-2</c:v>
                      </c:pt>
                      <c:pt idx="8">
                        <c:v>5.5796216485709864E-2</c:v>
                      </c:pt>
                      <c:pt idx="9">
                        <c:v>-6.4671877177282872E-2</c:v>
                      </c:pt>
                      <c:pt idx="10">
                        <c:v>-0.11271777158246409</c:v>
                      </c:pt>
                      <c:pt idx="11">
                        <c:v>3.4054405830130641E-2</c:v>
                      </c:pt>
                      <c:pt idx="12">
                        <c:v>1.5763142300230203E-2</c:v>
                      </c:pt>
                      <c:pt idx="13">
                        <c:v>0.17210862552422793</c:v>
                      </c:pt>
                      <c:pt idx="14">
                        <c:v>0.19233472189119938</c:v>
                      </c:pt>
                      <c:pt idx="15">
                        <c:v>9.4317396052389132E-2</c:v>
                      </c:pt>
                      <c:pt idx="16">
                        <c:v>3.6824559535657622E-2</c:v>
                      </c:pt>
                      <c:pt idx="17">
                        <c:v>-8.7880070082284843E-3</c:v>
                      </c:pt>
                      <c:pt idx="18">
                        <c:v>0.13374123996647846</c:v>
                      </c:pt>
                      <c:pt idx="19">
                        <c:v>0.23052398686054745</c:v>
                      </c:pt>
                      <c:pt idx="20">
                        <c:v>-4.6525927606823947E-2</c:v>
                      </c:pt>
                      <c:pt idx="21">
                        <c:v>-0.1025494477992786</c:v>
                      </c:pt>
                      <c:pt idx="22">
                        <c:v>4.5845814852890979E-2</c:v>
                      </c:pt>
                      <c:pt idx="23">
                        <c:v>0.16521996202181011</c:v>
                      </c:pt>
                      <c:pt idx="24">
                        <c:v>1.3912361920738626E-2</c:v>
                      </c:pt>
                      <c:pt idx="25">
                        <c:v>3.7679492133395304E-2</c:v>
                      </c:pt>
                      <c:pt idx="26">
                        <c:v>3.7069467372769539E-2</c:v>
                      </c:pt>
                      <c:pt idx="27">
                        <c:v>-0.17502250547016882</c:v>
                      </c:pt>
                      <c:pt idx="28">
                        <c:v>0.25562672668135267</c:v>
                      </c:pt>
                      <c:pt idx="29">
                        <c:v>0.43050666748598343</c:v>
                      </c:pt>
                      <c:pt idx="30">
                        <c:v>0.22755652532296783</c:v>
                      </c:pt>
                      <c:pt idx="31">
                        <c:v>0.16273951608393347</c:v>
                      </c:pt>
                      <c:pt idx="32">
                        <c:v>0.16051784584642279</c:v>
                      </c:pt>
                      <c:pt idx="33">
                        <c:v>0.10208092474778875</c:v>
                      </c:pt>
                      <c:pt idx="34">
                        <c:v>5.286547641443852E-2</c:v>
                      </c:pt>
                      <c:pt idx="35">
                        <c:v>0.39573120804459738</c:v>
                      </c:pt>
                      <c:pt idx="36">
                        <c:v>0.30881184278318707</c:v>
                      </c:pt>
                      <c:pt idx="37">
                        <c:v>-1.8311014882652778E-2</c:v>
                      </c:pt>
                      <c:pt idx="38">
                        <c:v>0.1586955910769354</c:v>
                      </c:pt>
                      <c:pt idx="39">
                        <c:v>-0.1122132017066053</c:v>
                      </c:pt>
                      <c:pt idx="40">
                        <c:v>0.1336519313621003</c:v>
                      </c:pt>
                      <c:pt idx="41">
                        <c:v>8.0202703230904338E-2</c:v>
                      </c:pt>
                      <c:pt idx="42">
                        <c:v>0.12268132576275838</c:v>
                      </c:pt>
                      <c:pt idx="43">
                        <c:v>-3.6044563781313897E-2</c:v>
                      </c:pt>
                      <c:pt idx="44">
                        <c:v>0.11621431680588484</c:v>
                      </c:pt>
                      <c:pt idx="45">
                        <c:v>6.2679558603751434E-2</c:v>
                      </c:pt>
                      <c:pt idx="46">
                        <c:v>0.10826524229226396</c:v>
                      </c:pt>
                      <c:pt idx="47">
                        <c:v>-9.850254663964339E-2</c:v>
                      </c:pt>
                      <c:pt idx="48">
                        <c:v>2.7526209204413919E-2</c:v>
                      </c:pt>
                      <c:pt idx="49">
                        <c:v>-0.30878333473610714</c:v>
                      </c:pt>
                      <c:pt idx="50">
                        <c:v>0.20593831493730169</c:v>
                      </c:pt>
                      <c:pt idx="51">
                        <c:v>-6.776827154236037E-2</c:v>
                      </c:pt>
                      <c:pt idx="52">
                        <c:v>-0.14490222470299993</c:v>
                      </c:pt>
                      <c:pt idx="53">
                        <c:v>0.14843382526432811</c:v>
                      </c:pt>
                      <c:pt idx="54">
                        <c:v>-5.9835520924326403E-2</c:v>
                      </c:pt>
                      <c:pt idx="55">
                        <c:v>0.32223039361640893</c:v>
                      </c:pt>
                      <c:pt idx="56">
                        <c:v>1.4867339150368027E-2</c:v>
                      </c:pt>
                      <c:pt idx="57">
                        <c:v>-0.10552206557952094</c:v>
                      </c:pt>
                      <c:pt idx="58">
                        <c:v>3.4270057457602169E-3</c:v>
                      </c:pt>
                      <c:pt idx="59">
                        <c:v>0.34335767809075685</c:v>
                      </c:pt>
                      <c:pt idx="60">
                        <c:v>-8.7571914679418689E-2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90-475C-B828-BF67177DF89E}"/>
                  </c:ext>
                </c:extLst>
              </c15:ser>
            </c15:filteredLineSeries>
          </c:ext>
        </c:extLst>
      </c:lineChart>
      <c:catAx>
        <c:axId val="11189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24592"/>
        <c:crosses val="autoZero"/>
        <c:auto val="1"/>
        <c:lblAlgn val="ctr"/>
        <c:lblOffset val="100"/>
        <c:noMultiLvlLbl val="0"/>
      </c:catAx>
      <c:valAx>
        <c:axId val="7942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'Portfolio-10k (2)'!$C$1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'Portfolio-10k (2)'!$C$2:$C$62</c:f>
              <c:numCache>
                <c:formatCode>_ * #,##0.00_ ;_ * \-#,##0.00_ ;_ * "-"??_ ;_ @_ </c:formatCode>
                <c:ptCount val="61"/>
                <c:pt idx="1">
                  <c:v>10908.665998007598</c:v>
                </c:pt>
                <c:pt idx="2">
                  <c:v>10596.487123856745</c:v>
                </c:pt>
                <c:pt idx="3">
                  <c:v>9752.0340642500287</c:v>
                </c:pt>
                <c:pt idx="4">
                  <c:v>10375.505987618211</c:v>
                </c:pt>
                <c:pt idx="5">
                  <c:v>10432.191300898454</c:v>
                </c:pt>
                <c:pt idx="6">
                  <c:v>11033.468849438241</c:v>
                </c:pt>
                <c:pt idx="7">
                  <c:v>11410.036720536571</c:v>
                </c:pt>
                <c:pt idx="8">
                  <c:v>12046.673599505528</c:v>
                </c:pt>
                <c:pt idx="9">
                  <c:v>11267.592604083491</c:v>
                </c:pt>
                <c:pt idx="10">
                  <c:v>9997.5346746521464</c:v>
                </c:pt>
                <c:pt idx="11">
                  <c:v>10337.994777763553</c:v>
                </c:pt>
                <c:pt idx="12">
                  <c:v>10500.954060544478</c:v>
                </c:pt>
                <c:pt idx="13">
                  <c:v>12308.258830597848</c:v>
                </c:pt>
                <c:pt idx="14">
                  <c:v>14675.564369745785</c:v>
                </c:pt>
                <c:pt idx="15">
                  <c:v>16059.725386699429</c:v>
                </c:pt>
                <c:pt idx="16">
                  <c:v>16651.117700328254</c:v>
                </c:pt>
                <c:pt idx="17">
                  <c:v>16504.78756128293</c:v>
                </c:pt>
                <c:pt idx="18">
                  <c:v>18712.158315112218</c:v>
                </c:pt>
                <c:pt idx="19">
                  <c:v>23025.759652677632</c:v>
                </c:pt>
                <c:pt idx="20">
                  <c:v>21954.464825985026</c:v>
                </c:pt>
                <c:pt idx="21">
                  <c:v>19703.046581351577</c:v>
                </c:pt>
                <c:pt idx="22">
                  <c:v>20606.348806958111</c:v>
                </c:pt>
                <c:pt idx="23">
                  <c:v>24010.928974251903</c:v>
                </c:pt>
                <c:pt idx="24">
                  <c:v>24344.977708194845</c:v>
                </c:pt>
                <c:pt idx="25">
                  <c:v>25262.284104238457</c:v>
                </c:pt>
                <c:pt idx="26">
                  <c:v>26198.743520602162</c:v>
                </c:pt>
                <c:pt idx="27">
                  <c:v>21613.373789456018</c:v>
                </c:pt>
                <c:pt idx="28">
                  <c:v>27138.329783795205</c:v>
                </c:pt>
                <c:pt idx="29">
                  <c:v>38821.561700152488</c:v>
                </c:pt>
                <c:pt idx="30">
                  <c:v>47655.661388250395</c:v>
                </c:pt>
                <c:pt idx="31">
                  <c:v>55411.120661234061</c:v>
                </c:pt>
                <c:pt idx="32">
                  <c:v>64305.594385711556</c:v>
                </c:pt>
                <c:pt idx="33">
                  <c:v>70869.9689270612</c:v>
                </c:pt>
                <c:pt idx="34">
                  <c:v>74616.543597866737</c:v>
                </c:pt>
                <c:pt idx="35">
                  <c:v>104144.63853596291</c:v>
                </c:pt>
                <c:pt idx="36">
                  <c:v>136305.73627824255</c:v>
                </c:pt>
                <c:pt idx="37">
                  <c:v>133809.83991266071</c:v>
                </c:pt>
                <c:pt idx="38">
                  <c:v>155044.87154951051</c:v>
                </c:pt>
                <c:pt idx="39">
                  <c:v>137646.79010475057</c:v>
                </c:pt>
                <c:pt idx="40">
                  <c:v>156043.54944804413</c:v>
                </c:pt>
                <c:pt idx="41">
                  <c:v>168558.66393552255</c:v>
                </c:pt>
                <c:pt idx="42">
                  <c:v>189237.6642959317</c:v>
                </c:pt>
                <c:pt idx="43">
                  <c:v>182416.67523539011</c:v>
                </c:pt>
                <c:pt idx="44">
                  <c:v>203616.10452187195</c:v>
                </c:pt>
                <c:pt idx="45">
                  <c:v>216378.67207791819</c:v>
                </c:pt>
                <c:pt idx="46">
                  <c:v>239804.9614373123</c:v>
                </c:pt>
                <c:pt idx="47">
                  <c:v>216183.56203891555</c:v>
                </c:pt>
                <c:pt idx="48">
                  <c:v>222134.27599415413</c:v>
                </c:pt>
                <c:pt idx="49">
                  <c:v>153542.91349348845</c:v>
                </c:pt>
                <c:pt idx="50">
                  <c:v>185163.28236890136</c:v>
                </c:pt>
                <c:pt idx="51">
                  <c:v>172615.08676965089</c:v>
                </c:pt>
                <c:pt idx="52">
                  <c:v>147602.7766794271</c:v>
                </c:pt>
                <c:pt idx="53">
                  <c:v>169512.02144159083</c:v>
                </c:pt>
                <c:pt idx="54">
                  <c:v>159369.18133569765</c:v>
                </c:pt>
                <c:pt idx="55">
                  <c:v>210722.77536782436</c:v>
                </c:pt>
                <c:pt idx="56">
                  <c:v>213855.6623359246</c:v>
                </c:pt>
                <c:pt idx="57">
                  <c:v>191289.17111036129</c:v>
                </c:pt>
                <c:pt idx="58">
                  <c:v>191944.72019885821</c:v>
                </c:pt>
                <c:pt idx="59">
                  <c:v>257850.41364811815</c:v>
                </c:pt>
                <c:pt idx="60">
                  <c:v>235269.95922407231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7-402D-8F0A-42103F6CCB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6815680"/>
        <c:axId val="896816160"/>
      </c:lineChart>
      <c:catAx>
        <c:axId val="89681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16160"/>
        <c:crosses val="autoZero"/>
        <c:auto val="1"/>
        <c:lblAlgn val="ctr"/>
        <c:lblOffset val="100"/>
        <c:noMultiLvlLbl val="0"/>
      </c:catAx>
      <c:valAx>
        <c:axId val="896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'Portfolio-10k'!$B$1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'Portfolio-10k'!$B$2:$B$62</c:f>
              <c:numCache>
                <c:formatCode>0.00%</c:formatCode>
                <c:ptCount val="61"/>
                <c:pt idx="1">
                  <c:v>0.13598235716842652</c:v>
                </c:pt>
                <c:pt idx="2">
                  <c:v>-2.933113952691201E-2</c:v>
                </c:pt>
                <c:pt idx="3">
                  <c:v>-1.6753783937419036E-2</c:v>
                </c:pt>
                <c:pt idx="4">
                  <c:v>1.9310457621409833E-2</c:v>
                </c:pt>
                <c:pt idx="5">
                  <c:v>6.6403107920506091E-2</c:v>
                </c:pt>
                <c:pt idx="6">
                  <c:v>1.8085027422029207E-3</c:v>
                </c:pt>
                <c:pt idx="7">
                  <c:v>2.2284804692827103E-2</c:v>
                </c:pt>
                <c:pt idx="8">
                  <c:v>6.972753885632671E-2</c:v>
                </c:pt>
                <c:pt idx="9">
                  <c:v>1.9779643730346019E-2</c:v>
                </c:pt>
                <c:pt idx="10">
                  <c:v>-0.14939456875947218</c:v>
                </c:pt>
                <c:pt idx="11">
                  <c:v>-3.6286353775429242E-2</c:v>
                </c:pt>
                <c:pt idx="12">
                  <c:v>-8.9513016083324223E-2</c:v>
                </c:pt>
                <c:pt idx="13">
                  <c:v>7.9003194416252157E-2</c:v>
                </c:pt>
                <c:pt idx="14">
                  <c:v>4.7014383436690434E-2</c:v>
                </c:pt>
                <c:pt idx="15">
                  <c:v>6.6061694426759424E-2</c:v>
                </c:pt>
                <c:pt idx="16">
                  <c:v>5.4670372213710364E-2</c:v>
                </c:pt>
                <c:pt idx="17">
                  <c:v>-0.10493782496836108</c:v>
                </c:pt>
                <c:pt idx="18">
                  <c:v>0.11245928126779801</c:v>
                </c:pt>
                <c:pt idx="19">
                  <c:v>3.1486935072907604E-2</c:v>
                </c:pt>
                <c:pt idx="20">
                  <c:v>1.1564930793643553E-2</c:v>
                </c:pt>
                <c:pt idx="21">
                  <c:v>5.455187430777662E-3</c:v>
                </c:pt>
                <c:pt idx="22">
                  <c:v>4.9572549053698435E-2</c:v>
                </c:pt>
                <c:pt idx="23">
                  <c:v>3.0393827129633001E-2</c:v>
                </c:pt>
                <c:pt idx="24">
                  <c:v>3.2820681324989977E-2</c:v>
                </c:pt>
                <c:pt idx="25">
                  <c:v>5.1544983439684743E-2</c:v>
                </c:pt>
                <c:pt idx="26">
                  <c:v>2.1737801765960778E-4</c:v>
                </c:pt>
                <c:pt idx="27">
                  <c:v>-9.7074788559006656E-2</c:v>
                </c:pt>
                <c:pt idx="28">
                  <c:v>0.1455023048023692</c:v>
                </c:pt>
                <c:pt idx="29">
                  <c:v>0.13511035172524949</c:v>
                </c:pt>
                <c:pt idx="30">
                  <c:v>4.3539202548367399E-2</c:v>
                </c:pt>
                <c:pt idx="31">
                  <c:v>6.1488472031515855E-2</c:v>
                </c:pt>
                <c:pt idx="32">
                  <c:v>0.14038523121164997</c:v>
                </c:pt>
                <c:pt idx="33">
                  <c:v>-2.5587537567079516E-2</c:v>
                </c:pt>
                <c:pt idx="34">
                  <c:v>-5.0223447636127898E-2</c:v>
                </c:pt>
                <c:pt idx="35">
                  <c:v>6.9799004387926536E-2</c:v>
                </c:pt>
                <c:pt idx="36">
                  <c:v>-7.4024595880137758E-3</c:v>
                </c:pt>
                <c:pt idx="37">
                  <c:v>-1.8643152427449523E-2</c:v>
                </c:pt>
                <c:pt idx="38">
                  <c:v>1.2656348653043588E-2</c:v>
                </c:pt>
                <c:pt idx="39">
                  <c:v>6.3482413425354656E-2</c:v>
                </c:pt>
                <c:pt idx="40">
                  <c:v>8.6464421317106244E-2</c:v>
                </c:pt>
                <c:pt idx="41">
                  <c:v>7.0888831016116677E-3</c:v>
                </c:pt>
                <c:pt idx="42">
                  <c:v>9.8406309431757627E-2</c:v>
                </c:pt>
                <c:pt idx="43">
                  <c:v>3.2403683204779127E-2</c:v>
                </c:pt>
                <c:pt idx="44">
                  <c:v>4.6498831429262914E-2</c:v>
                </c:pt>
                <c:pt idx="45">
                  <c:v>-4.8247767783904584E-2</c:v>
                </c:pt>
                <c:pt idx="46">
                  <c:v>0.13647071608033221</c:v>
                </c:pt>
                <c:pt idx="47">
                  <c:v>8.5832327442597708E-2</c:v>
                </c:pt>
                <c:pt idx="48">
                  <c:v>-2.4391895178788228E-2</c:v>
                </c:pt>
                <c:pt idx="49">
                  <c:v>-9.507294836109334E-2</c:v>
                </c:pt>
                <c:pt idx="50">
                  <c:v>-7.9948885306766665E-2</c:v>
                </c:pt>
                <c:pt idx="51">
                  <c:v>7.7420076261113194E-3</c:v>
                </c:pt>
                <c:pt idx="52">
                  <c:v>-0.11828318610313319</c:v>
                </c:pt>
                <c:pt idx="53">
                  <c:v>1.214158003550566E-2</c:v>
                </c:pt>
                <c:pt idx="54">
                  <c:v>-0.11093215546014401</c:v>
                </c:pt>
                <c:pt idx="55">
                  <c:v>0.11685110153550253</c:v>
                </c:pt>
                <c:pt idx="56">
                  <c:v>-8.4242656500976787E-2</c:v>
                </c:pt>
                <c:pt idx="57">
                  <c:v>-0.13282488710467899</c:v>
                </c:pt>
                <c:pt idx="58">
                  <c:v>0.10616466238443018</c:v>
                </c:pt>
                <c:pt idx="59">
                  <c:v>0.11901630429954428</c:v>
                </c:pt>
                <c:pt idx="60">
                  <c:v>-5.8624068039570612E-2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C-4556-9B46-4669986259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6815680"/>
        <c:axId val="896816160"/>
      </c:lineChart>
      <c:catAx>
        <c:axId val="89681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16160"/>
        <c:crosses val="autoZero"/>
        <c:auto val="1"/>
        <c:lblAlgn val="ctr"/>
        <c:lblOffset val="100"/>
        <c:noMultiLvlLbl val="0"/>
      </c:catAx>
      <c:valAx>
        <c:axId val="896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The chart plot of portfolio’s growth vs. the SP500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'S&amp;P 500'!$I$1</c:f>
              <c:strCache>
                <c:ptCount val="1"/>
                <c:pt idx="0">
                  <c:v>S&amp;P 500-10k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'S&amp;P 500'!$A$2:$A$62</c:f>
              <c:strCache>
                <c:ptCount val="61"/>
                <c:pt idx="0">
                  <c:v>Dec, 2017</c:v>
                </c:pt>
                <c:pt idx="1">
                  <c:v>Jan, 2018</c:v>
                </c:pt>
                <c:pt idx="2">
                  <c:v>Feb, 2018</c:v>
                </c:pt>
                <c:pt idx="3">
                  <c:v>Mar, 2018</c:v>
                </c:pt>
                <c:pt idx="4">
                  <c:v>Apr, 2018</c:v>
                </c:pt>
                <c:pt idx="5">
                  <c:v>May, 2018</c:v>
                </c:pt>
                <c:pt idx="6">
                  <c:v>Jun, 2018</c:v>
                </c:pt>
                <c:pt idx="7">
                  <c:v>Jul, 2018</c:v>
                </c:pt>
                <c:pt idx="8">
                  <c:v>Aug, 2018</c:v>
                </c:pt>
                <c:pt idx="9">
                  <c:v>Sep, 2018</c:v>
                </c:pt>
                <c:pt idx="10">
                  <c:v>Oct, 2018</c:v>
                </c:pt>
                <c:pt idx="11">
                  <c:v>Nov, 2018</c:v>
                </c:pt>
                <c:pt idx="12">
                  <c:v>Dec, 2018</c:v>
                </c:pt>
                <c:pt idx="13">
                  <c:v>Jan, 2019</c:v>
                </c:pt>
                <c:pt idx="14">
                  <c:v>Feb, 2019</c:v>
                </c:pt>
                <c:pt idx="15">
                  <c:v>Mar, 2019</c:v>
                </c:pt>
                <c:pt idx="16">
                  <c:v>Apr, 2019</c:v>
                </c:pt>
                <c:pt idx="17">
                  <c:v>May, 2019</c:v>
                </c:pt>
                <c:pt idx="18">
                  <c:v>Jun, 2019</c:v>
                </c:pt>
                <c:pt idx="19">
                  <c:v>Jul, 2019</c:v>
                </c:pt>
                <c:pt idx="20">
                  <c:v>Aug, 2019</c:v>
                </c:pt>
                <c:pt idx="21">
                  <c:v>Sep, 2019</c:v>
                </c:pt>
                <c:pt idx="22">
                  <c:v>Oct, 2019</c:v>
                </c:pt>
                <c:pt idx="23">
                  <c:v>Nov, 2019</c:v>
                </c:pt>
                <c:pt idx="24">
                  <c:v>Dec, 2019</c:v>
                </c:pt>
                <c:pt idx="25">
                  <c:v>Jan, 2020</c:v>
                </c:pt>
                <c:pt idx="26">
                  <c:v>Feb, 2020</c:v>
                </c:pt>
                <c:pt idx="27">
                  <c:v>Mar, 2020</c:v>
                </c:pt>
                <c:pt idx="28">
                  <c:v>Apr, 2020</c:v>
                </c:pt>
                <c:pt idx="29">
                  <c:v>May, 2020</c:v>
                </c:pt>
                <c:pt idx="30">
                  <c:v>Jun, 2020</c:v>
                </c:pt>
                <c:pt idx="31">
                  <c:v>Jul, 2020</c:v>
                </c:pt>
                <c:pt idx="32">
                  <c:v>Aug, 2020</c:v>
                </c:pt>
                <c:pt idx="33">
                  <c:v>Sep, 2020</c:v>
                </c:pt>
                <c:pt idx="34">
                  <c:v>Oct, 2020</c:v>
                </c:pt>
                <c:pt idx="35">
                  <c:v>Nov, 2020</c:v>
                </c:pt>
                <c:pt idx="36">
                  <c:v>Dec, 2020</c:v>
                </c:pt>
                <c:pt idx="37">
                  <c:v>Jan, 2021</c:v>
                </c:pt>
                <c:pt idx="38">
                  <c:v>Feb, 2021</c:v>
                </c:pt>
                <c:pt idx="39">
                  <c:v>Mar, 2021</c:v>
                </c:pt>
                <c:pt idx="40">
                  <c:v>Apr, 2021</c:v>
                </c:pt>
                <c:pt idx="41">
                  <c:v>May, 2021</c:v>
                </c:pt>
                <c:pt idx="42">
                  <c:v>Jun, 2021</c:v>
                </c:pt>
                <c:pt idx="43">
                  <c:v>Jul, 2021</c:v>
                </c:pt>
                <c:pt idx="44">
                  <c:v>Aug, 2021</c:v>
                </c:pt>
                <c:pt idx="45">
                  <c:v>Sep, 2021</c:v>
                </c:pt>
                <c:pt idx="46">
                  <c:v>Oct, 2021</c:v>
                </c:pt>
                <c:pt idx="47">
                  <c:v>Nov, 2021</c:v>
                </c:pt>
                <c:pt idx="48">
                  <c:v>Dec, 2021</c:v>
                </c:pt>
                <c:pt idx="49">
                  <c:v>Jan, 2022</c:v>
                </c:pt>
                <c:pt idx="50">
                  <c:v>Feb, 2022</c:v>
                </c:pt>
                <c:pt idx="51">
                  <c:v>Mar, 2022</c:v>
                </c:pt>
                <c:pt idx="52">
                  <c:v>Apr, 2022</c:v>
                </c:pt>
                <c:pt idx="53">
                  <c:v>May, 2022</c:v>
                </c:pt>
                <c:pt idx="54">
                  <c:v>Jun, 2022</c:v>
                </c:pt>
                <c:pt idx="55">
                  <c:v>Jul, 2022</c:v>
                </c:pt>
                <c:pt idx="56">
                  <c:v>Aug, 2022</c:v>
                </c:pt>
                <c:pt idx="57">
                  <c:v>Sep, 2022</c:v>
                </c:pt>
                <c:pt idx="58">
                  <c:v>Oct, 2022</c:v>
                </c:pt>
                <c:pt idx="59">
                  <c:v>Nov, 2022</c:v>
                </c:pt>
                <c:pt idx="60">
                  <c:v>Dec, 2022</c:v>
                </c:pt>
              </c:strCache>
            </c:strRef>
          </c:cat>
          <c:val>
            <c:numRef>
              <c:f>'S&amp;P 500'!$I$2:$I$62</c:f>
              <c:numCache>
                <c:formatCode>General</c:formatCode>
                <c:ptCount val="61"/>
                <c:pt idx="1">
                  <c:v>10561.787246457037</c:v>
                </c:pt>
                <c:pt idx="2">
                  <c:v>10150.433309270986</c:v>
                </c:pt>
                <c:pt idx="3">
                  <c:v>9877.5438452130256</c:v>
                </c:pt>
                <c:pt idx="4">
                  <c:v>9904.3989213086425</c:v>
                </c:pt>
                <c:pt idx="5">
                  <c:v>10118.416672588746</c:v>
                </c:pt>
                <c:pt idx="6">
                  <c:v>10167.414095548715</c:v>
                </c:pt>
                <c:pt idx="7">
                  <c:v>10533.660481521239</c:v>
                </c:pt>
                <c:pt idx="8">
                  <c:v>10852.442951664605</c:v>
                </c:pt>
                <c:pt idx="9">
                  <c:v>10899.046607395996</c:v>
                </c:pt>
                <c:pt idx="10">
                  <c:v>10142.616163165161</c:v>
                </c:pt>
                <c:pt idx="11">
                  <c:v>10323.757017665257</c:v>
                </c:pt>
                <c:pt idx="12">
                  <c:v>9376.2740265034936</c:v>
                </c:pt>
                <c:pt idx="13">
                  <c:v>10114.040566874004</c:v>
                </c:pt>
                <c:pt idx="14">
                  <c:v>10414.720172351243</c:v>
                </c:pt>
                <c:pt idx="15">
                  <c:v>10601.396613567427</c:v>
                </c:pt>
                <c:pt idx="16">
                  <c:v>11018.173929630726</c:v>
                </c:pt>
                <c:pt idx="17">
                  <c:v>10293.423498565611</c:v>
                </c:pt>
                <c:pt idx="18">
                  <c:v>11002.951066161484</c:v>
                </c:pt>
                <c:pt idx="19">
                  <c:v>11147.399957361024</c:v>
                </c:pt>
                <c:pt idx="20">
                  <c:v>10945.725068353277</c:v>
                </c:pt>
                <c:pt idx="21">
                  <c:v>11133.78540624848</c:v>
                </c:pt>
                <c:pt idx="22">
                  <c:v>11361.268098189339</c:v>
                </c:pt>
                <c:pt idx="23">
                  <c:v>11748.085921282462</c:v>
                </c:pt>
                <c:pt idx="24">
                  <c:v>12083.961385542396</c:v>
                </c:pt>
                <c:pt idx="25">
                  <c:v>12064.287611132515</c:v>
                </c:pt>
                <c:pt idx="26">
                  <c:v>11049.554721892871</c:v>
                </c:pt>
                <c:pt idx="27">
                  <c:v>9667.0419395498993</c:v>
                </c:pt>
                <c:pt idx="28">
                  <c:v>10893.249202389281</c:v>
                </c:pt>
                <c:pt idx="29">
                  <c:v>11386.514861928257</c:v>
                </c:pt>
                <c:pt idx="30">
                  <c:v>11595.894689202991</c:v>
                </c:pt>
                <c:pt idx="31">
                  <c:v>12234.843526168743</c:v>
                </c:pt>
                <c:pt idx="32">
                  <c:v>13092.074012290503</c:v>
                </c:pt>
                <c:pt idx="33">
                  <c:v>12578.498733921555</c:v>
                </c:pt>
                <c:pt idx="34">
                  <c:v>12230.504823066944</c:v>
                </c:pt>
                <c:pt idx="35">
                  <c:v>13545.842512557934</c:v>
                </c:pt>
                <c:pt idx="36">
                  <c:v>14048.683241011224</c:v>
                </c:pt>
                <c:pt idx="37">
                  <c:v>13892.228111055843</c:v>
                </c:pt>
                <c:pt idx="38">
                  <c:v>14254.69683312077</c:v>
                </c:pt>
                <c:pt idx="39">
                  <c:v>14859.646694918116</c:v>
                </c:pt>
                <c:pt idx="40">
                  <c:v>15638.668317368662</c:v>
                </c:pt>
                <c:pt idx="41">
                  <c:v>15724.469911468024</c:v>
                </c:pt>
                <c:pt idx="42">
                  <c:v>16073.772913775765</c:v>
                </c:pt>
                <c:pt idx="43">
                  <c:v>16439.420857941146</c:v>
                </c:pt>
                <c:pt idx="44">
                  <c:v>16916.004952105966</c:v>
                </c:pt>
                <c:pt idx="45">
                  <c:v>16111.325137174095</c:v>
                </c:pt>
                <c:pt idx="46">
                  <c:v>17225.324561173857</c:v>
                </c:pt>
                <c:pt idx="47">
                  <c:v>17081.773332685032</c:v>
                </c:pt>
                <c:pt idx="48">
                  <c:v>17826.758577354227</c:v>
                </c:pt>
                <c:pt idx="49">
                  <c:v>16889.336889075083</c:v>
                </c:pt>
                <c:pt idx="50">
                  <c:v>16359.678487139121</c:v>
                </c:pt>
                <c:pt idx="51">
                  <c:v>16944.917171913643</c:v>
                </c:pt>
                <c:pt idx="52">
                  <c:v>15454.497851219901</c:v>
                </c:pt>
                <c:pt idx="53">
                  <c:v>15455.320708704723</c:v>
                </c:pt>
                <c:pt idx="54">
                  <c:v>14158.310299557539</c:v>
                </c:pt>
                <c:pt idx="55">
                  <c:v>15448.363822696665</c:v>
                </c:pt>
                <c:pt idx="56">
                  <c:v>14792.733420356757</c:v>
                </c:pt>
                <c:pt idx="57">
                  <c:v>13411.155703337445</c:v>
                </c:pt>
                <c:pt idx="58">
                  <c:v>14482.216927674577</c:v>
                </c:pt>
                <c:pt idx="59">
                  <c:v>15260.677510930924</c:v>
                </c:pt>
                <c:pt idx="60">
                  <c:v>14360.733240824213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CE-43D1-B951-0FF94927FA03}"/>
            </c:ext>
          </c:extLst>
        </c:ser>
        <c:ser>
          <c:idx val="9"/>
          <c:order val="9"/>
          <c:tx>
            <c:strRef>
              <c:f>'S&amp;P 500'!$K$1</c:f>
              <c:strCache>
                <c:ptCount val="1"/>
                <c:pt idx="0">
                  <c:v>portfolio-10k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'S&amp;P 500'!$A$2:$A$62</c:f>
              <c:strCache>
                <c:ptCount val="61"/>
                <c:pt idx="0">
                  <c:v>Dec, 2017</c:v>
                </c:pt>
                <c:pt idx="1">
                  <c:v>Jan, 2018</c:v>
                </c:pt>
                <c:pt idx="2">
                  <c:v>Feb, 2018</c:v>
                </c:pt>
                <c:pt idx="3">
                  <c:v>Mar, 2018</c:v>
                </c:pt>
                <c:pt idx="4">
                  <c:v>Apr, 2018</c:v>
                </c:pt>
                <c:pt idx="5">
                  <c:v>May, 2018</c:v>
                </c:pt>
                <c:pt idx="6">
                  <c:v>Jun, 2018</c:v>
                </c:pt>
                <c:pt idx="7">
                  <c:v>Jul, 2018</c:v>
                </c:pt>
                <c:pt idx="8">
                  <c:v>Aug, 2018</c:v>
                </c:pt>
                <c:pt idx="9">
                  <c:v>Sep, 2018</c:v>
                </c:pt>
                <c:pt idx="10">
                  <c:v>Oct, 2018</c:v>
                </c:pt>
                <c:pt idx="11">
                  <c:v>Nov, 2018</c:v>
                </c:pt>
                <c:pt idx="12">
                  <c:v>Dec, 2018</c:v>
                </c:pt>
                <c:pt idx="13">
                  <c:v>Jan, 2019</c:v>
                </c:pt>
                <c:pt idx="14">
                  <c:v>Feb, 2019</c:v>
                </c:pt>
                <c:pt idx="15">
                  <c:v>Mar, 2019</c:v>
                </c:pt>
                <c:pt idx="16">
                  <c:v>Apr, 2019</c:v>
                </c:pt>
                <c:pt idx="17">
                  <c:v>May, 2019</c:v>
                </c:pt>
                <c:pt idx="18">
                  <c:v>Jun, 2019</c:v>
                </c:pt>
                <c:pt idx="19">
                  <c:v>Jul, 2019</c:v>
                </c:pt>
                <c:pt idx="20">
                  <c:v>Aug, 2019</c:v>
                </c:pt>
                <c:pt idx="21">
                  <c:v>Sep, 2019</c:v>
                </c:pt>
                <c:pt idx="22">
                  <c:v>Oct, 2019</c:v>
                </c:pt>
                <c:pt idx="23">
                  <c:v>Nov, 2019</c:v>
                </c:pt>
                <c:pt idx="24">
                  <c:v>Dec, 2019</c:v>
                </c:pt>
                <c:pt idx="25">
                  <c:v>Jan, 2020</c:v>
                </c:pt>
                <c:pt idx="26">
                  <c:v>Feb, 2020</c:v>
                </c:pt>
                <c:pt idx="27">
                  <c:v>Mar, 2020</c:v>
                </c:pt>
                <c:pt idx="28">
                  <c:v>Apr, 2020</c:v>
                </c:pt>
                <c:pt idx="29">
                  <c:v>May, 2020</c:v>
                </c:pt>
                <c:pt idx="30">
                  <c:v>Jun, 2020</c:v>
                </c:pt>
                <c:pt idx="31">
                  <c:v>Jul, 2020</c:v>
                </c:pt>
                <c:pt idx="32">
                  <c:v>Aug, 2020</c:v>
                </c:pt>
                <c:pt idx="33">
                  <c:v>Sep, 2020</c:v>
                </c:pt>
                <c:pt idx="34">
                  <c:v>Oct, 2020</c:v>
                </c:pt>
                <c:pt idx="35">
                  <c:v>Nov, 2020</c:v>
                </c:pt>
                <c:pt idx="36">
                  <c:v>Dec, 2020</c:v>
                </c:pt>
                <c:pt idx="37">
                  <c:v>Jan, 2021</c:v>
                </c:pt>
                <c:pt idx="38">
                  <c:v>Feb, 2021</c:v>
                </c:pt>
                <c:pt idx="39">
                  <c:v>Mar, 2021</c:v>
                </c:pt>
                <c:pt idx="40">
                  <c:v>Apr, 2021</c:v>
                </c:pt>
                <c:pt idx="41">
                  <c:v>May, 2021</c:v>
                </c:pt>
                <c:pt idx="42">
                  <c:v>Jun, 2021</c:v>
                </c:pt>
                <c:pt idx="43">
                  <c:v>Jul, 2021</c:v>
                </c:pt>
                <c:pt idx="44">
                  <c:v>Aug, 2021</c:v>
                </c:pt>
                <c:pt idx="45">
                  <c:v>Sep, 2021</c:v>
                </c:pt>
                <c:pt idx="46">
                  <c:v>Oct, 2021</c:v>
                </c:pt>
                <c:pt idx="47">
                  <c:v>Nov, 2021</c:v>
                </c:pt>
                <c:pt idx="48">
                  <c:v>Dec, 2021</c:v>
                </c:pt>
                <c:pt idx="49">
                  <c:v>Jan, 2022</c:v>
                </c:pt>
                <c:pt idx="50">
                  <c:v>Feb, 2022</c:v>
                </c:pt>
                <c:pt idx="51">
                  <c:v>Mar, 2022</c:v>
                </c:pt>
                <c:pt idx="52">
                  <c:v>Apr, 2022</c:v>
                </c:pt>
                <c:pt idx="53">
                  <c:v>May, 2022</c:v>
                </c:pt>
                <c:pt idx="54">
                  <c:v>Jun, 2022</c:v>
                </c:pt>
                <c:pt idx="55">
                  <c:v>Jul, 2022</c:v>
                </c:pt>
                <c:pt idx="56">
                  <c:v>Aug, 2022</c:v>
                </c:pt>
                <c:pt idx="57">
                  <c:v>Sep, 2022</c:v>
                </c:pt>
                <c:pt idx="58">
                  <c:v>Oct, 2022</c:v>
                </c:pt>
                <c:pt idx="59">
                  <c:v>Nov, 2022</c:v>
                </c:pt>
                <c:pt idx="60">
                  <c:v>Dec, 2022</c:v>
                </c:pt>
              </c:strCache>
            </c:strRef>
          </c:cat>
          <c:val>
            <c:numRef>
              <c:f>'S&amp;P 500'!$K$2:$K$62</c:f>
              <c:numCache>
                <c:formatCode>General</c:formatCode>
                <c:ptCount val="61"/>
                <c:pt idx="1">
                  <c:v>11359.823571684265</c:v>
                </c:pt>
                <c:pt idx="2">
                  <c:v>11026.627001502089</c:v>
                </c:pt>
                <c:pt idx="3">
                  <c:v>10841.889275160413</c:v>
                </c:pt>
                <c:pt idx="4">
                  <c:v>11051.251118544415</c:v>
                </c:pt>
                <c:pt idx="5">
                  <c:v>11785.088539225733</c:v>
                </c:pt>
                <c:pt idx="6">
                  <c:v>11806.401904166029</c:v>
                </c:pt>
                <c:pt idx="7">
                  <c:v>12069.505264725389</c:v>
                </c:pt>
                <c:pt idx="8">
                  <c:v>12911.082162048169</c:v>
                </c:pt>
                <c:pt idx="9">
                  <c:v>13166.45876738671</c:v>
                </c:pt>
                <c:pt idx="10">
                  <c:v>11199.4613377436</c:v>
                </c:pt>
                <c:pt idx="11">
                  <c:v>10793.073721547993</c:v>
                </c:pt>
                <c:pt idx="12">
                  <c:v>9826.9531399225634</c:v>
                </c:pt>
                <c:pt idx="13">
                  <c:v>10603.313829355266</c:v>
                </c:pt>
                <c:pt idx="14">
                  <c:v>11101.822091428137</c:v>
                </c:pt>
                <c:pt idx="15">
                  <c:v>11835.227270012309</c:v>
                </c:pt>
                <c:pt idx="16">
                  <c:v>12482.263550097736</c:v>
                </c:pt>
                <c:pt idx="17">
                  <c:v>11172.401962468626</c:v>
                </c:pt>
                <c:pt idx="18">
                  <c:v>12428.842257202785</c:v>
                </c:pt>
                <c:pt idx="19">
                  <c:v>12820.18840638674</c:v>
                </c:pt>
                <c:pt idx="20">
                  <c:v>12968.452998068075</c:v>
                </c:pt>
                <c:pt idx="21">
                  <c:v>13039.198339859766</c:v>
                </c:pt>
                <c:pt idx="22">
                  <c:v>13685.584639183367</c:v>
                </c:pt>
                <c:pt idx="23">
                  <c:v>14101.541932874667</c:v>
                </c:pt>
                <c:pt idx="24">
                  <c:v>14564.364146844531</c:v>
                </c:pt>
                <c:pt idx="25">
                  <c:v>15315.084055603173</c:v>
                </c:pt>
                <c:pt idx="26">
                  <c:v>15318.413218215468</c:v>
                </c:pt>
                <c:pt idx="27">
                  <c:v>13831.381493997709</c:v>
                </c:pt>
                <c:pt idx="28">
                  <c:v>15843.879379975211</c:v>
                </c:pt>
                <c:pt idx="29">
                  <c:v>17984.551495696091</c:v>
                </c:pt>
                <c:pt idx="30">
                  <c:v>18767.584526008748</c:v>
                </c:pt>
                <c:pt idx="31">
                  <c:v>19921.574622235348</c:v>
                </c:pt>
                <c:pt idx="32">
                  <c:v>22718.269481677999</c:v>
                </c:pt>
                <c:pt idx="33">
                  <c:v>22136.964907856527</c:v>
                </c:pt>
                <c:pt idx="34">
                  <c:v>21025.170209983997</c:v>
                </c:pt>
                <c:pt idx="35">
                  <c:v>22492.706157727574</c:v>
                </c:pt>
                <c:pt idx="36">
                  <c:v>22326.204809369927</c:v>
                </c:pt>
                <c:pt idx="37">
                  <c:v>21909.973969982388</c:v>
                </c:pt>
                <c:pt idx="38">
                  <c:v>22187.274239525592</c:v>
                </c:pt>
                <c:pt idx="39">
                  <c:v>23595.775955580877</c:v>
                </c:pt>
                <c:pt idx="40">
                  <c:v>25635.971069108266</c:v>
                </c:pt>
                <c:pt idx="41">
                  <c:v>25817.70147121347</c:v>
                </c:pt>
                <c:pt idx="42">
                  <c:v>28358.326191006443</c:v>
                </c:pt>
                <c:pt idx="43">
                  <c:v>29277.240409117607</c:v>
                </c:pt>
                <c:pt idx="44">
                  <c:v>30638.597875615171</c:v>
                </c:pt>
                <c:pt idx="45">
                  <c:v>29160.353920088059</c:v>
                </c:pt>
                <c:pt idx="46">
                  <c:v>33139.888300718398</c:v>
                </c:pt>
                <c:pt idx="47">
                  <c:v>35984.362044756766</c:v>
                </c:pt>
                <c:pt idx="48">
                  <c:v>35106.635257685492</c:v>
                </c:pt>
                <c:pt idx="49">
                  <c:v>31768.943936699819</c:v>
                </c:pt>
                <c:pt idx="50">
                  <c:v>29229.052281587505</c:v>
                </c:pt>
                <c:pt idx="51">
                  <c:v>29455.343827255558</c:v>
                </c:pt>
                <c:pt idx="52">
                  <c:v>25971.271911604515</c:v>
                </c:pt>
                <c:pt idx="53">
                  <c:v>26286.604188143141</c:v>
                </c:pt>
                <c:pt idx="54">
                  <c:v>23370.574525824773</c:v>
                </c:pt>
                <c:pt idx="55">
                  <c:v>26101.451902684952</c:v>
                </c:pt>
                <c:pt idx="56">
                  <c:v>23902.596255870296</c:v>
                </c:pt>
                <c:pt idx="57">
                  <c:v>20727.7366066756</c:v>
                </c:pt>
                <c:pt idx="58">
                  <c:v>22928.289765516707</c:v>
                </c:pt>
                <c:pt idx="59">
                  <c:v>25657.130077317568</c:v>
                </c:pt>
                <c:pt idx="60">
                  <c:v>24153.004737964788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CE-43D1-B951-0FF94927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54048"/>
        <c:axId val="79422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'S&amp;P 500'!$B$1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'S&amp;P 500'!$A$2:$A$62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500'!$B$2:$B$62</c15:sqref>
                        </c15:formulaRef>
                      </c:ext>
                    </c:extLst>
                    <c:numCache>
                      <c:formatCode>#,##0.00</c:formatCode>
                      <c:ptCount val="61"/>
                      <c:pt idx="0">
                        <c:v>2645.1</c:v>
                      </c:pt>
                      <c:pt idx="1">
                        <c:v>2683.73</c:v>
                      </c:pt>
                      <c:pt idx="2">
                        <c:v>2816.45</c:v>
                      </c:pt>
                      <c:pt idx="3">
                        <c:v>2715.22</c:v>
                      </c:pt>
                      <c:pt idx="4">
                        <c:v>2633.45</c:v>
                      </c:pt>
                      <c:pt idx="5">
                        <c:v>2642.96</c:v>
                      </c:pt>
                      <c:pt idx="6">
                        <c:v>2718.7</c:v>
                      </c:pt>
                      <c:pt idx="7">
                        <c:v>2704.95</c:v>
                      </c:pt>
                      <c:pt idx="8">
                        <c:v>2821.17</c:v>
                      </c:pt>
                      <c:pt idx="9">
                        <c:v>2896.96</c:v>
                      </c:pt>
                      <c:pt idx="10">
                        <c:v>2926.29</c:v>
                      </c:pt>
                      <c:pt idx="11">
                        <c:v>2717.58</c:v>
                      </c:pt>
                      <c:pt idx="12">
                        <c:v>2790.5</c:v>
                      </c:pt>
                      <c:pt idx="13">
                        <c:v>2476.96</c:v>
                      </c:pt>
                      <c:pt idx="14">
                        <c:v>2702.32</c:v>
                      </c:pt>
                      <c:pt idx="15">
                        <c:v>2798.22</c:v>
                      </c:pt>
                      <c:pt idx="16">
                        <c:v>2848.63</c:v>
                      </c:pt>
                      <c:pt idx="17">
                        <c:v>2952.33</c:v>
                      </c:pt>
                      <c:pt idx="18">
                        <c:v>2751.53</c:v>
                      </c:pt>
                      <c:pt idx="19">
                        <c:v>2971.41</c:v>
                      </c:pt>
                      <c:pt idx="20">
                        <c:v>2980.32</c:v>
                      </c:pt>
                      <c:pt idx="21">
                        <c:v>2909.01</c:v>
                      </c:pt>
                      <c:pt idx="22">
                        <c:v>2983.69</c:v>
                      </c:pt>
                      <c:pt idx="23">
                        <c:v>3050.72</c:v>
                      </c:pt>
                      <c:pt idx="24">
                        <c:v>3143.85</c:v>
                      </c:pt>
                      <c:pt idx="25">
                        <c:v>3244.67</c:v>
                      </c:pt>
                      <c:pt idx="26">
                        <c:v>3235.66</c:v>
                      </c:pt>
                      <c:pt idx="27">
                        <c:v>2974.28</c:v>
                      </c:pt>
                      <c:pt idx="28">
                        <c:v>2498.08</c:v>
                      </c:pt>
                      <c:pt idx="29">
                        <c:v>2869.09</c:v>
                      </c:pt>
                      <c:pt idx="30">
                        <c:v>3038.78</c:v>
                      </c:pt>
                      <c:pt idx="31">
                        <c:v>3105.92</c:v>
                      </c:pt>
                      <c:pt idx="32">
                        <c:v>3288.26</c:v>
                      </c:pt>
                      <c:pt idx="33">
                        <c:v>3507.44</c:v>
                      </c:pt>
                      <c:pt idx="34">
                        <c:v>3385.87</c:v>
                      </c:pt>
                      <c:pt idx="35">
                        <c:v>3296.2</c:v>
                      </c:pt>
                      <c:pt idx="36">
                        <c:v>3645.87</c:v>
                      </c:pt>
                      <c:pt idx="37">
                        <c:v>3764.61</c:v>
                      </c:pt>
                      <c:pt idx="38">
                        <c:v>3731.17</c:v>
                      </c:pt>
                      <c:pt idx="39">
                        <c:v>3842.51</c:v>
                      </c:pt>
                      <c:pt idx="40">
                        <c:v>3992.78</c:v>
                      </c:pt>
                      <c:pt idx="41">
                        <c:v>4191.9799999999996</c:v>
                      </c:pt>
                      <c:pt idx="42">
                        <c:v>4216.5200000000004</c:v>
                      </c:pt>
                      <c:pt idx="43">
                        <c:v>4300.7299999999996</c:v>
                      </c:pt>
                      <c:pt idx="44">
                        <c:v>4406.8599999999997</c:v>
                      </c:pt>
                      <c:pt idx="45">
                        <c:v>4528.8</c:v>
                      </c:pt>
                      <c:pt idx="46">
                        <c:v>4317.16</c:v>
                      </c:pt>
                      <c:pt idx="47">
                        <c:v>4610.62</c:v>
                      </c:pt>
                      <c:pt idx="48">
                        <c:v>4602.82</c:v>
                      </c:pt>
                      <c:pt idx="49">
                        <c:v>4778.1400000000003</c:v>
                      </c:pt>
                      <c:pt idx="50">
                        <c:v>4519.57</c:v>
                      </c:pt>
                      <c:pt idx="51">
                        <c:v>4363.1400000000003</c:v>
                      </c:pt>
                      <c:pt idx="52">
                        <c:v>4540.32</c:v>
                      </c:pt>
                      <c:pt idx="53">
                        <c:v>4130.6099999999997</c:v>
                      </c:pt>
                      <c:pt idx="54">
                        <c:v>4149.78</c:v>
                      </c:pt>
                      <c:pt idx="55">
                        <c:v>3781</c:v>
                      </c:pt>
                      <c:pt idx="56">
                        <c:v>4112.38</c:v>
                      </c:pt>
                      <c:pt idx="57">
                        <c:v>3936.73</c:v>
                      </c:pt>
                      <c:pt idx="58">
                        <c:v>3609.78</c:v>
                      </c:pt>
                      <c:pt idx="59">
                        <c:v>3901.79</c:v>
                      </c:pt>
                      <c:pt idx="60">
                        <c:v>4087.14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CE-43D1-B951-0FF94927FA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500'!$C$2:$C$62</c15:sqref>
                        </c15:formulaRef>
                      </c:ext>
                    </c:extLst>
                    <c:numCache>
                      <c:formatCode>#,##0.00</c:formatCode>
                      <c:ptCount val="61"/>
                      <c:pt idx="0">
                        <c:v>2694.97</c:v>
                      </c:pt>
                      <c:pt idx="1">
                        <c:v>2872.87</c:v>
                      </c:pt>
                      <c:pt idx="2">
                        <c:v>2835.96</c:v>
                      </c:pt>
                      <c:pt idx="3">
                        <c:v>2801.9</c:v>
                      </c:pt>
                      <c:pt idx="4">
                        <c:v>2717.49</c:v>
                      </c:pt>
                      <c:pt idx="5">
                        <c:v>2742.24</c:v>
                      </c:pt>
                      <c:pt idx="6">
                        <c:v>2791.47</c:v>
                      </c:pt>
                      <c:pt idx="7">
                        <c:v>2848.03</c:v>
                      </c:pt>
                      <c:pt idx="8">
                        <c:v>2916.5</c:v>
                      </c:pt>
                      <c:pt idx="9">
                        <c:v>2940.91</c:v>
                      </c:pt>
                      <c:pt idx="10">
                        <c:v>2939.86</c:v>
                      </c:pt>
                      <c:pt idx="11">
                        <c:v>2815.15</c:v>
                      </c:pt>
                      <c:pt idx="12">
                        <c:v>2800.18</c:v>
                      </c:pt>
                      <c:pt idx="13">
                        <c:v>2708.95</c:v>
                      </c:pt>
                      <c:pt idx="14">
                        <c:v>2813.49</c:v>
                      </c:pt>
                      <c:pt idx="15">
                        <c:v>2860.31</c:v>
                      </c:pt>
                      <c:pt idx="16">
                        <c:v>2949.52</c:v>
                      </c:pt>
                      <c:pt idx="17">
                        <c:v>2954.13</c:v>
                      </c:pt>
                      <c:pt idx="18">
                        <c:v>2964.15</c:v>
                      </c:pt>
                      <c:pt idx="19">
                        <c:v>3027.98</c:v>
                      </c:pt>
                      <c:pt idx="20">
                        <c:v>3013.59</c:v>
                      </c:pt>
                      <c:pt idx="21">
                        <c:v>3021.99</c:v>
                      </c:pt>
                      <c:pt idx="22">
                        <c:v>3050.1</c:v>
                      </c:pt>
                      <c:pt idx="23">
                        <c:v>3154.26</c:v>
                      </c:pt>
                      <c:pt idx="24">
                        <c:v>3247.93</c:v>
                      </c:pt>
                      <c:pt idx="25">
                        <c:v>3337.77</c:v>
                      </c:pt>
                      <c:pt idx="26">
                        <c:v>3393.52</c:v>
                      </c:pt>
                      <c:pt idx="27">
                        <c:v>3136.72</c:v>
                      </c:pt>
                      <c:pt idx="28">
                        <c:v>2954.86</c:v>
                      </c:pt>
                      <c:pt idx="29">
                        <c:v>3068.67</c:v>
                      </c:pt>
                      <c:pt idx="30">
                        <c:v>3233.13</c:v>
                      </c:pt>
                      <c:pt idx="31">
                        <c:v>3279.99</c:v>
                      </c:pt>
                      <c:pt idx="32">
                        <c:v>3514.77</c:v>
                      </c:pt>
                      <c:pt idx="33">
                        <c:v>3588.11</c:v>
                      </c:pt>
                      <c:pt idx="34">
                        <c:v>3549.85</c:v>
                      </c:pt>
                      <c:pt idx="35">
                        <c:v>3645.99</c:v>
                      </c:pt>
                      <c:pt idx="36">
                        <c:v>3760.2</c:v>
                      </c:pt>
                      <c:pt idx="37">
                        <c:v>3870.9</c:v>
                      </c:pt>
                      <c:pt idx="38">
                        <c:v>3950.43</c:v>
                      </c:pt>
                      <c:pt idx="39">
                        <c:v>3994.41</c:v>
                      </c:pt>
                      <c:pt idx="40">
                        <c:v>4218.78</c:v>
                      </c:pt>
                      <c:pt idx="41">
                        <c:v>4238.04</c:v>
                      </c:pt>
                      <c:pt idx="42">
                        <c:v>4302.43</c:v>
                      </c:pt>
                      <c:pt idx="43">
                        <c:v>4429.97</c:v>
                      </c:pt>
                      <c:pt idx="44">
                        <c:v>4537.3599999999997</c:v>
                      </c:pt>
                      <c:pt idx="45">
                        <c:v>4545.8500000000004</c:v>
                      </c:pt>
                      <c:pt idx="46">
                        <c:v>4608.08</c:v>
                      </c:pt>
                      <c:pt idx="47">
                        <c:v>4743.83</c:v>
                      </c:pt>
                      <c:pt idx="48">
                        <c:v>4808.93</c:v>
                      </c:pt>
                      <c:pt idx="49">
                        <c:v>4818.62</c:v>
                      </c:pt>
                      <c:pt idx="50">
                        <c:v>4595.3100000000004</c:v>
                      </c:pt>
                      <c:pt idx="51">
                        <c:v>4637.3</c:v>
                      </c:pt>
                      <c:pt idx="52">
                        <c:v>4593.45</c:v>
                      </c:pt>
                      <c:pt idx="53">
                        <c:v>4307.66</c:v>
                      </c:pt>
                      <c:pt idx="54">
                        <c:v>4177.51</c:v>
                      </c:pt>
                      <c:pt idx="55">
                        <c:v>4140.1499999999996</c:v>
                      </c:pt>
                      <c:pt idx="56">
                        <c:v>4325.28</c:v>
                      </c:pt>
                      <c:pt idx="57">
                        <c:v>4119.28</c:v>
                      </c:pt>
                      <c:pt idx="58">
                        <c:v>3905.42</c:v>
                      </c:pt>
                      <c:pt idx="59">
                        <c:v>4080.11</c:v>
                      </c:pt>
                      <c:pt idx="60">
                        <c:v>4100.96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CE-43D1-B951-0FF94927FA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500'!$D$2:$D$62</c15:sqref>
                        </c15:formulaRef>
                      </c:ext>
                    </c:extLst>
                    <c:numCache>
                      <c:formatCode>#,##0.00</c:formatCode>
                      <c:ptCount val="61"/>
                      <c:pt idx="0">
                        <c:v>2605.52</c:v>
                      </c:pt>
                      <c:pt idx="1">
                        <c:v>2682.36</c:v>
                      </c:pt>
                      <c:pt idx="2">
                        <c:v>2532.69</c:v>
                      </c:pt>
                      <c:pt idx="3">
                        <c:v>2585.89</c:v>
                      </c:pt>
                      <c:pt idx="4">
                        <c:v>2553.8000000000002</c:v>
                      </c:pt>
                      <c:pt idx="5">
                        <c:v>2594.62</c:v>
                      </c:pt>
                      <c:pt idx="6">
                        <c:v>2691.99</c:v>
                      </c:pt>
                      <c:pt idx="7">
                        <c:v>2698.95</c:v>
                      </c:pt>
                      <c:pt idx="8">
                        <c:v>2796.34</c:v>
                      </c:pt>
                      <c:pt idx="9">
                        <c:v>2864.12</c:v>
                      </c:pt>
                      <c:pt idx="10">
                        <c:v>2603.54</c:v>
                      </c:pt>
                      <c:pt idx="11">
                        <c:v>2631.09</c:v>
                      </c:pt>
                      <c:pt idx="12">
                        <c:v>2346.58</c:v>
                      </c:pt>
                      <c:pt idx="13">
                        <c:v>2443.96</c:v>
                      </c:pt>
                      <c:pt idx="14">
                        <c:v>2681.83</c:v>
                      </c:pt>
                      <c:pt idx="15">
                        <c:v>2722.27</c:v>
                      </c:pt>
                      <c:pt idx="16">
                        <c:v>2848.63</c:v>
                      </c:pt>
                      <c:pt idx="17">
                        <c:v>2750.52</c:v>
                      </c:pt>
                      <c:pt idx="18">
                        <c:v>2728.81</c:v>
                      </c:pt>
                      <c:pt idx="19">
                        <c:v>2952.22</c:v>
                      </c:pt>
                      <c:pt idx="20">
                        <c:v>2822.12</c:v>
                      </c:pt>
                      <c:pt idx="21">
                        <c:v>2891.85</c:v>
                      </c:pt>
                      <c:pt idx="22">
                        <c:v>2855.94</c:v>
                      </c:pt>
                      <c:pt idx="23">
                        <c:v>3050.72</c:v>
                      </c:pt>
                      <c:pt idx="24">
                        <c:v>3070.33</c:v>
                      </c:pt>
                      <c:pt idx="25">
                        <c:v>3214.64</c:v>
                      </c:pt>
                      <c:pt idx="26">
                        <c:v>2855.84</c:v>
                      </c:pt>
                      <c:pt idx="27">
                        <c:v>2191.86</c:v>
                      </c:pt>
                      <c:pt idx="28">
                        <c:v>2447.4899999999998</c:v>
                      </c:pt>
                      <c:pt idx="29">
                        <c:v>2766.64</c:v>
                      </c:pt>
                      <c:pt idx="30">
                        <c:v>2965.66</c:v>
                      </c:pt>
                      <c:pt idx="31">
                        <c:v>3101.17</c:v>
                      </c:pt>
                      <c:pt idx="32">
                        <c:v>3284.53</c:v>
                      </c:pt>
                      <c:pt idx="33">
                        <c:v>3209.45</c:v>
                      </c:pt>
                      <c:pt idx="34">
                        <c:v>3233.94</c:v>
                      </c:pt>
                      <c:pt idx="35">
                        <c:v>3279.74</c:v>
                      </c:pt>
                      <c:pt idx="36">
                        <c:v>3633.4</c:v>
                      </c:pt>
                      <c:pt idx="37">
                        <c:v>3662.71</c:v>
                      </c:pt>
                      <c:pt idx="38">
                        <c:v>3725.62</c:v>
                      </c:pt>
                      <c:pt idx="39">
                        <c:v>3723.34</c:v>
                      </c:pt>
                      <c:pt idx="40">
                        <c:v>3992.78</c:v>
                      </c:pt>
                      <c:pt idx="41">
                        <c:v>4056.88</c:v>
                      </c:pt>
                      <c:pt idx="42">
                        <c:v>4164.3999999999996</c:v>
                      </c:pt>
                      <c:pt idx="43">
                        <c:v>4233.13</c:v>
                      </c:pt>
                      <c:pt idx="44">
                        <c:v>4367.7299999999996</c:v>
                      </c:pt>
                      <c:pt idx="45">
                        <c:v>4305.91</c:v>
                      </c:pt>
                      <c:pt idx="46">
                        <c:v>4278.9399999999996</c:v>
                      </c:pt>
                      <c:pt idx="47">
                        <c:v>4560</c:v>
                      </c:pt>
                      <c:pt idx="48">
                        <c:v>4495.12</c:v>
                      </c:pt>
                      <c:pt idx="49">
                        <c:v>4222.62</c:v>
                      </c:pt>
                      <c:pt idx="50">
                        <c:v>4114.6499999999996</c:v>
                      </c:pt>
                      <c:pt idx="51">
                        <c:v>4157.87</c:v>
                      </c:pt>
                      <c:pt idx="52">
                        <c:v>4124.28</c:v>
                      </c:pt>
                      <c:pt idx="53">
                        <c:v>3810.32</c:v>
                      </c:pt>
                      <c:pt idx="54">
                        <c:v>3636.87</c:v>
                      </c:pt>
                      <c:pt idx="55">
                        <c:v>3721.56</c:v>
                      </c:pt>
                      <c:pt idx="56">
                        <c:v>3954.53</c:v>
                      </c:pt>
                      <c:pt idx="57">
                        <c:v>3584.13</c:v>
                      </c:pt>
                      <c:pt idx="58">
                        <c:v>3491.58</c:v>
                      </c:pt>
                      <c:pt idx="59">
                        <c:v>3698.15</c:v>
                      </c:pt>
                      <c:pt idx="60">
                        <c:v>3764.49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CE-43D1-B951-0FF94927FA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500'!$E$1</c15:sqref>
                        </c15:formulaRef>
                      </c:ext>
                    </c:extLst>
                    <c:strCache>
                      <c:ptCount val="1"/>
                      <c:pt idx="0">
                        <c:v>Close*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500'!$E$2:$E$62</c15:sqref>
                        </c15:formulaRef>
                      </c:ext>
                    </c:extLst>
                    <c:numCache>
                      <c:formatCode>#,##0.00</c:formatCode>
                      <c:ptCount val="61"/>
                      <c:pt idx="0">
                        <c:v>2673.61</c:v>
                      </c:pt>
                      <c:pt idx="1">
                        <c:v>2823.81</c:v>
                      </c:pt>
                      <c:pt idx="2">
                        <c:v>2713.83</c:v>
                      </c:pt>
                      <c:pt idx="3">
                        <c:v>2640.87</c:v>
                      </c:pt>
                      <c:pt idx="4">
                        <c:v>2648.05</c:v>
                      </c:pt>
                      <c:pt idx="5">
                        <c:v>2705.27</c:v>
                      </c:pt>
                      <c:pt idx="6">
                        <c:v>2718.37</c:v>
                      </c:pt>
                      <c:pt idx="7">
                        <c:v>2816.29</c:v>
                      </c:pt>
                      <c:pt idx="8">
                        <c:v>2901.52</c:v>
                      </c:pt>
                      <c:pt idx="9">
                        <c:v>2913.98</c:v>
                      </c:pt>
                      <c:pt idx="10">
                        <c:v>2711.74</c:v>
                      </c:pt>
                      <c:pt idx="11">
                        <c:v>2760.17</c:v>
                      </c:pt>
                      <c:pt idx="12">
                        <c:v>2506.85</c:v>
                      </c:pt>
                      <c:pt idx="13">
                        <c:v>2704.1</c:v>
                      </c:pt>
                      <c:pt idx="14">
                        <c:v>2784.49</c:v>
                      </c:pt>
                      <c:pt idx="15">
                        <c:v>2834.4</c:v>
                      </c:pt>
                      <c:pt idx="16">
                        <c:v>2945.83</c:v>
                      </c:pt>
                      <c:pt idx="17">
                        <c:v>2752.06</c:v>
                      </c:pt>
                      <c:pt idx="18">
                        <c:v>2941.76</c:v>
                      </c:pt>
                      <c:pt idx="19">
                        <c:v>2980.38</c:v>
                      </c:pt>
                      <c:pt idx="20">
                        <c:v>2926.46</c:v>
                      </c:pt>
                      <c:pt idx="21">
                        <c:v>2976.74</c:v>
                      </c:pt>
                      <c:pt idx="22">
                        <c:v>3037.56</c:v>
                      </c:pt>
                      <c:pt idx="23">
                        <c:v>3140.98</c:v>
                      </c:pt>
                      <c:pt idx="24">
                        <c:v>3230.78</c:v>
                      </c:pt>
                      <c:pt idx="25">
                        <c:v>3225.52</c:v>
                      </c:pt>
                      <c:pt idx="26">
                        <c:v>2954.22</c:v>
                      </c:pt>
                      <c:pt idx="27">
                        <c:v>2584.59</c:v>
                      </c:pt>
                      <c:pt idx="28">
                        <c:v>2912.43</c:v>
                      </c:pt>
                      <c:pt idx="29">
                        <c:v>3044.31</c:v>
                      </c:pt>
                      <c:pt idx="30">
                        <c:v>3100.29</c:v>
                      </c:pt>
                      <c:pt idx="31">
                        <c:v>3271.12</c:v>
                      </c:pt>
                      <c:pt idx="32">
                        <c:v>3500.31</c:v>
                      </c:pt>
                      <c:pt idx="33">
                        <c:v>3363</c:v>
                      </c:pt>
                      <c:pt idx="34">
                        <c:v>3269.96</c:v>
                      </c:pt>
                      <c:pt idx="35">
                        <c:v>3621.63</c:v>
                      </c:pt>
                      <c:pt idx="36">
                        <c:v>3756.07</c:v>
                      </c:pt>
                      <c:pt idx="37">
                        <c:v>3714.24</c:v>
                      </c:pt>
                      <c:pt idx="38">
                        <c:v>3811.15</c:v>
                      </c:pt>
                      <c:pt idx="39">
                        <c:v>3972.89</c:v>
                      </c:pt>
                      <c:pt idx="40">
                        <c:v>4181.17</c:v>
                      </c:pt>
                      <c:pt idx="41">
                        <c:v>4204.1099999999997</c:v>
                      </c:pt>
                      <c:pt idx="42">
                        <c:v>4297.5</c:v>
                      </c:pt>
                      <c:pt idx="43">
                        <c:v>4395.26</c:v>
                      </c:pt>
                      <c:pt idx="44">
                        <c:v>4522.68</c:v>
                      </c:pt>
                      <c:pt idx="45">
                        <c:v>4307.54</c:v>
                      </c:pt>
                      <c:pt idx="46">
                        <c:v>4605.38</c:v>
                      </c:pt>
                      <c:pt idx="47">
                        <c:v>4567</c:v>
                      </c:pt>
                      <c:pt idx="48">
                        <c:v>4766.18</c:v>
                      </c:pt>
                      <c:pt idx="49">
                        <c:v>4515.55</c:v>
                      </c:pt>
                      <c:pt idx="50">
                        <c:v>4373.9399999999996</c:v>
                      </c:pt>
                      <c:pt idx="51">
                        <c:v>4530.41</c:v>
                      </c:pt>
                      <c:pt idx="52">
                        <c:v>4131.93</c:v>
                      </c:pt>
                      <c:pt idx="53">
                        <c:v>4132.1499999999996</c:v>
                      </c:pt>
                      <c:pt idx="54">
                        <c:v>3785.38</c:v>
                      </c:pt>
                      <c:pt idx="55">
                        <c:v>4130.29</c:v>
                      </c:pt>
                      <c:pt idx="56">
                        <c:v>3955</c:v>
                      </c:pt>
                      <c:pt idx="57">
                        <c:v>3585.62</c:v>
                      </c:pt>
                      <c:pt idx="58">
                        <c:v>3871.98</c:v>
                      </c:pt>
                      <c:pt idx="59">
                        <c:v>4080.11</c:v>
                      </c:pt>
                      <c:pt idx="60">
                        <c:v>3839.5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CE-43D1-B951-0FF94927FA0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500'!$F$1</c15:sqref>
                        </c15:formulaRef>
                      </c:ext>
                    </c:extLst>
                    <c:strCache>
                      <c:ptCount val="1"/>
                      <c:pt idx="0">
                        <c:v>Adj Close**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500'!$F$2:$F$62</c15:sqref>
                        </c15:formulaRef>
                      </c:ext>
                    </c:extLst>
                    <c:numCache>
                      <c:formatCode>#,##0.00</c:formatCode>
                      <c:ptCount val="61"/>
                      <c:pt idx="0">
                        <c:v>2673.61</c:v>
                      </c:pt>
                      <c:pt idx="1">
                        <c:v>2823.81</c:v>
                      </c:pt>
                      <c:pt idx="2">
                        <c:v>2713.83</c:v>
                      </c:pt>
                      <c:pt idx="3">
                        <c:v>2640.87</c:v>
                      </c:pt>
                      <c:pt idx="4">
                        <c:v>2648.05</c:v>
                      </c:pt>
                      <c:pt idx="5">
                        <c:v>2705.27</c:v>
                      </c:pt>
                      <c:pt idx="6">
                        <c:v>2718.37</c:v>
                      </c:pt>
                      <c:pt idx="7">
                        <c:v>2816.29</c:v>
                      </c:pt>
                      <c:pt idx="8">
                        <c:v>2901.52</c:v>
                      </c:pt>
                      <c:pt idx="9">
                        <c:v>2913.98</c:v>
                      </c:pt>
                      <c:pt idx="10">
                        <c:v>2711.74</c:v>
                      </c:pt>
                      <c:pt idx="11">
                        <c:v>2760.17</c:v>
                      </c:pt>
                      <c:pt idx="12">
                        <c:v>2506.85</c:v>
                      </c:pt>
                      <c:pt idx="13">
                        <c:v>2704.1</c:v>
                      </c:pt>
                      <c:pt idx="14">
                        <c:v>2784.49</c:v>
                      </c:pt>
                      <c:pt idx="15">
                        <c:v>2834.4</c:v>
                      </c:pt>
                      <c:pt idx="16">
                        <c:v>2945.83</c:v>
                      </c:pt>
                      <c:pt idx="17">
                        <c:v>2752.06</c:v>
                      </c:pt>
                      <c:pt idx="18">
                        <c:v>2941.76</c:v>
                      </c:pt>
                      <c:pt idx="19">
                        <c:v>2980.38</c:v>
                      </c:pt>
                      <c:pt idx="20">
                        <c:v>2926.46</c:v>
                      </c:pt>
                      <c:pt idx="21">
                        <c:v>2976.74</c:v>
                      </c:pt>
                      <c:pt idx="22">
                        <c:v>3037.56</c:v>
                      </c:pt>
                      <c:pt idx="23">
                        <c:v>3140.98</c:v>
                      </c:pt>
                      <c:pt idx="24">
                        <c:v>3230.78</c:v>
                      </c:pt>
                      <c:pt idx="25">
                        <c:v>3225.52</c:v>
                      </c:pt>
                      <c:pt idx="26">
                        <c:v>2954.22</c:v>
                      </c:pt>
                      <c:pt idx="27">
                        <c:v>2584.59</c:v>
                      </c:pt>
                      <c:pt idx="28">
                        <c:v>2912.43</c:v>
                      </c:pt>
                      <c:pt idx="29">
                        <c:v>3044.31</c:v>
                      </c:pt>
                      <c:pt idx="30">
                        <c:v>3100.29</c:v>
                      </c:pt>
                      <c:pt idx="31">
                        <c:v>3271.12</c:v>
                      </c:pt>
                      <c:pt idx="32">
                        <c:v>3500.31</c:v>
                      </c:pt>
                      <c:pt idx="33">
                        <c:v>3363</c:v>
                      </c:pt>
                      <c:pt idx="34">
                        <c:v>3269.96</c:v>
                      </c:pt>
                      <c:pt idx="35">
                        <c:v>3621.63</c:v>
                      </c:pt>
                      <c:pt idx="36">
                        <c:v>3756.07</c:v>
                      </c:pt>
                      <c:pt idx="37">
                        <c:v>3714.24</c:v>
                      </c:pt>
                      <c:pt idx="38">
                        <c:v>3811.15</c:v>
                      </c:pt>
                      <c:pt idx="39">
                        <c:v>3972.89</c:v>
                      </c:pt>
                      <c:pt idx="40">
                        <c:v>4181.17</c:v>
                      </c:pt>
                      <c:pt idx="41">
                        <c:v>4204.1099999999997</c:v>
                      </c:pt>
                      <c:pt idx="42">
                        <c:v>4297.5</c:v>
                      </c:pt>
                      <c:pt idx="43">
                        <c:v>4395.26</c:v>
                      </c:pt>
                      <c:pt idx="44">
                        <c:v>4522.68</c:v>
                      </c:pt>
                      <c:pt idx="45">
                        <c:v>4307.54</c:v>
                      </c:pt>
                      <c:pt idx="46">
                        <c:v>4605.38</c:v>
                      </c:pt>
                      <c:pt idx="47">
                        <c:v>4567</c:v>
                      </c:pt>
                      <c:pt idx="48">
                        <c:v>4766.18</c:v>
                      </c:pt>
                      <c:pt idx="49">
                        <c:v>4515.55</c:v>
                      </c:pt>
                      <c:pt idx="50">
                        <c:v>4373.9399999999996</c:v>
                      </c:pt>
                      <c:pt idx="51">
                        <c:v>4530.41</c:v>
                      </c:pt>
                      <c:pt idx="52">
                        <c:v>4131.93</c:v>
                      </c:pt>
                      <c:pt idx="53">
                        <c:v>4132.1499999999996</c:v>
                      </c:pt>
                      <c:pt idx="54">
                        <c:v>3785.38</c:v>
                      </c:pt>
                      <c:pt idx="55">
                        <c:v>4130.29</c:v>
                      </c:pt>
                      <c:pt idx="56">
                        <c:v>3955</c:v>
                      </c:pt>
                      <c:pt idx="57">
                        <c:v>3585.62</c:v>
                      </c:pt>
                      <c:pt idx="58">
                        <c:v>3871.98</c:v>
                      </c:pt>
                      <c:pt idx="59">
                        <c:v>4080.11</c:v>
                      </c:pt>
                      <c:pt idx="60">
                        <c:v>3839.5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CE-43D1-B951-0FF94927FA0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500'!$G$2:$G$62</c15:sqref>
                        </c15:formulaRef>
                      </c:ext>
                    </c:extLst>
                    <c:numCache>
                      <c:formatCode>#,##0</c:formatCode>
                      <c:ptCount val="61"/>
                      <c:pt idx="0">
                        <c:v>65531700000</c:v>
                      </c:pt>
                      <c:pt idx="1">
                        <c:v>77318690000</c:v>
                      </c:pt>
                      <c:pt idx="2">
                        <c:v>79933970000</c:v>
                      </c:pt>
                      <c:pt idx="3">
                        <c:v>76803890000</c:v>
                      </c:pt>
                      <c:pt idx="4">
                        <c:v>70194700000</c:v>
                      </c:pt>
                      <c:pt idx="5">
                        <c:v>76011820000</c:v>
                      </c:pt>
                      <c:pt idx="6">
                        <c:v>77891360000</c:v>
                      </c:pt>
                      <c:pt idx="7">
                        <c:v>64898300000</c:v>
                      </c:pt>
                      <c:pt idx="8">
                        <c:v>69523070000</c:v>
                      </c:pt>
                      <c:pt idx="9">
                        <c:v>63031510000</c:v>
                      </c:pt>
                      <c:pt idx="10">
                        <c:v>91930980000</c:v>
                      </c:pt>
                      <c:pt idx="11">
                        <c:v>80620020000</c:v>
                      </c:pt>
                      <c:pt idx="12">
                        <c:v>84162180000</c:v>
                      </c:pt>
                      <c:pt idx="13">
                        <c:v>80859870000</c:v>
                      </c:pt>
                      <c:pt idx="14">
                        <c:v>70638770000</c:v>
                      </c:pt>
                      <c:pt idx="15">
                        <c:v>79159660000</c:v>
                      </c:pt>
                      <c:pt idx="16">
                        <c:v>70090370000</c:v>
                      </c:pt>
                      <c:pt idx="17">
                        <c:v>77250740000</c:v>
                      </c:pt>
                      <c:pt idx="18">
                        <c:v>71250630000</c:v>
                      </c:pt>
                      <c:pt idx="19">
                        <c:v>70599470000</c:v>
                      </c:pt>
                      <c:pt idx="20">
                        <c:v>80269220000</c:v>
                      </c:pt>
                      <c:pt idx="21">
                        <c:v>74178980000</c:v>
                      </c:pt>
                      <c:pt idx="22">
                        <c:v>77720640000</c:v>
                      </c:pt>
                      <c:pt idx="23">
                        <c:v>72410620000</c:v>
                      </c:pt>
                      <c:pt idx="24">
                        <c:v>72325540000</c:v>
                      </c:pt>
                      <c:pt idx="25">
                        <c:v>77287980000</c:v>
                      </c:pt>
                      <c:pt idx="26">
                        <c:v>84436590000</c:v>
                      </c:pt>
                      <c:pt idx="27">
                        <c:v>162185380000</c:v>
                      </c:pt>
                      <c:pt idx="28">
                        <c:v>123608160000</c:v>
                      </c:pt>
                      <c:pt idx="29">
                        <c:v>107135190000</c:v>
                      </c:pt>
                      <c:pt idx="30">
                        <c:v>131458880000</c:v>
                      </c:pt>
                      <c:pt idx="31">
                        <c:v>96928130000</c:v>
                      </c:pt>
                      <c:pt idx="32">
                        <c:v>82466520000</c:v>
                      </c:pt>
                      <c:pt idx="33">
                        <c:v>92310780000</c:v>
                      </c:pt>
                      <c:pt idx="34">
                        <c:v>89938980000</c:v>
                      </c:pt>
                      <c:pt idx="35">
                        <c:v>101247180000</c:v>
                      </c:pt>
                      <c:pt idx="36">
                        <c:v>96375680000</c:v>
                      </c:pt>
                      <c:pt idx="37">
                        <c:v>106117800000</c:v>
                      </c:pt>
                      <c:pt idx="38">
                        <c:v>99082320000</c:v>
                      </c:pt>
                      <c:pt idx="39">
                        <c:v>122371150000</c:v>
                      </c:pt>
                      <c:pt idx="40">
                        <c:v>83124090000</c:v>
                      </c:pt>
                      <c:pt idx="41">
                        <c:v>88321860000</c:v>
                      </c:pt>
                      <c:pt idx="42">
                        <c:v>102544180000</c:v>
                      </c:pt>
                      <c:pt idx="43">
                        <c:v>84255620000</c:v>
                      </c:pt>
                      <c:pt idx="44">
                        <c:v>80500760000</c:v>
                      </c:pt>
                      <c:pt idx="45">
                        <c:v>85528860000</c:v>
                      </c:pt>
                      <c:pt idx="46">
                        <c:v>80253600000</c:v>
                      </c:pt>
                      <c:pt idx="47">
                        <c:v>88268840000</c:v>
                      </c:pt>
                      <c:pt idx="48">
                        <c:v>92750180000</c:v>
                      </c:pt>
                      <c:pt idx="49">
                        <c:v>95562890000</c:v>
                      </c:pt>
                      <c:pt idx="50">
                        <c:v>92667710000</c:v>
                      </c:pt>
                      <c:pt idx="51">
                        <c:v>123546260000</c:v>
                      </c:pt>
                      <c:pt idx="52">
                        <c:v>90367840000</c:v>
                      </c:pt>
                      <c:pt idx="53">
                        <c:v>108860390000</c:v>
                      </c:pt>
                      <c:pt idx="54">
                        <c:v>106116710000</c:v>
                      </c:pt>
                      <c:pt idx="55">
                        <c:v>81688320000</c:v>
                      </c:pt>
                      <c:pt idx="56">
                        <c:v>92252350000</c:v>
                      </c:pt>
                      <c:pt idx="57">
                        <c:v>94241020000</c:v>
                      </c:pt>
                      <c:pt idx="58">
                        <c:v>95823760000</c:v>
                      </c:pt>
                      <c:pt idx="59">
                        <c:v>92671910000</c:v>
                      </c:pt>
                      <c:pt idx="60">
                        <c:v>85249330000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CE-43D1-B951-0FF94927FA0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500'!$H$1</c15:sqref>
                        </c15:formulaRef>
                      </c:ext>
                    </c:extLst>
                    <c:strCache>
                      <c:ptCount val="1"/>
                      <c:pt idx="0">
                        <c:v>S&amp;P 500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500'!$H$2:$H$62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1">
                        <c:v>5.6178724645703677E-2</c:v>
                      </c:pt>
                      <c:pt idx="2">
                        <c:v>-3.8947379604151844E-2</c:v>
                      </c:pt>
                      <c:pt idx="3">
                        <c:v>-2.6884513768364281E-2</c:v>
                      </c:pt>
                      <c:pt idx="4">
                        <c:v>2.718801001185326E-3</c:v>
                      </c:pt>
                      <c:pt idx="5">
                        <c:v>2.1608353316591378E-2</c:v>
                      </c:pt>
                      <c:pt idx="6">
                        <c:v>4.842400204046143E-3</c:v>
                      </c:pt>
                      <c:pt idx="7">
                        <c:v>3.6021586465418642E-2</c:v>
                      </c:pt>
                      <c:pt idx="8">
                        <c:v>3.0263218631603996E-2</c:v>
                      </c:pt>
                      <c:pt idx="9">
                        <c:v>4.2943009181394707E-3</c:v>
                      </c:pt>
                      <c:pt idx="10">
                        <c:v>-6.9403358979814631E-2</c:v>
                      </c:pt>
                      <c:pt idx="11">
                        <c:v>1.7859381799140144E-2</c:v>
                      </c:pt>
                      <c:pt idx="12">
                        <c:v>-9.1776955767217297E-2</c:v>
                      </c:pt>
                      <c:pt idx="13">
                        <c:v>7.8684404731036967E-2</c:v>
                      </c:pt>
                      <c:pt idx="14">
                        <c:v>2.9728930143115964E-2</c:v>
                      </c:pt>
                      <c:pt idx="15">
                        <c:v>1.7924287751078408E-2</c:v>
                      </c:pt>
                      <c:pt idx="16">
                        <c:v>3.9313434942139368E-2</c:v>
                      </c:pt>
                      <c:pt idx="17">
                        <c:v>-6.5777726481161508E-2</c:v>
                      </c:pt>
                      <c:pt idx="18">
                        <c:v>6.8930183208215035E-2</c:v>
                      </c:pt>
                      <c:pt idx="19">
                        <c:v>1.312819536603934E-2</c:v>
                      </c:pt>
                      <c:pt idx="20">
                        <c:v>-1.8091652742267789E-2</c:v>
                      </c:pt>
                      <c:pt idx="21">
                        <c:v>1.7181167690656883E-2</c:v>
                      </c:pt>
                      <c:pt idx="22">
                        <c:v>2.0431747482144953E-2</c:v>
                      </c:pt>
                      <c:pt idx="23">
                        <c:v>3.4047064090915104E-2</c:v>
                      </c:pt>
                      <c:pt idx="24">
                        <c:v>2.8589803182446302E-2</c:v>
                      </c:pt>
                      <c:pt idx="25">
                        <c:v>-1.6280898111292685E-3</c:v>
                      </c:pt>
                      <c:pt idx="26">
                        <c:v>-8.4110469009648109E-2</c:v>
                      </c:pt>
                      <c:pt idx="27">
                        <c:v>-0.12511932083595659</c:v>
                      </c:pt>
                      <c:pt idx="28">
                        <c:v>0.12684410293315368</c:v>
                      </c:pt>
                      <c:pt idx="29">
                        <c:v>4.5281775012618368E-2</c:v>
                      </c:pt>
                      <c:pt idx="30">
                        <c:v>1.838840328350267E-2</c:v>
                      </c:pt>
                      <c:pt idx="31">
                        <c:v>5.5101296975444213E-2</c:v>
                      </c:pt>
                      <c:pt idx="32">
                        <c:v>7.0064687324219249E-2</c:v>
                      </c:pt>
                      <c:pt idx="33">
                        <c:v>-3.9227954095494386E-2</c:v>
                      </c:pt>
                      <c:pt idx="34">
                        <c:v>-2.766577460600653E-2</c:v>
                      </c:pt>
                      <c:pt idx="35">
                        <c:v>0.10754565805086302</c:v>
                      </c:pt>
                      <c:pt idx="36">
                        <c:v>3.7121406659432372E-2</c:v>
                      </c:pt>
                      <c:pt idx="37">
                        <c:v>-1.1136640158463601E-2</c:v>
                      </c:pt>
                      <c:pt idx="38">
                        <c:v>2.6091474971999741E-2</c:v>
                      </c:pt>
                      <c:pt idx="39">
                        <c:v>4.2438634008107733E-2</c:v>
                      </c:pt>
                      <c:pt idx="40">
                        <c:v>5.2425312555847307E-2</c:v>
                      </c:pt>
                      <c:pt idx="41">
                        <c:v>5.4865025818131288E-3</c:v>
                      </c:pt>
                      <c:pt idx="42">
                        <c:v>2.221397632316955E-2</c:v>
                      </c:pt>
                      <c:pt idx="43">
                        <c:v>2.2748109365910464E-2</c:v>
                      </c:pt>
                      <c:pt idx="44">
                        <c:v>2.8990321391681052E-2</c:v>
                      </c:pt>
                      <c:pt idx="45">
                        <c:v>-4.7569140421166278E-2</c:v>
                      </c:pt>
                      <c:pt idx="46">
                        <c:v>6.9143873301234615E-2</c:v>
                      </c:pt>
                      <c:pt idx="47">
                        <c:v>-8.3337314184714628E-3</c:v>
                      </c:pt>
                      <c:pt idx="48">
                        <c:v>4.3612874972629799E-2</c:v>
                      </c:pt>
                      <c:pt idx="49">
                        <c:v>-5.2585089106999758E-2</c:v>
                      </c:pt>
                      <c:pt idx="50">
                        <c:v>-3.136052086678269E-2</c:v>
                      </c:pt>
                      <c:pt idx="51">
                        <c:v>3.5773238773279988E-2</c:v>
                      </c:pt>
                      <c:pt idx="52">
                        <c:v>-8.7956719149039395E-2</c:v>
                      </c:pt>
                      <c:pt idx="53">
                        <c:v>5.3243883608711947E-5</c:v>
                      </c:pt>
                      <c:pt idx="54">
                        <c:v>-8.391999322386641E-2</c:v>
                      </c:pt>
                      <c:pt idx="55">
                        <c:v>9.1116347632205968E-2</c:v>
                      </c:pt>
                      <c:pt idx="56">
                        <c:v>-4.2440119216810436E-2</c:v>
                      </c:pt>
                      <c:pt idx="57">
                        <c:v>-9.3395701643489287E-2</c:v>
                      </c:pt>
                      <c:pt idx="58">
                        <c:v>7.9863454576893297E-2</c:v>
                      </c:pt>
                      <c:pt idx="59">
                        <c:v>5.375286029369989E-2</c:v>
                      </c:pt>
                      <c:pt idx="60">
                        <c:v>-5.897144929916108E-2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CE-43D1-B951-0FF94927FA0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500'!$J$1</c15:sqref>
                        </c15:formulaRef>
                      </c:ext>
                    </c:extLst>
                    <c:strCache>
                      <c:ptCount val="1"/>
                      <c:pt idx="0">
                        <c:v>Portfolio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500'!$A$2:$A$62</c15:sqref>
                        </c15:formulaRef>
                      </c:ext>
                    </c:extLst>
                    <c:strCache>
                      <c:ptCount val="61"/>
                      <c:pt idx="0">
                        <c:v>Dec, 2017</c:v>
                      </c:pt>
                      <c:pt idx="1">
                        <c:v>Jan, 2018</c:v>
                      </c:pt>
                      <c:pt idx="2">
                        <c:v>Feb, 2018</c:v>
                      </c:pt>
                      <c:pt idx="3">
                        <c:v>Mar, 2018</c:v>
                      </c:pt>
                      <c:pt idx="4">
                        <c:v>Apr, 2018</c:v>
                      </c:pt>
                      <c:pt idx="5">
                        <c:v>May, 2018</c:v>
                      </c:pt>
                      <c:pt idx="6">
                        <c:v>Jun, 2018</c:v>
                      </c:pt>
                      <c:pt idx="7">
                        <c:v>Jul, 2018</c:v>
                      </c:pt>
                      <c:pt idx="8">
                        <c:v>Aug, 2018</c:v>
                      </c:pt>
                      <c:pt idx="9">
                        <c:v>Sep, 2018</c:v>
                      </c:pt>
                      <c:pt idx="10">
                        <c:v>Oct, 2018</c:v>
                      </c:pt>
                      <c:pt idx="11">
                        <c:v>Nov, 2018</c:v>
                      </c:pt>
                      <c:pt idx="12">
                        <c:v>Dec, 2018</c:v>
                      </c:pt>
                      <c:pt idx="13">
                        <c:v>Jan, 2019</c:v>
                      </c:pt>
                      <c:pt idx="14">
                        <c:v>Feb, 2019</c:v>
                      </c:pt>
                      <c:pt idx="15">
                        <c:v>Mar, 2019</c:v>
                      </c:pt>
                      <c:pt idx="16">
                        <c:v>Apr, 2019</c:v>
                      </c:pt>
                      <c:pt idx="17">
                        <c:v>May, 2019</c:v>
                      </c:pt>
                      <c:pt idx="18">
                        <c:v>Jun, 2019</c:v>
                      </c:pt>
                      <c:pt idx="19">
                        <c:v>Jul, 2019</c:v>
                      </c:pt>
                      <c:pt idx="20">
                        <c:v>Aug, 2019</c:v>
                      </c:pt>
                      <c:pt idx="21">
                        <c:v>Sep, 2019</c:v>
                      </c:pt>
                      <c:pt idx="22">
                        <c:v>Oct, 2019</c:v>
                      </c:pt>
                      <c:pt idx="23">
                        <c:v>Nov, 2019</c:v>
                      </c:pt>
                      <c:pt idx="24">
                        <c:v>Dec, 2019</c:v>
                      </c:pt>
                      <c:pt idx="25">
                        <c:v>Jan, 2020</c:v>
                      </c:pt>
                      <c:pt idx="26">
                        <c:v>Feb, 2020</c:v>
                      </c:pt>
                      <c:pt idx="27">
                        <c:v>Mar, 2020</c:v>
                      </c:pt>
                      <c:pt idx="28">
                        <c:v>Apr, 2020</c:v>
                      </c:pt>
                      <c:pt idx="29">
                        <c:v>May, 2020</c:v>
                      </c:pt>
                      <c:pt idx="30">
                        <c:v>Jun, 2020</c:v>
                      </c:pt>
                      <c:pt idx="31">
                        <c:v>Jul, 2020</c:v>
                      </c:pt>
                      <c:pt idx="32">
                        <c:v>Aug, 2020</c:v>
                      </c:pt>
                      <c:pt idx="33">
                        <c:v>Sep, 2020</c:v>
                      </c:pt>
                      <c:pt idx="34">
                        <c:v>Oct, 2020</c:v>
                      </c:pt>
                      <c:pt idx="35">
                        <c:v>Nov, 2020</c:v>
                      </c:pt>
                      <c:pt idx="36">
                        <c:v>Dec, 2020</c:v>
                      </c:pt>
                      <c:pt idx="37">
                        <c:v>Jan, 2021</c:v>
                      </c:pt>
                      <c:pt idx="38">
                        <c:v>Feb, 2021</c:v>
                      </c:pt>
                      <c:pt idx="39">
                        <c:v>Mar, 2021</c:v>
                      </c:pt>
                      <c:pt idx="40">
                        <c:v>Apr, 2021</c:v>
                      </c:pt>
                      <c:pt idx="41">
                        <c:v>May, 2021</c:v>
                      </c:pt>
                      <c:pt idx="42">
                        <c:v>Jun, 2021</c:v>
                      </c:pt>
                      <c:pt idx="43">
                        <c:v>Jul, 2021</c:v>
                      </c:pt>
                      <c:pt idx="44">
                        <c:v>Aug, 2021</c:v>
                      </c:pt>
                      <c:pt idx="45">
                        <c:v>Sep, 2021</c:v>
                      </c:pt>
                      <c:pt idx="46">
                        <c:v>Oct, 2021</c:v>
                      </c:pt>
                      <c:pt idx="47">
                        <c:v>Nov, 2021</c:v>
                      </c:pt>
                      <c:pt idx="48">
                        <c:v>Dec, 2021</c:v>
                      </c:pt>
                      <c:pt idx="49">
                        <c:v>Jan, 2022</c:v>
                      </c:pt>
                      <c:pt idx="50">
                        <c:v>Feb, 2022</c:v>
                      </c:pt>
                      <c:pt idx="51">
                        <c:v>Mar, 2022</c:v>
                      </c:pt>
                      <c:pt idx="52">
                        <c:v>Apr, 2022</c:v>
                      </c:pt>
                      <c:pt idx="53">
                        <c:v>May, 2022</c:v>
                      </c:pt>
                      <c:pt idx="54">
                        <c:v>Jun, 2022</c:v>
                      </c:pt>
                      <c:pt idx="55">
                        <c:v>Jul, 2022</c:v>
                      </c:pt>
                      <c:pt idx="56">
                        <c:v>Aug, 2022</c:v>
                      </c:pt>
                      <c:pt idx="57">
                        <c:v>Sep, 2022</c:v>
                      </c:pt>
                      <c:pt idx="58">
                        <c:v>Oct, 2022</c:v>
                      </c:pt>
                      <c:pt idx="59">
                        <c:v>Nov, 2022</c:v>
                      </c:pt>
                      <c:pt idx="60">
                        <c:v>Dec, 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'S&amp;P 500'!$J$2:$J$62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1">
                        <c:v>0.13598235716842652</c:v>
                      </c:pt>
                      <c:pt idx="2">
                        <c:v>-2.933113952691201E-2</c:v>
                      </c:pt>
                      <c:pt idx="3">
                        <c:v>-1.6753783937419036E-2</c:v>
                      </c:pt>
                      <c:pt idx="4">
                        <c:v>1.9310457621409833E-2</c:v>
                      </c:pt>
                      <c:pt idx="5">
                        <c:v>6.6403107920506091E-2</c:v>
                      </c:pt>
                      <c:pt idx="6">
                        <c:v>1.8085027422029207E-3</c:v>
                      </c:pt>
                      <c:pt idx="7">
                        <c:v>2.2284804692827103E-2</c:v>
                      </c:pt>
                      <c:pt idx="8">
                        <c:v>6.972753885632671E-2</c:v>
                      </c:pt>
                      <c:pt idx="9">
                        <c:v>1.9779643730346019E-2</c:v>
                      </c:pt>
                      <c:pt idx="10">
                        <c:v>-0.14939456875947218</c:v>
                      </c:pt>
                      <c:pt idx="11">
                        <c:v>-3.6286353775429242E-2</c:v>
                      </c:pt>
                      <c:pt idx="12">
                        <c:v>-8.9513016083324223E-2</c:v>
                      </c:pt>
                      <c:pt idx="13">
                        <c:v>7.9003194416252157E-2</c:v>
                      </c:pt>
                      <c:pt idx="14">
                        <c:v>4.7014383436690434E-2</c:v>
                      </c:pt>
                      <c:pt idx="15">
                        <c:v>6.6061694426759424E-2</c:v>
                      </c:pt>
                      <c:pt idx="16">
                        <c:v>5.4670372213710364E-2</c:v>
                      </c:pt>
                      <c:pt idx="17">
                        <c:v>-0.10493782496836108</c:v>
                      </c:pt>
                      <c:pt idx="18">
                        <c:v>0.11245928126779801</c:v>
                      </c:pt>
                      <c:pt idx="19">
                        <c:v>3.1486935072907604E-2</c:v>
                      </c:pt>
                      <c:pt idx="20">
                        <c:v>1.1564930793643553E-2</c:v>
                      </c:pt>
                      <c:pt idx="21">
                        <c:v>5.455187430777662E-3</c:v>
                      </c:pt>
                      <c:pt idx="22">
                        <c:v>4.9572549053698435E-2</c:v>
                      </c:pt>
                      <c:pt idx="23">
                        <c:v>3.0393827129633001E-2</c:v>
                      </c:pt>
                      <c:pt idx="24">
                        <c:v>3.2820681324989977E-2</c:v>
                      </c:pt>
                      <c:pt idx="25">
                        <c:v>5.1544983439684743E-2</c:v>
                      </c:pt>
                      <c:pt idx="26">
                        <c:v>2.1737801765960778E-4</c:v>
                      </c:pt>
                      <c:pt idx="27">
                        <c:v>-9.7074788559006656E-2</c:v>
                      </c:pt>
                      <c:pt idx="28">
                        <c:v>0.1455023048023692</c:v>
                      </c:pt>
                      <c:pt idx="29">
                        <c:v>0.13511035172524949</c:v>
                      </c:pt>
                      <c:pt idx="30">
                        <c:v>4.3539202548367399E-2</c:v>
                      </c:pt>
                      <c:pt idx="31">
                        <c:v>6.1488472031515855E-2</c:v>
                      </c:pt>
                      <c:pt idx="32">
                        <c:v>0.14038523121164997</c:v>
                      </c:pt>
                      <c:pt idx="33">
                        <c:v>-2.5587537567079516E-2</c:v>
                      </c:pt>
                      <c:pt idx="34">
                        <c:v>-5.0223447636127898E-2</c:v>
                      </c:pt>
                      <c:pt idx="35">
                        <c:v>6.9799004387926536E-2</c:v>
                      </c:pt>
                      <c:pt idx="36">
                        <c:v>-7.4024595880137758E-3</c:v>
                      </c:pt>
                      <c:pt idx="37">
                        <c:v>-1.8643152427449523E-2</c:v>
                      </c:pt>
                      <c:pt idx="38">
                        <c:v>1.2656348653043588E-2</c:v>
                      </c:pt>
                      <c:pt idx="39">
                        <c:v>6.3482413425354656E-2</c:v>
                      </c:pt>
                      <c:pt idx="40">
                        <c:v>8.6464421317106244E-2</c:v>
                      </c:pt>
                      <c:pt idx="41">
                        <c:v>7.0888831016116677E-3</c:v>
                      </c:pt>
                      <c:pt idx="42">
                        <c:v>9.8406309431757627E-2</c:v>
                      </c:pt>
                      <c:pt idx="43">
                        <c:v>3.2403683204779127E-2</c:v>
                      </c:pt>
                      <c:pt idx="44">
                        <c:v>4.6498831429262914E-2</c:v>
                      </c:pt>
                      <c:pt idx="45">
                        <c:v>-4.8247767783904584E-2</c:v>
                      </c:pt>
                      <c:pt idx="46">
                        <c:v>0.13647071608033221</c:v>
                      </c:pt>
                      <c:pt idx="47">
                        <c:v>8.5832327442597708E-2</c:v>
                      </c:pt>
                      <c:pt idx="48">
                        <c:v>-2.4391895178788228E-2</c:v>
                      </c:pt>
                      <c:pt idx="49">
                        <c:v>-9.507294836109334E-2</c:v>
                      </c:pt>
                      <c:pt idx="50">
                        <c:v>-7.9948885306766665E-2</c:v>
                      </c:pt>
                      <c:pt idx="51">
                        <c:v>7.7420076261113194E-3</c:v>
                      </c:pt>
                      <c:pt idx="52">
                        <c:v>-0.11828318610313319</c:v>
                      </c:pt>
                      <c:pt idx="53">
                        <c:v>1.214158003550566E-2</c:v>
                      </c:pt>
                      <c:pt idx="54">
                        <c:v>-0.11093215546014401</c:v>
                      </c:pt>
                      <c:pt idx="55">
                        <c:v>0.11685110153550253</c:v>
                      </c:pt>
                      <c:pt idx="56">
                        <c:v>-8.4242656500976787E-2</c:v>
                      </c:pt>
                      <c:pt idx="57">
                        <c:v>-0.13282488710467899</c:v>
                      </c:pt>
                      <c:pt idx="58">
                        <c:v>0.10616466238443018</c:v>
                      </c:pt>
                      <c:pt idx="59">
                        <c:v>0.11901630429954428</c:v>
                      </c:pt>
                      <c:pt idx="60">
                        <c:v>-5.8624068039570612E-2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CE-43D1-B951-0FF94927FA03}"/>
                  </c:ext>
                </c:extLst>
              </c15:ser>
            </c15:filteredLineSeries>
          </c:ext>
        </c:extLst>
      </c:lineChart>
      <c:catAx>
        <c:axId val="11189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24592"/>
        <c:crosses val="autoZero"/>
        <c:auto val="1"/>
        <c:lblAlgn val="ctr"/>
        <c:lblOffset val="100"/>
        <c:noMultiLvlLbl val="0"/>
      </c:catAx>
      <c:valAx>
        <c:axId val="7942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7B29C88-19C9-4DD9-A219-A4FD171AD686}">
          <cx:tx>
            <cx:txData>
              <cx:f>_xlchart.v1.0</cx:f>
              <cx:v>Portfolio</cx:v>
            </cx:txData>
          </cx:tx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7B29C88-19C9-4DD9-A219-A4FD171AD686}">
          <cx:tx>
            <cx:txData>
              <cx:f>_xlchart.v1.2</cx:f>
              <cx:v>Portfolio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2</xdr:row>
      <xdr:rowOff>31750</xdr:rowOff>
    </xdr:from>
    <xdr:to>
      <xdr:col>21</xdr:col>
      <xdr:colOff>19050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C158D-59CA-49D1-9C19-8152F4AE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9</xdr:row>
      <xdr:rowOff>44450</xdr:rowOff>
    </xdr:from>
    <xdr:to>
      <xdr:col>21</xdr:col>
      <xdr:colOff>241300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54D8B-BE1B-4227-B169-92EF91094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21</xdr:row>
      <xdr:rowOff>57150</xdr:rowOff>
    </xdr:from>
    <xdr:to>
      <xdr:col>12</xdr:col>
      <xdr:colOff>431800</xdr:colOff>
      <xdr:row>38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0140EF-48E0-4E0B-8881-A00314D039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5050" y="4324350"/>
              <a:ext cx="4679950" cy="351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21</xdr:row>
      <xdr:rowOff>57150</xdr:rowOff>
    </xdr:from>
    <xdr:to>
      <xdr:col>13</xdr:col>
      <xdr:colOff>431800</xdr:colOff>
      <xdr:row>38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B08CF10-9538-CA92-CD58-3F45989B4C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0550" y="4324350"/>
              <a:ext cx="4679950" cy="351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9</xdr:row>
      <xdr:rowOff>31750</xdr:rowOff>
    </xdr:from>
    <xdr:to>
      <xdr:col>16</xdr:col>
      <xdr:colOff>349250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34853-431F-9542-ED35-4F450AD7D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2</xdr:row>
      <xdr:rowOff>31750</xdr:rowOff>
    </xdr:from>
    <xdr:to>
      <xdr:col>21</xdr:col>
      <xdr:colOff>19050</xdr:colOff>
      <xdr:row>23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48AD5-E7D3-6807-2146-662E774AD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31EB-8B2E-4B6B-9513-2C19B1A62D10}">
  <dimension ref="A1:K62"/>
  <sheetViews>
    <sheetView workbookViewId="0">
      <selection activeCell="N27" sqref="N27"/>
    </sheetView>
  </sheetViews>
  <sheetFormatPr baseColWidth="10" defaultColWidth="8.83203125" defaultRowHeight="16" x14ac:dyDescent="0.2"/>
  <cols>
    <col min="1" max="1" width="11.6640625" bestFit="1" customWidth="1"/>
    <col min="2" max="5" width="7.6640625" bestFit="1" customWidth="1"/>
    <col min="6" max="6" width="10.33203125" bestFit="1" customWidth="1"/>
    <col min="7" max="7" width="14.33203125" bestFit="1" customWidth="1"/>
    <col min="8" max="8" width="12.33203125" bestFit="1" customWidth="1"/>
    <col min="9" max="9" width="13.1640625" bestFit="1" customWidth="1"/>
    <col min="10" max="10" width="8.83203125" style="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71</v>
      </c>
      <c r="G1" t="s">
        <v>6</v>
      </c>
      <c r="H1" t="s">
        <v>72</v>
      </c>
      <c r="I1" t="s">
        <v>149</v>
      </c>
      <c r="J1" s="2" t="s">
        <v>12</v>
      </c>
      <c r="K1" t="s">
        <v>150</v>
      </c>
    </row>
    <row r="2" spans="1:11" x14ac:dyDescent="0.2">
      <c r="A2" t="s">
        <v>88</v>
      </c>
      <c r="B2" s="32">
        <v>2645.1</v>
      </c>
      <c r="C2" s="32">
        <v>2694.97</v>
      </c>
      <c r="D2" s="32">
        <v>2605.52</v>
      </c>
      <c r="E2" s="32">
        <v>2673.61</v>
      </c>
      <c r="F2" s="32">
        <v>2673.61</v>
      </c>
      <c r="G2" s="33">
        <v>65531700000</v>
      </c>
    </row>
    <row r="3" spans="1:11" x14ac:dyDescent="0.2">
      <c r="A3" t="s">
        <v>89</v>
      </c>
      <c r="B3" s="32">
        <v>2683.73</v>
      </c>
      <c r="C3" s="32">
        <v>2872.87</v>
      </c>
      <c r="D3" s="32">
        <v>2682.36</v>
      </c>
      <c r="E3" s="32">
        <v>2823.81</v>
      </c>
      <c r="F3" s="32">
        <v>2823.81</v>
      </c>
      <c r="G3" s="33">
        <v>77318690000</v>
      </c>
      <c r="H3">
        <f>(F3-F2)/F2</f>
        <v>5.6178724645703677E-2</v>
      </c>
      <c r="I3">
        <f>10000*(1+H3)</f>
        <v>10561.787246457037</v>
      </c>
      <c r="J3" s="2">
        <v>9.0866599800759756E-2</v>
      </c>
      <c r="K3">
        <f>10000*(1+J3)</f>
        <v>10908.665998007598</v>
      </c>
    </row>
    <row r="4" spans="1:11" x14ac:dyDescent="0.2">
      <c r="A4" t="s">
        <v>90</v>
      </c>
      <c r="B4" s="32">
        <v>2816.45</v>
      </c>
      <c r="C4" s="32">
        <v>2835.96</v>
      </c>
      <c r="D4" s="32">
        <v>2532.69</v>
      </c>
      <c r="E4" s="32">
        <v>2713.83</v>
      </c>
      <c r="F4" s="32">
        <v>2713.83</v>
      </c>
      <c r="G4" s="33">
        <v>79933970000</v>
      </c>
      <c r="H4">
        <f t="shared" ref="H4:H62" si="0">(F4-F3)/F3</f>
        <v>-3.8947379604151844E-2</v>
      </c>
      <c r="I4">
        <f>I3*(1+H4)</f>
        <v>10150.433309270986</v>
      </c>
      <c r="J4" s="2">
        <v>-2.8617511454459364E-2</v>
      </c>
      <c r="K4">
        <f>K3*(1+J4)</f>
        <v>10596.487123856745</v>
      </c>
    </row>
    <row r="5" spans="1:11" x14ac:dyDescent="0.2">
      <c r="A5" t="s">
        <v>91</v>
      </c>
      <c r="B5" s="32">
        <v>2715.22</v>
      </c>
      <c r="C5" s="32">
        <v>2801.9</v>
      </c>
      <c r="D5" s="32">
        <v>2585.89</v>
      </c>
      <c r="E5" s="32">
        <v>2640.87</v>
      </c>
      <c r="F5" s="32">
        <v>2640.87</v>
      </c>
      <c r="G5" s="33">
        <v>76803890000</v>
      </c>
      <c r="H5">
        <f t="shared" si="0"/>
        <v>-2.6884513768364281E-2</v>
      </c>
      <c r="I5">
        <f t="shared" ref="I5:I61" si="1">I4*(1+H5)</f>
        <v>9877.5438452130256</v>
      </c>
      <c r="J5" s="2">
        <v>-7.9691793113731993E-2</v>
      </c>
      <c r="K5">
        <f t="shared" ref="K5:K6" si="2">K4*(1+J5)</f>
        <v>9752.0340642500287</v>
      </c>
    </row>
    <row r="6" spans="1:11" x14ac:dyDescent="0.2">
      <c r="A6" t="s">
        <v>92</v>
      </c>
      <c r="B6" s="32">
        <v>2633.45</v>
      </c>
      <c r="C6" s="32">
        <v>2717.49</v>
      </c>
      <c r="D6" s="32">
        <v>2553.8000000000002</v>
      </c>
      <c r="E6" s="32">
        <v>2648.05</v>
      </c>
      <c r="F6" s="32">
        <v>2648.05</v>
      </c>
      <c r="G6" s="33">
        <v>70194700000</v>
      </c>
      <c r="H6">
        <f t="shared" si="0"/>
        <v>2.718801001185326E-3</v>
      </c>
      <c r="I6">
        <f t="shared" si="1"/>
        <v>9904.3989213086425</v>
      </c>
      <c r="J6" s="2">
        <v>6.3932500569677739E-2</v>
      </c>
      <c r="K6">
        <f t="shared" si="2"/>
        <v>10375.505987618211</v>
      </c>
    </row>
    <row r="7" spans="1:11" x14ac:dyDescent="0.2">
      <c r="A7" t="s">
        <v>93</v>
      </c>
      <c r="B7" s="32">
        <v>2642.96</v>
      </c>
      <c r="C7" s="32">
        <v>2742.24</v>
      </c>
      <c r="D7" s="32">
        <v>2594.62</v>
      </c>
      <c r="E7" s="32">
        <v>2705.27</v>
      </c>
      <c r="F7" s="32">
        <v>2705.27</v>
      </c>
      <c r="G7" s="33">
        <v>76011820000</v>
      </c>
      <c r="H7">
        <f t="shared" si="0"/>
        <v>2.1608353316591378E-2</v>
      </c>
      <c r="I7">
        <f t="shared" si="1"/>
        <v>10118.416672588746</v>
      </c>
      <c r="J7" s="2">
        <v>5.4633782051584021E-3</v>
      </c>
      <c r="K7">
        <f>K6*(1+J7)</f>
        <v>10432.191300898454</v>
      </c>
    </row>
    <row r="8" spans="1:11" x14ac:dyDescent="0.2">
      <c r="A8" t="s">
        <v>94</v>
      </c>
      <c r="B8" s="32">
        <v>2718.7</v>
      </c>
      <c r="C8" s="32">
        <v>2791.47</v>
      </c>
      <c r="D8" s="32">
        <v>2691.99</v>
      </c>
      <c r="E8" s="32">
        <v>2718.37</v>
      </c>
      <c r="F8" s="32">
        <v>2718.37</v>
      </c>
      <c r="G8" s="33">
        <v>77891360000</v>
      </c>
      <c r="H8">
        <f t="shared" si="0"/>
        <v>4.842400204046143E-3</v>
      </c>
      <c r="I8">
        <f t="shared" si="1"/>
        <v>10167.414095548715</v>
      </c>
      <c r="J8" s="2">
        <v>5.7636744879094003E-2</v>
      </c>
      <c r="K8">
        <f t="shared" ref="K8:K61" si="3">K7*(1+J8)</f>
        <v>11033.468849438241</v>
      </c>
    </row>
    <row r="9" spans="1:11" x14ac:dyDescent="0.2">
      <c r="A9" t="s">
        <v>95</v>
      </c>
      <c r="B9" s="32">
        <v>2704.95</v>
      </c>
      <c r="C9" s="32">
        <v>2848.03</v>
      </c>
      <c r="D9" s="32">
        <v>2698.95</v>
      </c>
      <c r="E9" s="32">
        <v>2816.29</v>
      </c>
      <c r="F9" s="32">
        <v>2816.29</v>
      </c>
      <c r="G9" s="33">
        <v>64898300000</v>
      </c>
      <c r="H9">
        <f t="shared" si="0"/>
        <v>3.6021586465418642E-2</v>
      </c>
      <c r="I9">
        <f t="shared" si="1"/>
        <v>10533.660481521239</v>
      </c>
      <c r="J9" s="2">
        <v>3.4129599334256654E-2</v>
      </c>
      <c r="K9">
        <f t="shared" si="3"/>
        <v>11410.036720536571</v>
      </c>
    </row>
    <row r="10" spans="1:11" x14ac:dyDescent="0.2">
      <c r="A10" t="s">
        <v>96</v>
      </c>
      <c r="B10" s="32">
        <v>2821.17</v>
      </c>
      <c r="C10" s="32">
        <v>2916.5</v>
      </c>
      <c r="D10" s="32">
        <v>2796.34</v>
      </c>
      <c r="E10" s="32">
        <v>2901.52</v>
      </c>
      <c r="F10" s="32">
        <v>2901.52</v>
      </c>
      <c r="G10" s="33">
        <v>69523070000</v>
      </c>
      <c r="H10">
        <f t="shared" si="0"/>
        <v>3.0263218631603996E-2</v>
      </c>
      <c r="I10">
        <f t="shared" si="1"/>
        <v>10852.442951664605</v>
      </c>
      <c r="J10" s="2">
        <v>5.5796216485709864E-2</v>
      </c>
      <c r="K10">
        <f t="shared" si="3"/>
        <v>12046.673599505528</v>
      </c>
    </row>
    <row r="11" spans="1:11" x14ac:dyDescent="0.2">
      <c r="A11" t="s">
        <v>97</v>
      </c>
      <c r="B11" s="32">
        <v>2896.96</v>
      </c>
      <c r="C11" s="32">
        <v>2940.91</v>
      </c>
      <c r="D11" s="32">
        <v>2864.12</v>
      </c>
      <c r="E11" s="32">
        <v>2913.98</v>
      </c>
      <c r="F11" s="32">
        <v>2913.98</v>
      </c>
      <c r="G11" s="33">
        <v>63031510000</v>
      </c>
      <c r="H11">
        <f t="shared" si="0"/>
        <v>4.2943009181394707E-3</v>
      </c>
      <c r="I11">
        <f t="shared" si="1"/>
        <v>10899.046607395996</v>
      </c>
      <c r="J11" s="2">
        <v>-6.4671877177282872E-2</v>
      </c>
      <c r="K11">
        <f t="shared" si="3"/>
        <v>11267.592604083491</v>
      </c>
    </row>
    <row r="12" spans="1:11" x14ac:dyDescent="0.2">
      <c r="A12" t="s">
        <v>98</v>
      </c>
      <c r="B12" s="32">
        <v>2926.29</v>
      </c>
      <c r="C12" s="32">
        <v>2939.86</v>
      </c>
      <c r="D12" s="32">
        <v>2603.54</v>
      </c>
      <c r="E12" s="32">
        <v>2711.74</v>
      </c>
      <c r="F12" s="32">
        <v>2711.74</v>
      </c>
      <c r="G12" s="33">
        <v>91930980000</v>
      </c>
      <c r="H12">
        <f t="shared" si="0"/>
        <v>-6.9403358979814631E-2</v>
      </c>
      <c r="I12">
        <f t="shared" si="1"/>
        <v>10142.616163165161</v>
      </c>
      <c r="J12" s="2">
        <v>-0.11271777158246409</v>
      </c>
      <c r="K12">
        <f t="shared" si="3"/>
        <v>9997.5346746521464</v>
      </c>
    </row>
    <row r="13" spans="1:11" x14ac:dyDescent="0.2">
      <c r="A13" t="s">
        <v>99</v>
      </c>
      <c r="B13" s="32">
        <v>2717.58</v>
      </c>
      <c r="C13" s="32">
        <v>2815.15</v>
      </c>
      <c r="D13" s="32">
        <v>2631.09</v>
      </c>
      <c r="E13" s="32">
        <v>2760.17</v>
      </c>
      <c r="F13" s="32">
        <v>2760.17</v>
      </c>
      <c r="G13" s="33">
        <v>80620020000</v>
      </c>
      <c r="H13">
        <f t="shared" si="0"/>
        <v>1.7859381799140144E-2</v>
      </c>
      <c r="I13">
        <f t="shared" si="1"/>
        <v>10323.757017665257</v>
      </c>
      <c r="J13" s="2">
        <v>3.4054405830130641E-2</v>
      </c>
      <c r="K13">
        <f t="shared" si="3"/>
        <v>10337.994777763553</v>
      </c>
    </row>
    <row r="14" spans="1:11" x14ac:dyDescent="0.2">
      <c r="A14" t="s">
        <v>100</v>
      </c>
      <c r="B14" s="32">
        <v>2790.5</v>
      </c>
      <c r="C14" s="32">
        <v>2800.18</v>
      </c>
      <c r="D14" s="32">
        <v>2346.58</v>
      </c>
      <c r="E14" s="32">
        <v>2506.85</v>
      </c>
      <c r="F14" s="32">
        <v>2506.85</v>
      </c>
      <c r="G14" s="33">
        <v>84162180000</v>
      </c>
      <c r="H14">
        <f t="shared" si="0"/>
        <v>-9.1776955767217297E-2</v>
      </c>
      <c r="I14">
        <f t="shared" si="1"/>
        <v>9376.2740265034936</v>
      </c>
      <c r="J14" s="2">
        <v>1.5763142300230203E-2</v>
      </c>
      <c r="K14">
        <f t="shared" si="3"/>
        <v>10500.954060544478</v>
      </c>
    </row>
    <row r="15" spans="1:11" x14ac:dyDescent="0.2">
      <c r="A15" t="s">
        <v>101</v>
      </c>
      <c r="B15" s="32">
        <v>2476.96</v>
      </c>
      <c r="C15" s="32">
        <v>2708.95</v>
      </c>
      <c r="D15" s="32">
        <v>2443.96</v>
      </c>
      <c r="E15" s="32">
        <v>2704.1</v>
      </c>
      <c r="F15" s="32">
        <v>2704.1</v>
      </c>
      <c r="G15" s="33">
        <v>80859870000</v>
      </c>
      <c r="H15">
        <f t="shared" si="0"/>
        <v>7.8684404731036967E-2</v>
      </c>
      <c r="I15">
        <f t="shared" si="1"/>
        <v>10114.040566874004</v>
      </c>
      <c r="J15" s="2">
        <v>0.17210862552422793</v>
      </c>
      <c r="K15">
        <f t="shared" si="3"/>
        <v>12308.258830597848</v>
      </c>
    </row>
    <row r="16" spans="1:11" x14ac:dyDescent="0.2">
      <c r="A16" t="s">
        <v>102</v>
      </c>
      <c r="B16" s="32">
        <v>2702.32</v>
      </c>
      <c r="C16" s="32">
        <v>2813.49</v>
      </c>
      <c r="D16" s="32">
        <v>2681.83</v>
      </c>
      <c r="E16" s="32">
        <v>2784.49</v>
      </c>
      <c r="F16" s="32">
        <v>2784.49</v>
      </c>
      <c r="G16" s="33">
        <v>70638770000</v>
      </c>
      <c r="H16">
        <f t="shared" si="0"/>
        <v>2.9728930143115964E-2</v>
      </c>
      <c r="I16">
        <f t="shared" si="1"/>
        <v>10414.720172351243</v>
      </c>
      <c r="J16" s="2">
        <v>0.19233472189119938</v>
      </c>
      <c r="K16">
        <f t="shared" si="3"/>
        <v>14675.564369745785</v>
      </c>
    </row>
    <row r="17" spans="1:11" x14ac:dyDescent="0.2">
      <c r="A17" t="s">
        <v>103</v>
      </c>
      <c r="B17" s="32">
        <v>2798.22</v>
      </c>
      <c r="C17" s="32">
        <v>2860.31</v>
      </c>
      <c r="D17" s="32">
        <v>2722.27</v>
      </c>
      <c r="E17" s="32">
        <v>2834.4</v>
      </c>
      <c r="F17" s="32">
        <v>2834.4</v>
      </c>
      <c r="G17" s="33">
        <v>79159660000</v>
      </c>
      <c r="H17">
        <f t="shared" si="0"/>
        <v>1.7924287751078408E-2</v>
      </c>
      <c r="I17">
        <f t="shared" si="1"/>
        <v>10601.396613567427</v>
      </c>
      <c r="J17" s="2">
        <v>9.4317396052389132E-2</v>
      </c>
      <c r="K17">
        <f t="shared" si="3"/>
        <v>16059.725386699429</v>
      </c>
    </row>
    <row r="18" spans="1:11" x14ac:dyDescent="0.2">
      <c r="A18" t="s">
        <v>104</v>
      </c>
      <c r="B18" s="32">
        <v>2848.63</v>
      </c>
      <c r="C18" s="32">
        <v>2949.52</v>
      </c>
      <c r="D18" s="32">
        <v>2848.63</v>
      </c>
      <c r="E18" s="32">
        <v>2945.83</v>
      </c>
      <c r="F18" s="32">
        <v>2945.83</v>
      </c>
      <c r="G18" s="33">
        <v>70090370000</v>
      </c>
      <c r="H18">
        <f t="shared" si="0"/>
        <v>3.9313434942139368E-2</v>
      </c>
      <c r="I18">
        <f t="shared" si="1"/>
        <v>11018.173929630726</v>
      </c>
      <c r="J18" s="2">
        <v>3.6824559535657622E-2</v>
      </c>
      <c r="K18">
        <f t="shared" si="3"/>
        <v>16651.117700328254</v>
      </c>
    </row>
    <row r="19" spans="1:11" x14ac:dyDescent="0.2">
      <c r="A19" t="s">
        <v>105</v>
      </c>
      <c r="B19" s="32">
        <v>2952.33</v>
      </c>
      <c r="C19" s="32">
        <v>2954.13</v>
      </c>
      <c r="D19" s="32">
        <v>2750.52</v>
      </c>
      <c r="E19" s="32">
        <v>2752.06</v>
      </c>
      <c r="F19" s="32">
        <v>2752.06</v>
      </c>
      <c r="G19" s="33">
        <v>77250740000</v>
      </c>
      <c r="H19">
        <f t="shared" si="0"/>
        <v>-6.5777726481161508E-2</v>
      </c>
      <c r="I19">
        <f t="shared" si="1"/>
        <v>10293.423498565611</v>
      </c>
      <c r="J19" s="2">
        <v>-8.7880070082284843E-3</v>
      </c>
      <c r="K19">
        <f t="shared" si="3"/>
        <v>16504.78756128293</v>
      </c>
    </row>
    <row r="20" spans="1:11" x14ac:dyDescent="0.2">
      <c r="A20" t="s">
        <v>106</v>
      </c>
      <c r="B20" s="32">
        <v>2751.53</v>
      </c>
      <c r="C20" s="32">
        <v>2964.15</v>
      </c>
      <c r="D20" s="32">
        <v>2728.81</v>
      </c>
      <c r="E20" s="32">
        <v>2941.76</v>
      </c>
      <c r="F20" s="32">
        <v>2941.76</v>
      </c>
      <c r="G20" s="33">
        <v>71250630000</v>
      </c>
      <c r="H20">
        <f t="shared" si="0"/>
        <v>6.8930183208215035E-2</v>
      </c>
      <c r="I20">
        <f t="shared" si="1"/>
        <v>11002.951066161484</v>
      </c>
      <c r="J20" s="2">
        <v>0.13374123996647846</v>
      </c>
      <c r="K20">
        <f t="shared" si="3"/>
        <v>18712.158315112218</v>
      </c>
    </row>
    <row r="21" spans="1:11" x14ac:dyDescent="0.2">
      <c r="A21" t="s">
        <v>107</v>
      </c>
      <c r="B21" s="32">
        <v>2971.41</v>
      </c>
      <c r="C21" s="32">
        <v>3027.98</v>
      </c>
      <c r="D21" s="32">
        <v>2952.22</v>
      </c>
      <c r="E21" s="32">
        <v>2980.38</v>
      </c>
      <c r="F21" s="32">
        <v>2980.38</v>
      </c>
      <c r="G21" s="33">
        <v>70599470000</v>
      </c>
      <c r="H21">
        <f t="shared" si="0"/>
        <v>1.312819536603934E-2</v>
      </c>
      <c r="I21">
        <f t="shared" si="1"/>
        <v>11147.399957361024</v>
      </c>
      <c r="J21" s="2">
        <v>0.23052398686054745</v>
      </c>
      <c r="K21">
        <f t="shared" si="3"/>
        <v>23025.759652677632</v>
      </c>
    </row>
    <row r="22" spans="1:11" x14ac:dyDescent="0.2">
      <c r="A22" t="s">
        <v>108</v>
      </c>
      <c r="B22" s="32">
        <v>2980.32</v>
      </c>
      <c r="C22" s="32">
        <v>3013.59</v>
      </c>
      <c r="D22" s="32">
        <v>2822.12</v>
      </c>
      <c r="E22" s="32">
        <v>2926.46</v>
      </c>
      <c r="F22" s="32">
        <v>2926.46</v>
      </c>
      <c r="G22" s="33">
        <v>80269220000</v>
      </c>
      <c r="H22">
        <f t="shared" si="0"/>
        <v>-1.8091652742267789E-2</v>
      </c>
      <c r="I22">
        <f t="shared" si="1"/>
        <v>10945.725068353277</v>
      </c>
      <c r="J22" s="2">
        <v>-4.6525927606823947E-2</v>
      </c>
      <c r="K22">
        <f t="shared" si="3"/>
        <v>21954.464825985026</v>
      </c>
    </row>
    <row r="23" spans="1:11" x14ac:dyDescent="0.2">
      <c r="A23" t="s">
        <v>109</v>
      </c>
      <c r="B23" s="32">
        <v>2909.01</v>
      </c>
      <c r="C23" s="32">
        <v>3021.99</v>
      </c>
      <c r="D23" s="32">
        <v>2891.85</v>
      </c>
      <c r="E23" s="32">
        <v>2976.74</v>
      </c>
      <c r="F23" s="32">
        <v>2976.74</v>
      </c>
      <c r="G23" s="33">
        <v>74178980000</v>
      </c>
      <c r="H23">
        <f t="shared" si="0"/>
        <v>1.7181167690656883E-2</v>
      </c>
      <c r="I23">
        <f t="shared" si="1"/>
        <v>11133.78540624848</v>
      </c>
      <c r="J23" s="2">
        <v>-0.1025494477992786</v>
      </c>
      <c r="K23">
        <f t="shared" si="3"/>
        <v>19703.046581351577</v>
      </c>
    </row>
    <row r="24" spans="1:11" x14ac:dyDescent="0.2">
      <c r="A24" t="s">
        <v>110</v>
      </c>
      <c r="B24" s="32">
        <v>2983.69</v>
      </c>
      <c r="C24" s="32">
        <v>3050.1</v>
      </c>
      <c r="D24" s="32">
        <v>2855.94</v>
      </c>
      <c r="E24" s="32">
        <v>3037.56</v>
      </c>
      <c r="F24" s="32">
        <v>3037.56</v>
      </c>
      <c r="G24" s="33">
        <v>77720640000</v>
      </c>
      <c r="H24">
        <f t="shared" si="0"/>
        <v>2.0431747482144953E-2</v>
      </c>
      <c r="I24">
        <f t="shared" si="1"/>
        <v>11361.268098189339</v>
      </c>
      <c r="J24" s="2">
        <v>4.5845814852890979E-2</v>
      </c>
      <c r="K24">
        <f t="shared" si="3"/>
        <v>20606.348806958111</v>
      </c>
    </row>
    <row r="25" spans="1:11" x14ac:dyDescent="0.2">
      <c r="A25" t="s">
        <v>111</v>
      </c>
      <c r="B25" s="32">
        <v>3050.72</v>
      </c>
      <c r="C25" s="32">
        <v>3154.26</v>
      </c>
      <c r="D25" s="32">
        <v>3050.72</v>
      </c>
      <c r="E25" s="32">
        <v>3140.98</v>
      </c>
      <c r="F25" s="32">
        <v>3140.98</v>
      </c>
      <c r="G25" s="33">
        <v>72410620000</v>
      </c>
      <c r="H25">
        <f t="shared" si="0"/>
        <v>3.4047064090915104E-2</v>
      </c>
      <c r="I25">
        <f t="shared" si="1"/>
        <v>11748.085921282462</v>
      </c>
      <c r="J25" s="2">
        <v>0.16521996202181011</v>
      </c>
      <c r="K25">
        <f t="shared" si="3"/>
        <v>24010.928974251903</v>
      </c>
    </row>
    <row r="26" spans="1:11" x14ac:dyDescent="0.2">
      <c r="A26" t="s">
        <v>112</v>
      </c>
      <c r="B26" s="32">
        <v>3143.85</v>
      </c>
      <c r="C26" s="32">
        <v>3247.93</v>
      </c>
      <c r="D26" s="32">
        <v>3070.33</v>
      </c>
      <c r="E26" s="32">
        <v>3230.78</v>
      </c>
      <c r="F26" s="32">
        <v>3230.78</v>
      </c>
      <c r="G26" s="33">
        <v>72325540000</v>
      </c>
      <c r="H26">
        <f t="shared" si="0"/>
        <v>2.8589803182446302E-2</v>
      </c>
      <c r="I26">
        <f t="shared" si="1"/>
        <v>12083.961385542396</v>
      </c>
      <c r="J26" s="2">
        <v>1.3912361920738626E-2</v>
      </c>
      <c r="K26">
        <f t="shared" si="3"/>
        <v>24344.977708194845</v>
      </c>
    </row>
    <row r="27" spans="1:11" x14ac:dyDescent="0.2">
      <c r="A27" t="s">
        <v>113</v>
      </c>
      <c r="B27" s="32">
        <v>3244.67</v>
      </c>
      <c r="C27" s="32">
        <v>3337.77</v>
      </c>
      <c r="D27" s="32">
        <v>3214.64</v>
      </c>
      <c r="E27" s="32">
        <v>3225.52</v>
      </c>
      <c r="F27" s="32">
        <v>3225.52</v>
      </c>
      <c r="G27" s="33">
        <v>77287980000</v>
      </c>
      <c r="H27">
        <f t="shared" si="0"/>
        <v>-1.6280898111292685E-3</v>
      </c>
      <c r="I27">
        <f t="shared" si="1"/>
        <v>12064.287611132515</v>
      </c>
      <c r="J27" s="2">
        <v>3.7679492133395304E-2</v>
      </c>
      <c r="K27">
        <f t="shared" si="3"/>
        <v>25262.284104238457</v>
      </c>
    </row>
    <row r="28" spans="1:11" x14ac:dyDescent="0.2">
      <c r="A28" t="s">
        <v>114</v>
      </c>
      <c r="B28" s="32">
        <v>3235.66</v>
      </c>
      <c r="C28" s="32">
        <v>3393.52</v>
      </c>
      <c r="D28" s="32">
        <v>2855.84</v>
      </c>
      <c r="E28" s="32">
        <v>2954.22</v>
      </c>
      <c r="F28" s="32">
        <v>2954.22</v>
      </c>
      <c r="G28" s="33">
        <v>84436590000</v>
      </c>
      <c r="H28">
        <f t="shared" si="0"/>
        <v>-8.4110469009648109E-2</v>
      </c>
      <c r="I28">
        <f t="shared" si="1"/>
        <v>11049.554721892871</v>
      </c>
      <c r="J28" s="2">
        <v>3.7069467372769539E-2</v>
      </c>
      <c r="K28">
        <f t="shared" si="3"/>
        <v>26198.743520602162</v>
      </c>
    </row>
    <row r="29" spans="1:11" x14ac:dyDescent="0.2">
      <c r="A29" t="s">
        <v>115</v>
      </c>
      <c r="B29" s="32">
        <v>2974.28</v>
      </c>
      <c r="C29" s="32">
        <v>3136.72</v>
      </c>
      <c r="D29" s="32">
        <v>2191.86</v>
      </c>
      <c r="E29" s="32">
        <v>2584.59</v>
      </c>
      <c r="F29" s="32">
        <v>2584.59</v>
      </c>
      <c r="G29" s="33">
        <v>162185380000</v>
      </c>
      <c r="H29">
        <f t="shared" si="0"/>
        <v>-0.12511932083595659</v>
      </c>
      <c r="I29">
        <f t="shared" si="1"/>
        <v>9667.0419395498993</v>
      </c>
      <c r="J29" s="2">
        <v>-0.17502250547016882</v>
      </c>
      <c r="K29">
        <f t="shared" si="3"/>
        <v>21613.373789456018</v>
      </c>
    </row>
    <row r="30" spans="1:11" x14ac:dyDescent="0.2">
      <c r="A30" t="s">
        <v>116</v>
      </c>
      <c r="B30" s="32">
        <v>2498.08</v>
      </c>
      <c r="C30" s="32">
        <v>2954.86</v>
      </c>
      <c r="D30" s="32">
        <v>2447.4899999999998</v>
      </c>
      <c r="E30" s="32">
        <v>2912.43</v>
      </c>
      <c r="F30" s="32">
        <v>2912.43</v>
      </c>
      <c r="G30" s="33">
        <v>123608160000</v>
      </c>
      <c r="H30">
        <f t="shared" si="0"/>
        <v>0.12684410293315368</v>
      </c>
      <c r="I30">
        <f t="shared" si="1"/>
        <v>10893.249202389281</v>
      </c>
      <c r="J30" s="2">
        <v>0.25562672668135267</v>
      </c>
      <c r="K30">
        <f t="shared" si="3"/>
        <v>27138.329783795205</v>
      </c>
    </row>
    <row r="31" spans="1:11" x14ac:dyDescent="0.2">
      <c r="A31" t="s">
        <v>117</v>
      </c>
      <c r="B31" s="32">
        <v>2869.09</v>
      </c>
      <c r="C31" s="32">
        <v>3068.67</v>
      </c>
      <c r="D31" s="32">
        <v>2766.64</v>
      </c>
      <c r="E31" s="32">
        <v>3044.31</v>
      </c>
      <c r="F31" s="32">
        <v>3044.31</v>
      </c>
      <c r="G31" s="33">
        <v>107135190000</v>
      </c>
      <c r="H31">
        <f t="shared" si="0"/>
        <v>4.5281775012618368E-2</v>
      </c>
      <c r="I31">
        <f t="shared" si="1"/>
        <v>11386.514861928257</v>
      </c>
      <c r="J31" s="2">
        <v>0.43050666748598343</v>
      </c>
      <c r="K31">
        <f t="shared" si="3"/>
        <v>38821.561700152488</v>
      </c>
    </row>
    <row r="32" spans="1:11" x14ac:dyDescent="0.2">
      <c r="A32" t="s">
        <v>118</v>
      </c>
      <c r="B32" s="32">
        <v>3038.78</v>
      </c>
      <c r="C32" s="32">
        <v>3233.13</v>
      </c>
      <c r="D32" s="32">
        <v>2965.66</v>
      </c>
      <c r="E32" s="32">
        <v>3100.29</v>
      </c>
      <c r="F32" s="32">
        <v>3100.29</v>
      </c>
      <c r="G32" s="33">
        <v>131458880000</v>
      </c>
      <c r="H32">
        <f t="shared" si="0"/>
        <v>1.838840328350267E-2</v>
      </c>
      <c r="I32">
        <f t="shared" si="1"/>
        <v>11595.894689202991</v>
      </c>
      <c r="J32" s="2">
        <v>0.22755652532296783</v>
      </c>
      <c r="K32">
        <f t="shared" si="3"/>
        <v>47655.661388250395</v>
      </c>
    </row>
    <row r="33" spans="1:11" x14ac:dyDescent="0.2">
      <c r="A33" t="s">
        <v>119</v>
      </c>
      <c r="B33" s="32">
        <v>3105.92</v>
      </c>
      <c r="C33" s="32">
        <v>3279.99</v>
      </c>
      <c r="D33" s="32">
        <v>3101.17</v>
      </c>
      <c r="E33" s="32">
        <v>3271.12</v>
      </c>
      <c r="F33" s="32">
        <v>3271.12</v>
      </c>
      <c r="G33" s="33">
        <v>96928130000</v>
      </c>
      <c r="H33">
        <f t="shared" si="0"/>
        <v>5.5101296975444213E-2</v>
      </c>
      <c r="I33">
        <f t="shared" si="1"/>
        <v>12234.843526168743</v>
      </c>
      <c r="J33" s="2">
        <v>0.16273951608393347</v>
      </c>
      <c r="K33">
        <f t="shared" si="3"/>
        <v>55411.120661234061</v>
      </c>
    </row>
    <row r="34" spans="1:11" x14ac:dyDescent="0.2">
      <c r="A34" t="s">
        <v>120</v>
      </c>
      <c r="B34" s="32">
        <v>3288.26</v>
      </c>
      <c r="C34" s="32">
        <v>3514.77</v>
      </c>
      <c r="D34" s="32">
        <v>3284.53</v>
      </c>
      <c r="E34" s="32">
        <v>3500.31</v>
      </c>
      <c r="F34" s="32">
        <v>3500.31</v>
      </c>
      <c r="G34" s="33">
        <v>82466520000</v>
      </c>
      <c r="H34">
        <f t="shared" si="0"/>
        <v>7.0064687324219249E-2</v>
      </c>
      <c r="I34">
        <f t="shared" si="1"/>
        <v>13092.074012290503</v>
      </c>
      <c r="J34" s="2">
        <v>0.16051784584642279</v>
      </c>
      <c r="K34">
        <f t="shared" si="3"/>
        <v>64305.594385711556</v>
      </c>
    </row>
    <row r="35" spans="1:11" x14ac:dyDescent="0.2">
      <c r="A35" t="s">
        <v>121</v>
      </c>
      <c r="B35" s="32">
        <v>3507.44</v>
      </c>
      <c r="C35" s="32">
        <v>3588.11</v>
      </c>
      <c r="D35" s="32">
        <v>3209.45</v>
      </c>
      <c r="E35" s="32">
        <v>3363</v>
      </c>
      <c r="F35" s="32">
        <v>3363</v>
      </c>
      <c r="G35" s="33">
        <v>92310780000</v>
      </c>
      <c r="H35">
        <f t="shared" si="0"/>
        <v>-3.9227954095494386E-2</v>
      </c>
      <c r="I35">
        <f t="shared" si="1"/>
        <v>12578.498733921555</v>
      </c>
      <c r="J35" s="2">
        <v>0.10208092474778875</v>
      </c>
      <c r="K35">
        <f t="shared" si="3"/>
        <v>70869.9689270612</v>
      </c>
    </row>
    <row r="36" spans="1:11" x14ac:dyDescent="0.2">
      <c r="A36" t="s">
        <v>122</v>
      </c>
      <c r="B36" s="32">
        <v>3385.87</v>
      </c>
      <c r="C36" s="32">
        <v>3549.85</v>
      </c>
      <c r="D36" s="32">
        <v>3233.94</v>
      </c>
      <c r="E36" s="32">
        <v>3269.96</v>
      </c>
      <c r="F36" s="32">
        <v>3269.96</v>
      </c>
      <c r="G36" s="33">
        <v>89938980000</v>
      </c>
      <c r="H36">
        <f t="shared" si="0"/>
        <v>-2.766577460600653E-2</v>
      </c>
      <c r="I36">
        <f t="shared" si="1"/>
        <v>12230.504823066944</v>
      </c>
      <c r="J36" s="2">
        <v>5.286547641443852E-2</v>
      </c>
      <c r="K36">
        <f t="shared" si="3"/>
        <v>74616.543597866737</v>
      </c>
    </row>
    <row r="37" spans="1:11" x14ac:dyDescent="0.2">
      <c r="A37" t="s">
        <v>123</v>
      </c>
      <c r="B37" s="32">
        <v>3296.2</v>
      </c>
      <c r="C37" s="32">
        <v>3645.99</v>
      </c>
      <c r="D37" s="32">
        <v>3279.74</v>
      </c>
      <c r="E37" s="32">
        <v>3621.63</v>
      </c>
      <c r="F37" s="32">
        <v>3621.63</v>
      </c>
      <c r="G37" s="33">
        <v>101247180000</v>
      </c>
      <c r="H37">
        <f t="shared" si="0"/>
        <v>0.10754565805086302</v>
      </c>
      <c r="I37">
        <f t="shared" si="1"/>
        <v>13545.842512557934</v>
      </c>
      <c r="J37" s="2">
        <v>0.39573120804459738</v>
      </c>
      <c r="K37">
        <f t="shared" si="3"/>
        <v>104144.63853596291</v>
      </c>
    </row>
    <row r="38" spans="1:11" x14ac:dyDescent="0.2">
      <c r="A38" t="s">
        <v>124</v>
      </c>
      <c r="B38" s="32">
        <v>3645.87</v>
      </c>
      <c r="C38" s="32">
        <v>3760.2</v>
      </c>
      <c r="D38" s="32">
        <v>3633.4</v>
      </c>
      <c r="E38" s="32">
        <v>3756.07</v>
      </c>
      <c r="F38" s="32">
        <v>3756.07</v>
      </c>
      <c r="G38" s="33">
        <v>96375680000</v>
      </c>
      <c r="H38">
        <f t="shared" si="0"/>
        <v>3.7121406659432372E-2</v>
      </c>
      <c r="I38">
        <f t="shared" si="1"/>
        <v>14048.683241011224</v>
      </c>
      <c r="J38" s="2">
        <v>0.30881184278318707</v>
      </c>
      <c r="K38">
        <f t="shared" si="3"/>
        <v>136305.73627824255</v>
      </c>
    </row>
    <row r="39" spans="1:11" x14ac:dyDescent="0.2">
      <c r="A39" t="s">
        <v>125</v>
      </c>
      <c r="B39" s="32">
        <v>3764.61</v>
      </c>
      <c r="C39" s="32">
        <v>3870.9</v>
      </c>
      <c r="D39" s="32">
        <v>3662.71</v>
      </c>
      <c r="E39" s="32">
        <v>3714.24</v>
      </c>
      <c r="F39" s="32">
        <v>3714.24</v>
      </c>
      <c r="G39" s="33">
        <v>106117800000</v>
      </c>
      <c r="H39">
        <f t="shared" si="0"/>
        <v>-1.1136640158463601E-2</v>
      </c>
      <c r="I39">
        <f t="shared" si="1"/>
        <v>13892.228111055843</v>
      </c>
      <c r="J39" s="2">
        <v>-1.8311014882652778E-2</v>
      </c>
      <c r="K39">
        <f t="shared" si="3"/>
        <v>133809.83991266071</v>
      </c>
    </row>
    <row r="40" spans="1:11" x14ac:dyDescent="0.2">
      <c r="A40" t="s">
        <v>126</v>
      </c>
      <c r="B40" s="32">
        <v>3731.17</v>
      </c>
      <c r="C40" s="32">
        <v>3950.43</v>
      </c>
      <c r="D40" s="32">
        <v>3725.62</v>
      </c>
      <c r="E40" s="32">
        <v>3811.15</v>
      </c>
      <c r="F40" s="32">
        <v>3811.15</v>
      </c>
      <c r="G40" s="33">
        <v>99082320000</v>
      </c>
      <c r="H40">
        <f t="shared" si="0"/>
        <v>2.6091474971999741E-2</v>
      </c>
      <c r="I40">
        <f t="shared" si="1"/>
        <v>14254.69683312077</v>
      </c>
      <c r="J40" s="2">
        <v>0.1586955910769354</v>
      </c>
      <c r="K40">
        <f t="shared" si="3"/>
        <v>155044.87154951051</v>
      </c>
    </row>
    <row r="41" spans="1:11" x14ac:dyDescent="0.2">
      <c r="A41" t="s">
        <v>127</v>
      </c>
      <c r="B41" s="32">
        <v>3842.51</v>
      </c>
      <c r="C41" s="32">
        <v>3994.41</v>
      </c>
      <c r="D41" s="32">
        <v>3723.34</v>
      </c>
      <c r="E41" s="32">
        <v>3972.89</v>
      </c>
      <c r="F41" s="32">
        <v>3972.89</v>
      </c>
      <c r="G41" s="33">
        <v>122371150000</v>
      </c>
      <c r="H41">
        <f t="shared" si="0"/>
        <v>4.2438634008107733E-2</v>
      </c>
      <c r="I41">
        <f t="shared" si="1"/>
        <v>14859.646694918116</v>
      </c>
      <c r="J41" s="2">
        <v>-0.1122132017066053</v>
      </c>
      <c r="K41">
        <f t="shared" si="3"/>
        <v>137646.79010475057</v>
      </c>
    </row>
    <row r="42" spans="1:11" x14ac:dyDescent="0.2">
      <c r="A42" t="s">
        <v>128</v>
      </c>
      <c r="B42" s="32">
        <v>3992.78</v>
      </c>
      <c r="C42" s="32">
        <v>4218.78</v>
      </c>
      <c r="D42" s="32">
        <v>3992.78</v>
      </c>
      <c r="E42" s="32">
        <v>4181.17</v>
      </c>
      <c r="F42" s="32">
        <v>4181.17</v>
      </c>
      <c r="G42" s="33">
        <v>83124090000</v>
      </c>
      <c r="H42">
        <f t="shared" si="0"/>
        <v>5.2425312555847307E-2</v>
      </c>
      <c r="I42">
        <f t="shared" si="1"/>
        <v>15638.668317368662</v>
      </c>
      <c r="J42" s="2">
        <v>0.1336519313621003</v>
      </c>
      <c r="K42">
        <f t="shared" si="3"/>
        <v>156043.54944804413</v>
      </c>
    </row>
    <row r="43" spans="1:11" x14ac:dyDescent="0.2">
      <c r="A43" t="s">
        <v>129</v>
      </c>
      <c r="B43" s="32">
        <v>4191.9799999999996</v>
      </c>
      <c r="C43" s="32">
        <v>4238.04</v>
      </c>
      <c r="D43" s="32">
        <v>4056.88</v>
      </c>
      <c r="E43" s="32">
        <v>4204.1099999999997</v>
      </c>
      <c r="F43" s="32">
        <v>4204.1099999999997</v>
      </c>
      <c r="G43" s="33">
        <v>88321860000</v>
      </c>
      <c r="H43">
        <f t="shared" si="0"/>
        <v>5.4865025818131288E-3</v>
      </c>
      <c r="I43">
        <f t="shared" si="1"/>
        <v>15724.469911468024</v>
      </c>
      <c r="J43" s="2">
        <v>8.0202703230904338E-2</v>
      </c>
      <c r="K43">
        <f t="shared" si="3"/>
        <v>168558.66393552255</v>
      </c>
    </row>
    <row r="44" spans="1:11" x14ac:dyDescent="0.2">
      <c r="A44" t="s">
        <v>130</v>
      </c>
      <c r="B44" s="32">
        <v>4216.5200000000004</v>
      </c>
      <c r="C44" s="32">
        <v>4302.43</v>
      </c>
      <c r="D44" s="32">
        <v>4164.3999999999996</v>
      </c>
      <c r="E44" s="32">
        <v>4297.5</v>
      </c>
      <c r="F44" s="32">
        <v>4297.5</v>
      </c>
      <c r="G44" s="33">
        <v>102544180000</v>
      </c>
      <c r="H44">
        <f t="shared" si="0"/>
        <v>2.221397632316955E-2</v>
      </c>
      <c r="I44">
        <f t="shared" si="1"/>
        <v>16073.772913775765</v>
      </c>
      <c r="J44" s="2">
        <v>0.12268132576275838</v>
      </c>
      <c r="K44">
        <f t="shared" si="3"/>
        <v>189237.6642959317</v>
      </c>
    </row>
    <row r="45" spans="1:11" x14ac:dyDescent="0.2">
      <c r="A45" t="s">
        <v>131</v>
      </c>
      <c r="B45" s="32">
        <v>4300.7299999999996</v>
      </c>
      <c r="C45" s="32">
        <v>4429.97</v>
      </c>
      <c r="D45" s="32">
        <v>4233.13</v>
      </c>
      <c r="E45" s="32">
        <v>4395.26</v>
      </c>
      <c r="F45" s="32">
        <v>4395.26</v>
      </c>
      <c r="G45" s="33">
        <v>84255620000</v>
      </c>
      <c r="H45">
        <f t="shared" si="0"/>
        <v>2.2748109365910464E-2</v>
      </c>
      <c r="I45">
        <f t="shared" si="1"/>
        <v>16439.420857941146</v>
      </c>
      <c r="J45" s="2">
        <v>-3.6044563781313897E-2</v>
      </c>
      <c r="K45">
        <f t="shared" si="3"/>
        <v>182416.67523539011</v>
      </c>
    </row>
    <row r="46" spans="1:11" x14ac:dyDescent="0.2">
      <c r="A46" t="s">
        <v>132</v>
      </c>
      <c r="B46" s="32">
        <v>4406.8599999999997</v>
      </c>
      <c r="C46" s="32">
        <v>4537.3599999999997</v>
      </c>
      <c r="D46" s="32">
        <v>4367.7299999999996</v>
      </c>
      <c r="E46" s="32">
        <v>4522.68</v>
      </c>
      <c r="F46" s="32">
        <v>4522.68</v>
      </c>
      <c r="G46" s="33">
        <v>80500760000</v>
      </c>
      <c r="H46">
        <f t="shared" si="0"/>
        <v>2.8990321391681052E-2</v>
      </c>
      <c r="I46">
        <f t="shared" si="1"/>
        <v>16916.004952105966</v>
      </c>
      <c r="J46" s="2">
        <v>0.11621431680588484</v>
      </c>
      <c r="K46">
        <f t="shared" si="3"/>
        <v>203616.10452187195</v>
      </c>
    </row>
    <row r="47" spans="1:11" x14ac:dyDescent="0.2">
      <c r="A47" t="s">
        <v>133</v>
      </c>
      <c r="B47" s="32">
        <v>4528.8</v>
      </c>
      <c r="C47" s="32">
        <v>4545.8500000000004</v>
      </c>
      <c r="D47" s="32">
        <v>4305.91</v>
      </c>
      <c r="E47" s="32">
        <v>4307.54</v>
      </c>
      <c r="F47" s="32">
        <v>4307.54</v>
      </c>
      <c r="G47" s="33">
        <v>85528860000</v>
      </c>
      <c r="H47">
        <f t="shared" si="0"/>
        <v>-4.7569140421166278E-2</v>
      </c>
      <c r="I47">
        <f t="shared" si="1"/>
        <v>16111.325137174095</v>
      </c>
      <c r="J47" s="2">
        <v>6.2679558603751434E-2</v>
      </c>
      <c r="K47">
        <f t="shared" si="3"/>
        <v>216378.67207791819</v>
      </c>
    </row>
    <row r="48" spans="1:11" x14ac:dyDescent="0.2">
      <c r="A48" t="s">
        <v>134</v>
      </c>
      <c r="B48" s="32">
        <v>4317.16</v>
      </c>
      <c r="C48" s="32">
        <v>4608.08</v>
      </c>
      <c r="D48" s="32">
        <v>4278.9399999999996</v>
      </c>
      <c r="E48" s="32">
        <v>4605.38</v>
      </c>
      <c r="F48" s="32">
        <v>4605.38</v>
      </c>
      <c r="G48" s="33">
        <v>80253600000</v>
      </c>
      <c r="H48">
        <f t="shared" si="0"/>
        <v>6.9143873301234615E-2</v>
      </c>
      <c r="I48">
        <f t="shared" si="1"/>
        <v>17225.324561173857</v>
      </c>
      <c r="J48" s="2">
        <v>0.10826524229226396</v>
      </c>
      <c r="K48">
        <f t="shared" si="3"/>
        <v>239804.9614373123</v>
      </c>
    </row>
    <row r="49" spans="1:11" x14ac:dyDescent="0.2">
      <c r="A49" t="s">
        <v>135</v>
      </c>
      <c r="B49" s="32">
        <v>4610.62</v>
      </c>
      <c r="C49" s="32">
        <v>4743.83</v>
      </c>
      <c r="D49" s="32">
        <v>4560</v>
      </c>
      <c r="E49" s="32">
        <v>4567</v>
      </c>
      <c r="F49" s="32">
        <v>4567</v>
      </c>
      <c r="G49" s="33">
        <v>88268840000</v>
      </c>
      <c r="H49">
        <f t="shared" si="0"/>
        <v>-8.3337314184714628E-3</v>
      </c>
      <c r="I49">
        <f t="shared" si="1"/>
        <v>17081.773332685032</v>
      </c>
      <c r="J49" s="2">
        <v>-9.850254663964339E-2</v>
      </c>
      <c r="K49">
        <f t="shared" si="3"/>
        <v>216183.56203891555</v>
      </c>
    </row>
    <row r="50" spans="1:11" x14ac:dyDescent="0.2">
      <c r="A50" t="s">
        <v>136</v>
      </c>
      <c r="B50" s="32">
        <v>4602.82</v>
      </c>
      <c r="C50" s="32">
        <v>4808.93</v>
      </c>
      <c r="D50" s="32">
        <v>4495.12</v>
      </c>
      <c r="E50" s="32">
        <v>4766.18</v>
      </c>
      <c r="F50" s="32">
        <v>4766.18</v>
      </c>
      <c r="G50" s="33">
        <v>92750180000</v>
      </c>
      <c r="H50">
        <f t="shared" si="0"/>
        <v>4.3612874972629799E-2</v>
      </c>
      <c r="I50">
        <f t="shared" si="1"/>
        <v>17826.758577354227</v>
      </c>
      <c r="J50" s="2">
        <v>2.7526209204413919E-2</v>
      </c>
      <c r="K50">
        <f t="shared" si="3"/>
        <v>222134.27599415413</v>
      </c>
    </row>
    <row r="51" spans="1:11" x14ac:dyDescent="0.2">
      <c r="A51" t="s">
        <v>137</v>
      </c>
      <c r="B51" s="32">
        <v>4778.1400000000003</v>
      </c>
      <c r="C51" s="32">
        <v>4818.62</v>
      </c>
      <c r="D51" s="32">
        <v>4222.62</v>
      </c>
      <c r="E51" s="32">
        <v>4515.55</v>
      </c>
      <c r="F51" s="32">
        <v>4515.55</v>
      </c>
      <c r="G51" s="33">
        <v>95562890000</v>
      </c>
      <c r="H51">
        <f t="shared" si="0"/>
        <v>-5.2585089106999758E-2</v>
      </c>
      <c r="I51">
        <f t="shared" si="1"/>
        <v>16889.336889075083</v>
      </c>
      <c r="J51" s="2">
        <v>-0.30878333473610714</v>
      </c>
      <c r="K51">
        <f t="shared" si="3"/>
        <v>153542.91349348845</v>
      </c>
    </row>
    <row r="52" spans="1:11" x14ac:dyDescent="0.2">
      <c r="A52" t="s">
        <v>138</v>
      </c>
      <c r="B52" s="32">
        <v>4519.57</v>
      </c>
      <c r="C52" s="32">
        <v>4595.3100000000004</v>
      </c>
      <c r="D52" s="32">
        <v>4114.6499999999996</v>
      </c>
      <c r="E52" s="32">
        <v>4373.9399999999996</v>
      </c>
      <c r="F52" s="32">
        <v>4373.9399999999996</v>
      </c>
      <c r="G52" s="33">
        <v>92667710000</v>
      </c>
      <c r="H52">
        <f t="shared" si="0"/>
        <v>-3.136052086678269E-2</v>
      </c>
      <c r="I52">
        <f t="shared" si="1"/>
        <v>16359.678487139121</v>
      </c>
      <c r="J52" s="2">
        <v>0.20593831493730169</v>
      </c>
      <c r="K52">
        <f t="shared" si="3"/>
        <v>185163.28236890136</v>
      </c>
    </row>
    <row r="53" spans="1:11" x14ac:dyDescent="0.2">
      <c r="A53" t="s">
        <v>139</v>
      </c>
      <c r="B53" s="32">
        <v>4363.1400000000003</v>
      </c>
      <c r="C53" s="32">
        <v>4637.3</v>
      </c>
      <c r="D53" s="32">
        <v>4157.87</v>
      </c>
      <c r="E53" s="32">
        <v>4530.41</v>
      </c>
      <c r="F53" s="32">
        <v>4530.41</v>
      </c>
      <c r="G53" s="33">
        <v>123546260000</v>
      </c>
      <c r="H53">
        <f t="shared" si="0"/>
        <v>3.5773238773279988E-2</v>
      </c>
      <c r="I53">
        <f t="shared" si="1"/>
        <v>16944.917171913643</v>
      </c>
      <c r="J53" s="2">
        <v>-6.776827154236037E-2</v>
      </c>
      <c r="K53">
        <f t="shared" si="3"/>
        <v>172615.08676965089</v>
      </c>
    </row>
    <row r="54" spans="1:11" x14ac:dyDescent="0.2">
      <c r="A54" t="s">
        <v>140</v>
      </c>
      <c r="B54" s="32">
        <v>4540.32</v>
      </c>
      <c r="C54" s="32">
        <v>4593.45</v>
      </c>
      <c r="D54" s="32">
        <v>4124.28</v>
      </c>
      <c r="E54" s="32">
        <v>4131.93</v>
      </c>
      <c r="F54" s="32">
        <v>4131.93</v>
      </c>
      <c r="G54" s="33">
        <v>90367840000</v>
      </c>
      <c r="H54">
        <f t="shared" si="0"/>
        <v>-8.7956719149039395E-2</v>
      </c>
      <c r="I54">
        <f t="shared" si="1"/>
        <v>15454.497851219901</v>
      </c>
      <c r="J54" s="2">
        <v>-0.14490222470299993</v>
      </c>
      <c r="K54">
        <f t="shared" si="3"/>
        <v>147602.7766794271</v>
      </c>
    </row>
    <row r="55" spans="1:11" x14ac:dyDescent="0.2">
      <c r="A55" t="s">
        <v>141</v>
      </c>
      <c r="B55" s="32">
        <v>4130.6099999999997</v>
      </c>
      <c r="C55" s="32">
        <v>4307.66</v>
      </c>
      <c r="D55" s="32">
        <v>3810.32</v>
      </c>
      <c r="E55" s="32">
        <v>4132.1499999999996</v>
      </c>
      <c r="F55" s="32">
        <v>4132.1499999999996</v>
      </c>
      <c r="G55" s="33">
        <v>108860390000</v>
      </c>
      <c r="H55">
        <f t="shared" si="0"/>
        <v>5.3243883608711947E-5</v>
      </c>
      <c r="I55">
        <f t="shared" si="1"/>
        <v>15455.320708704723</v>
      </c>
      <c r="J55" s="2">
        <v>0.14843382526432811</v>
      </c>
      <c r="K55">
        <f t="shared" si="3"/>
        <v>169512.02144159083</v>
      </c>
    </row>
    <row r="56" spans="1:11" x14ac:dyDescent="0.2">
      <c r="A56" t="s">
        <v>142</v>
      </c>
      <c r="B56" s="32">
        <v>4149.78</v>
      </c>
      <c r="C56" s="32">
        <v>4177.51</v>
      </c>
      <c r="D56" s="32">
        <v>3636.87</v>
      </c>
      <c r="E56" s="32">
        <v>3785.38</v>
      </c>
      <c r="F56" s="32">
        <v>3785.38</v>
      </c>
      <c r="G56" s="33">
        <v>106116710000</v>
      </c>
      <c r="H56">
        <f t="shared" si="0"/>
        <v>-8.391999322386641E-2</v>
      </c>
      <c r="I56">
        <f t="shared" si="1"/>
        <v>14158.310299557539</v>
      </c>
      <c r="J56" s="2">
        <v>-5.9835520924326403E-2</v>
      </c>
      <c r="K56">
        <f t="shared" si="3"/>
        <v>159369.18133569765</v>
      </c>
    </row>
    <row r="57" spans="1:11" x14ac:dyDescent="0.2">
      <c r="A57" t="s">
        <v>143</v>
      </c>
      <c r="B57" s="32">
        <v>3781</v>
      </c>
      <c r="C57" s="32">
        <v>4140.1499999999996</v>
      </c>
      <c r="D57" s="32">
        <v>3721.56</v>
      </c>
      <c r="E57" s="32">
        <v>4130.29</v>
      </c>
      <c r="F57" s="32">
        <v>4130.29</v>
      </c>
      <c r="G57" s="33">
        <v>81688320000</v>
      </c>
      <c r="H57">
        <f t="shared" si="0"/>
        <v>9.1116347632205968E-2</v>
      </c>
      <c r="I57">
        <f t="shared" si="1"/>
        <v>15448.363822696665</v>
      </c>
      <c r="J57" s="2">
        <v>0.32223039361640893</v>
      </c>
      <c r="K57">
        <f t="shared" si="3"/>
        <v>210722.77536782436</v>
      </c>
    </row>
    <row r="58" spans="1:11" x14ac:dyDescent="0.2">
      <c r="A58" t="s">
        <v>144</v>
      </c>
      <c r="B58" s="32">
        <v>4112.38</v>
      </c>
      <c r="C58" s="32">
        <v>4325.28</v>
      </c>
      <c r="D58" s="32">
        <v>3954.53</v>
      </c>
      <c r="E58" s="32">
        <v>3955</v>
      </c>
      <c r="F58" s="32">
        <v>3955</v>
      </c>
      <c r="G58" s="33">
        <v>92252350000</v>
      </c>
      <c r="H58">
        <f t="shared" si="0"/>
        <v>-4.2440119216810436E-2</v>
      </c>
      <c r="I58">
        <f t="shared" si="1"/>
        <v>14792.733420356757</v>
      </c>
      <c r="J58" s="2">
        <v>1.4867339150368027E-2</v>
      </c>
      <c r="K58">
        <f t="shared" si="3"/>
        <v>213855.6623359246</v>
      </c>
    </row>
    <row r="59" spans="1:11" x14ac:dyDescent="0.2">
      <c r="A59" t="s">
        <v>145</v>
      </c>
      <c r="B59" s="32">
        <v>3936.73</v>
      </c>
      <c r="C59" s="32">
        <v>4119.28</v>
      </c>
      <c r="D59" s="32">
        <v>3584.13</v>
      </c>
      <c r="E59" s="32">
        <v>3585.62</v>
      </c>
      <c r="F59" s="32">
        <v>3585.62</v>
      </c>
      <c r="G59" s="33">
        <v>94241020000</v>
      </c>
      <c r="H59">
        <f t="shared" si="0"/>
        <v>-9.3395701643489287E-2</v>
      </c>
      <c r="I59">
        <f t="shared" si="1"/>
        <v>13411.155703337445</v>
      </c>
      <c r="J59" s="2">
        <v>-0.10552206557952094</v>
      </c>
      <c r="K59">
        <f t="shared" si="3"/>
        <v>191289.17111036129</v>
      </c>
    </row>
    <row r="60" spans="1:11" x14ac:dyDescent="0.2">
      <c r="A60" t="s">
        <v>146</v>
      </c>
      <c r="B60" s="32">
        <v>3609.78</v>
      </c>
      <c r="C60" s="32">
        <v>3905.42</v>
      </c>
      <c r="D60" s="32">
        <v>3491.58</v>
      </c>
      <c r="E60" s="32">
        <v>3871.98</v>
      </c>
      <c r="F60" s="32">
        <v>3871.98</v>
      </c>
      <c r="G60" s="33">
        <v>95823760000</v>
      </c>
      <c r="H60">
        <f t="shared" si="0"/>
        <v>7.9863454576893297E-2</v>
      </c>
      <c r="I60">
        <f t="shared" si="1"/>
        <v>14482.216927674577</v>
      </c>
      <c r="J60" s="2">
        <v>3.4270057457602169E-3</v>
      </c>
      <c r="K60">
        <f t="shared" si="3"/>
        <v>191944.72019885821</v>
      </c>
    </row>
    <row r="61" spans="1:11" x14ac:dyDescent="0.2">
      <c r="A61" t="s">
        <v>147</v>
      </c>
      <c r="B61" s="32">
        <v>3901.79</v>
      </c>
      <c r="C61" s="32">
        <v>4080.11</v>
      </c>
      <c r="D61" s="32">
        <v>3698.15</v>
      </c>
      <c r="E61" s="32">
        <v>4080.11</v>
      </c>
      <c r="F61" s="32">
        <v>4080.11</v>
      </c>
      <c r="G61" s="33">
        <v>92671910000</v>
      </c>
      <c r="H61">
        <f t="shared" si="0"/>
        <v>5.375286029369989E-2</v>
      </c>
      <c r="I61">
        <f t="shared" si="1"/>
        <v>15260.677510930924</v>
      </c>
      <c r="J61" s="2">
        <v>0.34335767809075685</v>
      </c>
      <c r="K61">
        <f t="shared" si="3"/>
        <v>257850.41364811815</v>
      </c>
    </row>
    <row r="62" spans="1:11" x14ac:dyDescent="0.2">
      <c r="A62" t="s">
        <v>148</v>
      </c>
      <c r="B62" s="32">
        <v>4087.14</v>
      </c>
      <c r="C62" s="32">
        <v>4100.96</v>
      </c>
      <c r="D62" s="32">
        <v>3764.49</v>
      </c>
      <c r="E62" s="32">
        <v>3839.5</v>
      </c>
      <c r="F62" s="32">
        <v>3839.5</v>
      </c>
      <c r="G62" s="33">
        <v>85249330000</v>
      </c>
      <c r="H62">
        <f t="shared" si="0"/>
        <v>-5.897144929916108E-2</v>
      </c>
      <c r="I62">
        <f>I61*(1+H62)</f>
        <v>14360.733240824213</v>
      </c>
      <c r="J62" s="2">
        <v>-8.7571914679418689E-2</v>
      </c>
      <c r="K62">
        <f>K61*(1+J62)</f>
        <v>235269.95922407231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3724-461B-442B-8A97-456A7A146B14}">
  <dimension ref="A1:H122"/>
  <sheetViews>
    <sheetView workbookViewId="0">
      <selection activeCell="H1" sqref="H1:H1048576"/>
    </sheetView>
  </sheetViews>
  <sheetFormatPr baseColWidth="10" defaultColWidth="8.6640625" defaultRowHeight="16" x14ac:dyDescent="0.2"/>
  <cols>
    <col min="1" max="7" width="8.6640625" style="41"/>
    <col min="8" max="8" width="8.6640625" style="2"/>
    <col min="9" max="16384" width="8.6640625" style="41"/>
  </cols>
  <sheetData>
    <row r="1" spans="1:8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2" t="s">
        <v>163</v>
      </c>
    </row>
    <row r="2" spans="1:8" x14ac:dyDescent="0.2">
      <c r="A2" s="42">
        <v>41244</v>
      </c>
      <c r="B2" s="41">
        <v>2.2593329999999998</v>
      </c>
      <c r="C2" s="41">
        <v>2.3866670000000001</v>
      </c>
      <c r="D2" s="41">
        <v>2.1833330000000002</v>
      </c>
      <c r="E2" s="41">
        <v>2.258</v>
      </c>
      <c r="F2" s="41">
        <v>2.258</v>
      </c>
      <c r="G2" s="41">
        <v>325714500</v>
      </c>
    </row>
    <row r="3" spans="1:8" x14ac:dyDescent="0.2">
      <c r="A3" s="42">
        <v>41275</v>
      </c>
      <c r="B3" s="41">
        <v>2.3333330000000001</v>
      </c>
      <c r="C3" s="41">
        <v>2.580667</v>
      </c>
      <c r="D3" s="41">
        <v>2.1406670000000001</v>
      </c>
      <c r="E3" s="41">
        <v>2.500667</v>
      </c>
      <c r="F3" s="41">
        <v>2.500667</v>
      </c>
      <c r="G3" s="41">
        <v>426969000</v>
      </c>
      <c r="H3" s="2">
        <f>(F3-F2)/F2</f>
        <v>0.10746988485385295</v>
      </c>
    </row>
    <row r="4" spans="1:8" x14ac:dyDescent="0.2">
      <c r="A4" s="42">
        <v>41306</v>
      </c>
      <c r="B4" s="41">
        <v>2.544667</v>
      </c>
      <c r="C4" s="41">
        <v>2.6666669999999999</v>
      </c>
      <c r="D4" s="41">
        <v>2.253333</v>
      </c>
      <c r="E4" s="41">
        <v>2.3220000000000001</v>
      </c>
      <c r="F4" s="41">
        <v>2.3220000000000001</v>
      </c>
      <c r="G4" s="41">
        <v>663840000</v>
      </c>
      <c r="H4" s="2">
        <f t="shared" ref="H4:H67" si="0">(F4-F3)/F3</f>
        <v>-7.1447737743569981E-2</v>
      </c>
    </row>
    <row r="5" spans="1:8" x14ac:dyDescent="0.2">
      <c r="A5" s="42">
        <v>41334</v>
      </c>
      <c r="B5" s="41">
        <v>2.3333330000000001</v>
      </c>
      <c r="C5" s="41">
        <v>2.6326670000000001</v>
      </c>
      <c r="D5" s="41">
        <v>2.2833329999999998</v>
      </c>
      <c r="E5" s="41">
        <v>2.5259999999999998</v>
      </c>
      <c r="F5" s="41">
        <v>2.5259999999999998</v>
      </c>
      <c r="G5" s="41">
        <v>444825000</v>
      </c>
      <c r="H5" s="2">
        <f t="shared" si="0"/>
        <v>8.7855297157622622E-2</v>
      </c>
    </row>
    <row r="6" spans="1:8" x14ac:dyDescent="0.2">
      <c r="A6" s="42">
        <v>41365</v>
      </c>
      <c r="B6" s="41">
        <v>2.8239999999999998</v>
      </c>
      <c r="C6" s="41">
        <v>3.8786670000000001</v>
      </c>
      <c r="D6" s="41">
        <v>2.6806670000000001</v>
      </c>
      <c r="E6" s="41">
        <v>3.5993330000000001</v>
      </c>
      <c r="F6" s="41">
        <v>3.5993330000000001</v>
      </c>
      <c r="G6" s="41">
        <v>1223221500</v>
      </c>
      <c r="H6" s="2">
        <f t="shared" si="0"/>
        <v>0.42491409342834535</v>
      </c>
    </row>
    <row r="7" spans="1:8" x14ac:dyDescent="0.2">
      <c r="A7" s="42">
        <v>41395</v>
      </c>
      <c r="B7" s="41">
        <v>3.7326670000000002</v>
      </c>
      <c r="C7" s="41">
        <v>7.66</v>
      </c>
      <c r="D7" s="41">
        <v>3.5333329999999998</v>
      </c>
      <c r="E7" s="41">
        <v>6.5173329999999998</v>
      </c>
      <c r="F7" s="41">
        <v>6.5173329999999998</v>
      </c>
      <c r="G7" s="41">
        <v>4968313500</v>
      </c>
      <c r="H7" s="2">
        <f t="shared" si="0"/>
        <v>0.81070576131744398</v>
      </c>
    </row>
    <row r="8" spans="1:8" x14ac:dyDescent="0.2">
      <c r="A8" s="42">
        <v>41426</v>
      </c>
      <c r="B8" s="41">
        <v>6.508</v>
      </c>
      <c r="C8" s="41">
        <v>7.35</v>
      </c>
      <c r="D8" s="41">
        <v>5.8833330000000004</v>
      </c>
      <c r="E8" s="41">
        <v>7.1573330000000004</v>
      </c>
      <c r="F8" s="41">
        <v>7.1573330000000004</v>
      </c>
      <c r="G8" s="41">
        <v>2686720500</v>
      </c>
      <c r="H8" s="2">
        <f t="shared" si="0"/>
        <v>9.8199677690245471E-2</v>
      </c>
    </row>
    <row r="9" spans="1:8" x14ac:dyDescent="0.2">
      <c r="A9" s="42">
        <v>41456</v>
      </c>
      <c r="B9" s="41">
        <v>7.290667</v>
      </c>
      <c r="C9" s="41">
        <v>9.1660000000000004</v>
      </c>
      <c r="D9" s="41">
        <v>6.9666670000000002</v>
      </c>
      <c r="E9" s="41">
        <v>8.952</v>
      </c>
      <c r="F9" s="41">
        <v>8.952</v>
      </c>
      <c r="G9" s="41">
        <v>3442923000</v>
      </c>
      <c r="H9" s="2">
        <f t="shared" si="0"/>
        <v>0.25074521473291789</v>
      </c>
    </row>
    <row r="10" spans="1:8" x14ac:dyDescent="0.2">
      <c r="A10" s="42">
        <v>41487</v>
      </c>
      <c r="B10" s="41">
        <v>9</v>
      </c>
      <c r="C10" s="41">
        <v>11.533333000000001</v>
      </c>
      <c r="D10" s="41">
        <v>8.8239999999999998</v>
      </c>
      <c r="E10" s="41">
        <v>11.266667</v>
      </c>
      <c r="F10" s="41">
        <v>11.266667</v>
      </c>
      <c r="G10" s="41">
        <v>3888999000</v>
      </c>
      <c r="H10" s="2">
        <f t="shared" si="0"/>
        <v>0.25856423145665774</v>
      </c>
    </row>
    <row r="11" spans="1:8" x14ac:dyDescent="0.2">
      <c r="A11" s="42">
        <v>41518</v>
      </c>
      <c r="B11" s="41">
        <v>11.56</v>
      </c>
      <c r="C11" s="41">
        <v>12.966666999999999</v>
      </c>
      <c r="D11" s="41">
        <v>10.567333</v>
      </c>
      <c r="E11" s="41">
        <v>12.891332999999999</v>
      </c>
      <c r="F11" s="41">
        <v>12.891332999999999</v>
      </c>
      <c r="G11" s="41">
        <v>2568159000</v>
      </c>
      <c r="H11" s="2">
        <f t="shared" si="0"/>
        <v>0.14420111999404966</v>
      </c>
    </row>
    <row r="12" spans="1:8" x14ac:dyDescent="0.2">
      <c r="A12" s="42">
        <v>41548</v>
      </c>
      <c r="B12" s="41">
        <v>12.930667</v>
      </c>
      <c r="C12" s="41">
        <v>12.948667</v>
      </c>
      <c r="D12" s="41">
        <v>10.199999999999999</v>
      </c>
      <c r="E12" s="41">
        <v>10.662667000000001</v>
      </c>
      <c r="F12" s="41">
        <v>10.662667000000001</v>
      </c>
      <c r="G12" s="41">
        <v>3876822000</v>
      </c>
      <c r="H12" s="2">
        <f t="shared" si="0"/>
        <v>-0.17288095808245732</v>
      </c>
    </row>
    <row r="13" spans="1:8" x14ac:dyDescent="0.2">
      <c r="A13" s="42">
        <v>41579</v>
      </c>
      <c r="B13" s="41">
        <v>10.866667</v>
      </c>
      <c r="C13" s="41">
        <v>12.095333</v>
      </c>
      <c r="D13" s="41">
        <v>7.74</v>
      </c>
      <c r="E13" s="41">
        <v>8.4853330000000007</v>
      </c>
      <c r="F13" s="41">
        <v>8.4853330000000007</v>
      </c>
      <c r="G13" s="41">
        <v>4625827500</v>
      </c>
      <c r="H13" s="2">
        <f t="shared" si="0"/>
        <v>-0.20420163173059797</v>
      </c>
    </row>
    <row r="14" spans="1:8" x14ac:dyDescent="0.2">
      <c r="A14" s="42">
        <v>41609</v>
      </c>
      <c r="B14" s="41">
        <v>8.4233329999999995</v>
      </c>
      <c r="C14" s="41">
        <v>10.533333000000001</v>
      </c>
      <c r="D14" s="41">
        <v>8.2620000000000005</v>
      </c>
      <c r="E14" s="41">
        <v>10.028667</v>
      </c>
      <c r="F14" s="41">
        <v>10.028667</v>
      </c>
      <c r="G14" s="41">
        <v>2964568500</v>
      </c>
      <c r="H14" s="2">
        <f t="shared" si="0"/>
        <v>0.18188254957112462</v>
      </c>
    </row>
    <row r="15" spans="1:8" x14ac:dyDescent="0.2">
      <c r="A15" s="42">
        <v>41640</v>
      </c>
      <c r="B15" s="41">
        <v>9.9866670000000006</v>
      </c>
      <c r="C15" s="41">
        <v>12.4</v>
      </c>
      <c r="D15" s="41">
        <v>9.1113330000000001</v>
      </c>
      <c r="E15" s="41">
        <v>12.093999999999999</v>
      </c>
      <c r="F15" s="41">
        <v>12.093999999999999</v>
      </c>
      <c r="G15" s="41">
        <v>2758984500</v>
      </c>
      <c r="H15" s="2">
        <f t="shared" si="0"/>
        <v>0.20594292342142767</v>
      </c>
    </row>
    <row r="16" spans="1:8" x14ac:dyDescent="0.2">
      <c r="A16" s="42">
        <v>41671</v>
      </c>
      <c r="B16" s="41">
        <v>12.192667</v>
      </c>
      <c r="C16" s="41">
        <v>17.666668000000001</v>
      </c>
      <c r="D16" s="41">
        <v>11.290666999999999</v>
      </c>
      <c r="E16" s="41">
        <v>16.320667</v>
      </c>
      <c r="F16" s="41">
        <v>16.320667</v>
      </c>
      <c r="G16" s="41">
        <v>3389311500</v>
      </c>
      <c r="H16" s="2">
        <f t="shared" si="0"/>
        <v>0.34948462047296186</v>
      </c>
    </row>
    <row r="17" spans="1:8" x14ac:dyDescent="0.2">
      <c r="A17" s="42">
        <v>41699</v>
      </c>
      <c r="B17" s="41">
        <v>15.817333</v>
      </c>
      <c r="C17" s="41">
        <v>17.333331999999999</v>
      </c>
      <c r="D17" s="41">
        <v>13.533333000000001</v>
      </c>
      <c r="E17" s="41">
        <v>13.896667000000001</v>
      </c>
      <c r="F17" s="41">
        <v>13.896667000000001</v>
      </c>
      <c r="G17" s="41">
        <v>2500284000</v>
      </c>
      <c r="H17" s="2">
        <f t="shared" si="0"/>
        <v>-0.1485233416011735</v>
      </c>
    </row>
    <row r="18" spans="1:8" x14ac:dyDescent="0.2">
      <c r="A18" s="42">
        <v>41730</v>
      </c>
      <c r="B18" s="41">
        <v>13.934666999999999</v>
      </c>
      <c r="C18" s="41">
        <v>15.715332999999999</v>
      </c>
      <c r="D18" s="41">
        <v>12.288</v>
      </c>
      <c r="E18" s="41">
        <v>13.859332999999999</v>
      </c>
      <c r="F18" s="41">
        <v>13.859332999999999</v>
      </c>
      <c r="G18" s="41">
        <v>2478117000</v>
      </c>
      <c r="H18" s="2">
        <f t="shared" si="0"/>
        <v>-2.6865434711791907E-3</v>
      </c>
    </row>
    <row r="19" spans="1:8" x14ac:dyDescent="0.2">
      <c r="A19" s="42">
        <v>41760</v>
      </c>
      <c r="B19" s="41">
        <v>13.805332999999999</v>
      </c>
      <c r="C19" s="41">
        <v>14.577332999999999</v>
      </c>
      <c r="D19" s="41">
        <v>11.814667</v>
      </c>
      <c r="E19" s="41">
        <v>13.851333</v>
      </c>
      <c r="F19" s="41">
        <v>13.851333</v>
      </c>
      <c r="G19" s="41">
        <v>2022151500</v>
      </c>
      <c r="H19" s="2">
        <f t="shared" si="0"/>
        <v>-5.7722835579454795E-4</v>
      </c>
    </row>
    <row r="20" spans="1:8" x14ac:dyDescent="0.2">
      <c r="A20" s="42">
        <v>41791</v>
      </c>
      <c r="B20" s="41">
        <v>13.821999999999999</v>
      </c>
      <c r="C20" s="41">
        <v>16.299334000000002</v>
      </c>
      <c r="D20" s="41">
        <v>13.283333000000001</v>
      </c>
      <c r="E20" s="41">
        <v>16.004000000000001</v>
      </c>
      <c r="F20" s="41">
        <v>16.004000000000001</v>
      </c>
      <c r="G20" s="41">
        <v>1850440500</v>
      </c>
      <c r="H20" s="2">
        <f t="shared" si="0"/>
        <v>0.15541226248766099</v>
      </c>
    </row>
    <row r="21" spans="1:8" x14ac:dyDescent="0.2">
      <c r="A21" s="42">
        <v>41821</v>
      </c>
      <c r="B21" s="41">
        <v>16.164000000000001</v>
      </c>
      <c r="C21" s="41">
        <v>16.229334000000001</v>
      </c>
      <c r="D21" s="41">
        <v>14.24</v>
      </c>
      <c r="E21" s="41">
        <v>14.886666999999999</v>
      </c>
      <c r="F21" s="41">
        <v>14.886666999999999</v>
      </c>
      <c r="G21" s="41">
        <v>1619290500</v>
      </c>
      <c r="H21" s="2">
        <f t="shared" si="0"/>
        <v>-6.9815858535366287E-2</v>
      </c>
    </row>
    <row r="22" spans="1:8" x14ac:dyDescent="0.2">
      <c r="A22" s="42">
        <v>41852</v>
      </c>
      <c r="B22" s="41">
        <v>15.072666999999999</v>
      </c>
      <c r="C22" s="41">
        <v>18.133333</v>
      </c>
      <c r="D22" s="41">
        <v>15.066667000000001</v>
      </c>
      <c r="E22" s="41">
        <v>17.98</v>
      </c>
      <c r="F22" s="41">
        <v>17.98</v>
      </c>
      <c r="G22" s="41">
        <v>1722708000</v>
      </c>
      <c r="H22" s="2">
        <f t="shared" si="0"/>
        <v>0.20779218074804801</v>
      </c>
    </row>
    <row r="23" spans="1:8" x14ac:dyDescent="0.2">
      <c r="A23" s="42">
        <v>41883</v>
      </c>
      <c r="B23" s="41">
        <v>18.366667</v>
      </c>
      <c r="C23" s="41">
        <v>19.427999</v>
      </c>
      <c r="D23" s="41">
        <v>16.007999000000002</v>
      </c>
      <c r="E23" s="41">
        <v>16.178667000000001</v>
      </c>
      <c r="F23" s="41">
        <v>16.178667000000001</v>
      </c>
      <c r="G23" s="41">
        <v>1992724500</v>
      </c>
      <c r="H23" s="2">
        <f t="shared" si="0"/>
        <v>-0.1001853726362625</v>
      </c>
    </row>
    <row r="24" spans="1:8" x14ac:dyDescent="0.2">
      <c r="A24" s="42">
        <v>41913</v>
      </c>
      <c r="B24" s="41">
        <v>16.146667000000001</v>
      </c>
      <c r="C24" s="41">
        <v>17.702667000000002</v>
      </c>
      <c r="D24" s="41">
        <v>14.488</v>
      </c>
      <c r="E24" s="41">
        <v>16.113333000000001</v>
      </c>
      <c r="F24" s="41">
        <v>16.113333000000001</v>
      </c>
      <c r="G24" s="41">
        <v>2280787500</v>
      </c>
      <c r="H24" s="2">
        <f t="shared" si="0"/>
        <v>-4.0382807804870448E-3</v>
      </c>
    </row>
    <row r="25" spans="1:8" x14ac:dyDescent="0.2">
      <c r="A25" s="42">
        <v>41944</v>
      </c>
      <c r="B25" s="41">
        <v>16.200001</v>
      </c>
      <c r="C25" s="41">
        <v>17.332666</v>
      </c>
      <c r="D25" s="41">
        <v>15.233333</v>
      </c>
      <c r="E25" s="41">
        <v>16.301331999999999</v>
      </c>
      <c r="F25" s="41">
        <v>16.301331999999999</v>
      </c>
      <c r="G25" s="41">
        <v>1615827000</v>
      </c>
      <c r="H25" s="2">
        <f t="shared" si="0"/>
        <v>1.1667294407680757E-2</v>
      </c>
    </row>
    <row r="26" spans="1:8" x14ac:dyDescent="0.2">
      <c r="A26" s="42">
        <v>41974</v>
      </c>
      <c r="B26" s="41">
        <v>16.077332999999999</v>
      </c>
      <c r="C26" s="41">
        <v>16.164667000000001</v>
      </c>
      <c r="D26" s="41">
        <v>12.843332999999999</v>
      </c>
      <c r="E26" s="41">
        <v>14.827332999999999</v>
      </c>
      <c r="F26" s="41">
        <v>14.827332999999999</v>
      </c>
      <c r="G26" s="41">
        <v>1904193000</v>
      </c>
      <c r="H26" s="2">
        <f t="shared" si="0"/>
        <v>-9.0421997417143532E-2</v>
      </c>
    </row>
    <row r="27" spans="1:8" x14ac:dyDescent="0.2">
      <c r="A27" s="42">
        <v>42005</v>
      </c>
      <c r="B27" s="41">
        <v>14.858000000000001</v>
      </c>
      <c r="C27" s="41">
        <v>14.883333</v>
      </c>
      <c r="D27" s="41">
        <v>12.333333</v>
      </c>
      <c r="E27" s="41">
        <v>13.573333</v>
      </c>
      <c r="F27" s="41">
        <v>13.573333</v>
      </c>
      <c r="G27" s="41">
        <v>1353076500</v>
      </c>
      <c r="H27" s="2">
        <f t="shared" si="0"/>
        <v>-8.4573537263916546E-2</v>
      </c>
    </row>
    <row r="28" spans="1:8" x14ac:dyDescent="0.2">
      <c r="A28" s="42">
        <v>42036</v>
      </c>
      <c r="B28" s="41">
        <v>13.598000000000001</v>
      </c>
      <c r="C28" s="41">
        <v>15.032</v>
      </c>
      <c r="D28" s="41">
        <v>12.885332999999999</v>
      </c>
      <c r="E28" s="41">
        <v>13.555999999999999</v>
      </c>
      <c r="F28" s="41">
        <v>13.555999999999999</v>
      </c>
      <c r="G28" s="41">
        <v>1600762500</v>
      </c>
      <c r="H28" s="2">
        <f t="shared" si="0"/>
        <v>-1.2769892258593161E-3</v>
      </c>
    </row>
    <row r="29" spans="1:8" x14ac:dyDescent="0.2">
      <c r="A29" s="42">
        <v>42064</v>
      </c>
      <c r="B29" s="41">
        <v>13.513332999999999</v>
      </c>
      <c r="C29" s="41">
        <v>13.746</v>
      </c>
      <c r="D29" s="41">
        <v>12.093332999999999</v>
      </c>
      <c r="E29" s="41">
        <v>12.584667</v>
      </c>
      <c r="F29" s="41">
        <v>12.584667</v>
      </c>
      <c r="G29" s="41">
        <v>1844851500</v>
      </c>
      <c r="H29" s="2">
        <f t="shared" si="0"/>
        <v>-7.1653363824136881E-2</v>
      </c>
    </row>
    <row r="30" spans="1:8" x14ac:dyDescent="0.2">
      <c r="A30" s="42">
        <v>42095</v>
      </c>
      <c r="B30" s="41">
        <v>12.58</v>
      </c>
      <c r="C30" s="41">
        <v>15.916667</v>
      </c>
      <c r="D30" s="41">
        <v>12.403333</v>
      </c>
      <c r="E30" s="41">
        <v>15.07</v>
      </c>
      <c r="F30" s="41">
        <v>15.07</v>
      </c>
      <c r="G30" s="41">
        <v>1484176500</v>
      </c>
      <c r="H30" s="2">
        <f t="shared" si="0"/>
        <v>0.19748897606905297</v>
      </c>
    </row>
    <row r="31" spans="1:8" x14ac:dyDescent="0.2">
      <c r="A31" s="42">
        <v>42125</v>
      </c>
      <c r="B31" s="41">
        <v>15.329333</v>
      </c>
      <c r="C31" s="41">
        <v>16.858000000000001</v>
      </c>
      <c r="D31" s="41">
        <v>14.683332999999999</v>
      </c>
      <c r="E31" s="41">
        <v>16.719999000000001</v>
      </c>
      <c r="F31" s="41">
        <v>16.719999000000001</v>
      </c>
      <c r="G31" s="41">
        <v>1336917000</v>
      </c>
      <c r="H31" s="2">
        <f t="shared" si="0"/>
        <v>0.10948898473788991</v>
      </c>
    </row>
    <row r="32" spans="1:8" x14ac:dyDescent="0.2">
      <c r="A32" s="42">
        <v>42156</v>
      </c>
      <c r="B32" s="41">
        <v>16.760667999999999</v>
      </c>
      <c r="C32" s="41">
        <v>18.094000000000001</v>
      </c>
      <c r="D32" s="41">
        <v>16.378668000000001</v>
      </c>
      <c r="E32" s="41">
        <v>17.884001000000001</v>
      </c>
      <c r="F32" s="41">
        <v>17.884001000000001</v>
      </c>
      <c r="G32" s="41">
        <v>982096500</v>
      </c>
      <c r="H32" s="2">
        <f t="shared" si="0"/>
        <v>6.9617348661324671E-2</v>
      </c>
    </row>
    <row r="33" spans="1:8" x14ac:dyDescent="0.2">
      <c r="A33" s="42">
        <v>42186</v>
      </c>
      <c r="B33" s="41">
        <v>18.073999000000001</v>
      </c>
      <c r="C33" s="41">
        <v>19.110001</v>
      </c>
      <c r="D33" s="41">
        <v>16.719334</v>
      </c>
      <c r="E33" s="41">
        <v>17.743334000000001</v>
      </c>
      <c r="F33" s="41">
        <v>17.743334000000001</v>
      </c>
      <c r="G33" s="41">
        <v>1200915000</v>
      </c>
      <c r="H33" s="2">
        <f t="shared" si="0"/>
        <v>-7.8655218147214677E-3</v>
      </c>
    </row>
    <row r="34" spans="1:8" x14ac:dyDescent="0.2">
      <c r="A34" s="42">
        <v>42217</v>
      </c>
      <c r="B34" s="41">
        <v>17.752666000000001</v>
      </c>
      <c r="C34" s="41">
        <v>18.066668</v>
      </c>
      <c r="D34" s="41">
        <v>13</v>
      </c>
      <c r="E34" s="41">
        <v>16.603999999999999</v>
      </c>
      <c r="F34" s="41">
        <v>16.603999999999999</v>
      </c>
      <c r="G34" s="41">
        <v>1728961500</v>
      </c>
      <c r="H34" s="2">
        <f t="shared" si="0"/>
        <v>-6.4211945736917395E-2</v>
      </c>
    </row>
    <row r="35" spans="1:8" x14ac:dyDescent="0.2">
      <c r="A35" s="42">
        <v>42248</v>
      </c>
      <c r="B35" s="41">
        <v>16.022666999999998</v>
      </c>
      <c r="C35" s="41">
        <v>18.104668</v>
      </c>
      <c r="D35" s="41">
        <v>15.798</v>
      </c>
      <c r="E35" s="41">
        <v>16.559999000000001</v>
      </c>
      <c r="F35" s="41">
        <v>16.559999000000001</v>
      </c>
      <c r="G35" s="41">
        <v>1204321500</v>
      </c>
      <c r="H35" s="2">
        <f t="shared" si="0"/>
        <v>-2.6500240905804602E-3</v>
      </c>
    </row>
    <row r="36" spans="1:8" x14ac:dyDescent="0.2">
      <c r="A36" s="42">
        <v>42278</v>
      </c>
      <c r="B36" s="41">
        <v>16.500668000000001</v>
      </c>
      <c r="C36" s="41">
        <v>16.655999999999999</v>
      </c>
      <c r="D36" s="41">
        <v>13.466666999999999</v>
      </c>
      <c r="E36" s="41">
        <v>13.795332999999999</v>
      </c>
      <c r="F36" s="41">
        <v>13.795332999999999</v>
      </c>
      <c r="G36" s="41">
        <v>1512180000</v>
      </c>
      <c r="H36" s="2">
        <f t="shared" si="0"/>
        <v>-0.16694844003311846</v>
      </c>
    </row>
    <row r="37" spans="1:8" x14ac:dyDescent="0.2">
      <c r="A37" s="42">
        <v>42309</v>
      </c>
      <c r="B37" s="41">
        <v>13.928000000000001</v>
      </c>
      <c r="C37" s="41">
        <v>15.638667</v>
      </c>
      <c r="D37" s="41">
        <v>13.72</v>
      </c>
      <c r="E37" s="41">
        <v>15.350667</v>
      </c>
      <c r="F37" s="41">
        <v>15.350667</v>
      </c>
      <c r="G37" s="41">
        <v>1177326000</v>
      </c>
      <c r="H37" s="2">
        <f t="shared" si="0"/>
        <v>0.11274349086027864</v>
      </c>
    </row>
    <row r="38" spans="1:8" x14ac:dyDescent="0.2">
      <c r="A38" s="42">
        <v>42339</v>
      </c>
      <c r="B38" s="41">
        <v>15.404</v>
      </c>
      <c r="C38" s="41">
        <v>16.242000999999998</v>
      </c>
      <c r="D38" s="41">
        <v>14.324667</v>
      </c>
      <c r="E38" s="41">
        <v>16.000668000000001</v>
      </c>
      <c r="F38" s="41">
        <v>16.000668000000001</v>
      </c>
      <c r="G38" s="41">
        <v>897682500</v>
      </c>
      <c r="H38" s="2">
        <f t="shared" si="0"/>
        <v>4.2343502077141104E-2</v>
      </c>
    </row>
    <row r="39" spans="1:8" x14ac:dyDescent="0.2">
      <c r="A39" s="42">
        <v>42370</v>
      </c>
      <c r="B39" s="41">
        <v>15.381333</v>
      </c>
      <c r="C39" s="41">
        <v>15.425333</v>
      </c>
      <c r="D39" s="41">
        <v>12.160667</v>
      </c>
      <c r="E39" s="41">
        <v>12.746667</v>
      </c>
      <c r="F39" s="41">
        <v>12.746667</v>
      </c>
      <c r="G39" s="41">
        <v>1188708000</v>
      </c>
      <c r="H39" s="2">
        <f t="shared" si="0"/>
        <v>-0.2033665719456213</v>
      </c>
    </row>
    <row r="40" spans="1:8" x14ac:dyDescent="0.2">
      <c r="A40" s="42">
        <v>42401</v>
      </c>
      <c r="B40" s="41">
        <v>12.584</v>
      </c>
      <c r="C40" s="41">
        <v>13.301333</v>
      </c>
      <c r="D40" s="41">
        <v>9.4033329999999999</v>
      </c>
      <c r="E40" s="41">
        <v>12.795332999999999</v>
      </c>
      <c r="F40" s="41">
        <v>12.795332999999999</v>
      </c>
      <c r="G40" s="41">
        <v>2005587000</v>
      </c>
      <c r="H40" s="2">
        <f t="shared" si="0"/>
        <v>3.8179392307023463E-3</v>
      </c>
    </row>
    <row r="41" spans="1:8" x14ac:dyDescent="0.2">
      <c r="A41" s="42">
        <v>42430</v>
      </c>
      <c r="B41" s="41">
        <v>12.95</v>
      </c>
      <c r="C41" s="41">
        <v>15.992000000000001</v>
      </c>
      <c r="D41" s="41">
        <v>12.1</v>
      </c>
      <c r="E41" s="41">
        <v>15.318</v>
      </c>
      <c r="F41" s="41">
        <v>15.318</v>
      </c>
      <c r="G41" s="41">
        <v>1543830000</v>
      </c>
      <c r="H41" s="2">
        <f t="shared" si="0"/>
        <v>0.19715524402530207</v>
      </c>
    </row>
    <row r="42" spans="1:8" x14ac:dyDescent="0.2">
      <c r="A42" s="42">
        <v>42461</v>
      </c>
      <c r="B42" s="41">
        <v>16.322001</v>
      </c>
      <c r="C42" s="41">
        <v>17.955998999999998</v>
      </c>
      <c r="D42" s="41">
        <v>15.55</v>
      </c>
      <c r="E42" s="41">
        <v>16.050667000000001</v>
      </c>
      <c r="F42" s="41">
        <v>16.050667000000001</v>
      </c>
      <c r="G42" s="41">
        <v>2032609500</v>
      </c>
      <c r="H42" s="2">
        <f t="shared" si="0"/>
        <v>4.7830460895678356E-2</v>
      </c>
    </row>
    <row r="43" spans="1:8" x14ac:dyDescent="0.2">
      <c r="A43" s="42">
        <v>42491</v>
      </c>
      <c r="B43" s="41">
        <v>16.100000000000001</v>
      </c>
      <c r="C43" s="41">
        <v>16.212667</v>
      </c>
      <c r="D43" s="41">
        <v>13.577332999999999</v>
      </c>
      <c r="E43" s="41">
        <v>14.882</v>
      </c>
      <c r="F43" s="41">
        <v>14.882</v>
      </c>
      <c r="G43" s="41">
        <v>1549612500</v>
      </c>
      <c r="H43" s="2">
        <f t="shared" si="0"/>
        <v>-7.2811117444527437E-2</v>
      </c>
    </row>
    <row r="44" spans="1:8" x14ac:dyDescent="0.2">
      <c r="A44" s="42">
        <v>42522</v>
      </c>
      <c r="B44" s="41">
        <v>14.765333</v>
      </c>
      <c r="C44" s="41">
        <v>16.056667000000001</v>
      </c>
      <c r="D44" s="41">
        <v>12.524667000000001</v>
      </c>
      <c r="E44" s="41">
        <v>14.151999999999999</v>
      </c>
      <c r="F44" s="41">
        <v>14.151999999999999</v>
      </c>
      <c r="G44" s="41">
        <v>1825092000</v>
      </c>
      <c r="H44" s="2">
        <f t="shared" si="0"/>
        <v>-4.9052546700712296E-2</v>
      </c>
    </row>
    <row r="45" spans="1:8" x14ac:dyDescent="0.2">
      <c r="A45" s="42">
        <v>42552</v>
      </c>
      <c r="B45" s="41">
        <v>13.742667000000001</v>
      </c>
      <c r="C45" s="41">
        <v>15.685333</v>
      </c>
      <c r="D45" s="41">
        <v>13.733333</v>
      </c>
      <c r="E45" s="41">
        <v>15.652666999999999</v>
      </c>
      <c r="F45" s="41">
        <v>15.652666999999999</v>
      </c>
      <c r="G45" s="41">
        <v>1110958500</v>
      </c>
      <c r="H45" s="2">
        <f t="shared" si="0"/>
        <v>0.10603921707179198</v>
      </c>
    </row>
    <row r="46" spans="1:8" x14ac:dyDescent="0.2">
      <c r="A46" s="42">
        <v>42583</v>
      </c>
      <c r="B46" s="41">
        <v>15.7</v>
      </c>
      <c r="C46" s="41">
        <v>15.775333</v>
      </c>
      <c r="D46" s="41">
        <v>13.91</v>
      </c>
      <c r="E46" s="41">
        <v>14.134</v>
      </c>
      <c r="F46" s="41">
        <v>14.134</v>
      </c>
      <c r="G46" s="41">
        <v>934366500</v>
      </c>
      <c r="H46" s="2">
        <f t="shared" si="0"/>
        <v>-9.7022890731656083E-2</v>
      </c>
    </row>
    <row r="47" spans="1:8" x14ac:dyDescent="0.2">
      <c r="A47" s="42">
        <v>42614</v>
      </c>
      <c r="B47" s="41">
        <v>13.933999999999999</v>
      </c>
      <c r="C47" s="41">
        <v>14.073333</v>
      </c>
      <c r="D47" s="41">
        <v>12.896667000000001</v>
      </c>
      <c r="E47" s="41">
        <v>13.602</v>
      </c>
      <c r="F47" s="41">
        <v>13.602</v>
      </c>
      <c r="G47" s="41">
        <v>1059478500</v>
      </c>
      <c r="H47" s="2">
        <f t="shared" si="0"/>
        <v>-3.763973397481251E-2</v>
      </c>
    </row>
    <row r="48" spans="1:8" x14ac:dyDescent="0.2">
      <c r="A48" s="42">
        <v>42644</v>
      </c>
      <c r="B48" s="41">
        <v>14.153333</v>
      </c>
      <c r="C48" s="41">
        <v>14.378</v>
      </c>
      <c r="D48" s="41">
        <v>12.8</v>
      </c>
      <c r="E48" s="41">
        <v>13.182</v>
      </c>
      <c r="F48" s="41">
        <v>13.182</v>
      </c>
      <c r="G48" s="41">
        <v>1381992000</v>
      </c>
      <c r="H48" s="2">
        <f t="shared" si="0"/>
        <v>-3.0877812086457866E-2</v>
      </c>
    </row>
    <row r="49" spans="1:8" x14ac:dyDescent="0.2">
      <c r="A49" s="42">
        <v>42675</v>
      </c>
      <c r="B49" s="41">
        <v>13.202667</v>
      </c>
      <c r="C49" s="41">
        <v>13.29</v>
      </c>
      <c r="D49" s="41">
        <v>11.879333000000001</v>
      </c>
      <c r="E49" s="41">
        <v>12.626666999999999</v>
      </c>
      <c r="F49" s="41">
        <v>12.626666999999999</v>
      </c>
      <c r="G49" s="41">
        <v>1483290000</v>
      </c>
      <c r="H49" s="2">
        <f t="shared" si="0"/>
        <v>-4.2128129267182596E-2</v>
      </c>
    </row>
    <row r="50" spans="1:8" x14ac:dyDescent="0.2">
      <c r="A50" s="42">
        <v>42705</v>
      </c>
      <c r="B50" s="41">
        <v>12.55</v>
      </c>
      <c r="C50" s="41">
        <v>14.92</v>
      </c>
      <c r="D50" s="41">
        <v>12</v>
      </c>
      <c r="E50" s="41">
        <v>14.246</v>
      </c>
      <c r="F50" s="41">
        <v>14.246</v>
      </c>
      <c r="G50" s="41">
        <v>1319901000</v>
      </c>
      <c r="H50" s="2">
        <f t="shared" si="0"/>
        <v>0.12824706630815569</v>
      </c>
    </row>
    <row r="51" spans="1:8" x14ac:dyDescent="0.2">
      <c r="A51" s="42">
        <v>42736</v>
      </c>
      <c r="B51" s="41">
        <v>14.324</v>
      </c>
      <c r="C51" s="41">
        <v>17.230667</v>
      </c>
      <c r="D51" s="41">
        <v>14.064</v>
      </c>
      <c r="E51" s="41">
        <v>16.795334</v>
      </c>
      <c r="F51" s="41">
        <v>16.795334</v>
      </c>
      <c r="G51" s="41">
        <v>1510194000</v>
      </c>
      <c r="H51" s="2">
        <f t="shared" si="0"/>
        <v>0.17895086340025271</v>
      </c>
    </row>
    <row r="52" spans="1:8" x14ac:dyDescent="0.2">
      <c r="A52" s="42">
        <v>42767</v>
      </c>
      <c r="B52" s="41">
        <v>16.870000999999998</v>
      </c>
      <c r="C52" s="41">
        <v>19.159331999999999</v>
      </c>
      <c r="D52" s="41">
        <v>16.134001000000001</v>
      </c>
      <c r="E52" s="41">
        <v>16.666</v>
      </c>
      <c r="F52" s="41">
        <v>16.666</v>
      </c>
      <c r="G52" s="41">
        <v>1793100000</v>
      </c>
      <c r="H52" s="2">
        <f t="shared" si="0"/>
        <v>-7.700591128464611E-3</v>
      </c>
    </row>
    <row r="53" spans="1:8" x14ac:dyDescent="0.2">
      <c r="A53" s="42">
        <v>42795</v>
      </c>
      <c r="B53" s="41">
        <v>16.945333000000002</v>
      </c>
      <c r="C53" s="41">
        <v>18.799999</v>
      </c>
      <c r="D53" s="41">
        <v>16.185333</v>
      </c>
      <c r="E53" s="41">
        <v>18.553332999999999</v>
      </c>
      <c r="F53" s="41">
        <v>18.553332999999999</v>
      </c>
      <c r="G53" s="41">
        <v>1605529500</v>
      </c>
      <c r="H53" s="2">
        <f t="shared" si="0"/>
        <v>0.11324450978039111</v>
      </c>
    </row>
    <row r="54" spans="1:8" x14ac:dyDescent="0.2">
      <c r="A54" s="42">
        <v>42826</v>
      </c>
      <c r="B54" s="41">
        <v>19.126667000000001</v>
      </c>
      <c r="C54" s="41">
        <v>20.986668000000002</v>
      </c>
      <c r="D54" s="41">
        <v>18.972000000000001</v>
      </c>
      <c r="E54" s="41">
        <v>20.937999999999999</v>
      </c>
      <c r="F54" s="41">
        <v>20.937999999999999</v>
      </c>
      <c r="G54" s="41">
        <v>1754259000</v>
      </c>
      <c r="H54" s="2">
        <f t="shared" si="0"/>
        <v>0.1285303831931438</v>
      </c>
    </row>
    <row r="55" spans="1:8" x14ac:dyDescent="0.2">
      <c r="A55" s="42">
        <v>42856</v>
      </c>
      <c r="B55" s="41">
        <v>20.992000999999998</v>
      </c>
      <c r="C55" s="41">
        <v>22.859332999999999</v>
      </c>
      <c r="D55" s="41">
        <v>19.384001000000001</v>
      </c>
      <c r="E55" s="41">
        <v>22.733999000000001</v>
      </c>
      <c r="F55" s="41">
        <v>22.733999000000001</v>
      </c>
      <c r="G55" s="41">
        <v>2220694500</v>
      </c>
      <c r="H55" s="2">
        <f t="shared" si="0"/>
        <v>8.5777008310249397E-2</v>
      </c>
    </row>
    <row r="56" spans="1:8" x14ac:dyDescent="0.2">
      <c r="A56" s="42">
        <v>42887</v>
      </c>
      <c r="B56" s="41">
        <v>22.933332</v>
      </c>
      <c r="C56" s="41">
        <v>25.799334000000002</v>
      </c>
      <c r="D56" s="41">
        <v>22.280666</v>
      </c>
      <c r="E56" s="41">
        <v>24.107332</v>
      </c>
      <c r="F56" s="41">
        <v>24.107332</v>
      </c>
      <c r="G56" s="41">
        <v>2789266500</v>
      </c>
      <c r="H56" s="2">
        <f t="shared" si="0"/>
        <v>6.0408773660982337E-2</v>
      </c>
    </row>
    <row r="57" spans="1:8" x14ac:dyDescent="0.2">
      <c r="A57" s="42">
        <v>42917</v>
      </c>
      <c r="B57" s="41">
        <v>24.682666999999999</v>
      </c>
      <c r="C57" s="41">
        <v>24.756665999999999</v>
      </c>
      <c r="D57" s="41">
        <v>20.208667999999999</v>
      </c>
      <c r="E57" s="41">
        <v>21.564667</v>
      </c>
      <c r="F57" s="41">
        <v>21.564667</v>
      </c>
      <c r="G57" s="41">
        <v>2724600000</v>
      </c>
      <c r="H57" s="2">
        <f t="shared" si="0"/>
        <v>-0.10547268358024851</v>
      </c>
    </row>
    <row r="58" spans="1:8" x14ac:dyDescent="0.2">
      <c r="A58" s="42">
        <v>42948</v>
      </c>
      <c r="B58" s="41">
        <v>21.533332999999999</v>
      </c>
      <c r="C58" s="41">
        <v>24.666668000000001</v>
      </c>
      <c r="D58" s="41">
        <v>20.747999</v>
      </c>
      <c r="E58" s="41">
        <v>23.726666999999999</v>
      </c>
      <c r="F58" s="41">
        <v>23.726666999999999</v>
      </c>
      <c r="G58" s="41">
        <v>2054124000</v>
      </c>
      <c r="H58" s="2">
        <f t="shared" si="0"/>
        <v>0.10025659102456806</v>
      </c>
    </row>
    <row r="59" spans="1:8" x14ac:dyDescent="0.2">
      <c r="A59" s="42">
        <v>42979</v>
      </c>
      <c r="B59" s="41">
        <v>23.741333000000001</v>
      </c>
      <c r="C59" s="41">
        <v>25.974001000000001</v>
      </c>
      <c r="D59" s="41">
        <v>22.360001</v>
      </c>
      <c r="E59" s="41">
        <v>22.74</v>
      </c>
      <c r="F59" s="41">
        <v>22.74</v>
      </c>
      <c r="G59" s="41">
        <v>1672690500</v>
      </c>
      <c r="H59" s="2">
        <f t="shared" si="0"/>
        <v>-4.1584728272201089E-2</v>
      </c>
    </row>
    <row r="60" spans="1:8" x14ac:dyDescent="0.2">
      <c r="A60" s="42">
        <v>43009</v>
      </c>
      <c r="B60" s="41">
        <v>22.834667</v>
      </c>
      <c r="C60" s="41">
        <v>24.200001</v>
      </c>
      <c r="D60" s="41">
        <v>21.110665999999998</v>
      </c>
      <c r="E60" s="41">
        <v>22.101998999999999</v>
      </c>
      <c r="F60" s="41">
        <v>22.101998999999999</v>
      </c>
      <c r="G60" s="41">
        <v>1845550500</v>
      </c>
      <c r="H60" s="2">
        <f t="shared" si="0"/>
        <v>-2.805633245382582E-2</v>
      </c>
    </row>
    <row r="61" spans="1:8" x14ac:dyDescent="0.2">
      <c r="A61" s="42">
        <v>43040</v>
      </c>
      <c r="B61" s="41">
        <v>22.15</v>
      </c>
      <c r="C61" s="41">
        <v>22.173999999999999</v>
      </c>
      <c r="D61" s="41">
        <v>19.508666999999999</v>
      </c>
      <c r="E61" s="41">
        <v>20.59</v>
      </c>
      <c r="F61" s="41">
        <v>20.59</v>
      </c>
      <c r="G61" s="41">
        <v>2232192000</v>
      </c>
      <c r="H61" s="2">
        <f t="shared" si="0"/>
        <v>-6.8410056484031131E-2</v>
      </c>
    </row>
    <row r="62" spans="1:8" x14ac:dyDescent="0.2">
      <c r="A62" s="42">
        <v>43070</v>
      </c>
      <c r="B62" s="41">
        <v>20.362666999999998</v>
      </c>
      <c r="C62" s="41">
        <v>23.162666000000002</v>
      </c>
      <c r="D62" s="41">
        <v>20</v>
      </c>
      <c r="E62" s="41">
        <v>20.756665999999999</v>
      </c>
      <c r="F62" s="41">
        <v>20.756665999999999</v>
      </c>
      <c r="G62" s="41">
        <v>1648270500</v>
      </c>
      <c r="H62" s="2">
        <f t="shared" si="0"/>
        <v>8.094511898980054E-3</v>
      </c>
    </row>
    <row r="63" spans="1:8" x14ac:dyDescent="0.2">
      <c r="A63" s="42">
        <v>43101</v>
      </c>
      <c r="B63" s="41">
        <v>20.799999</v>
      </c>
      <c r="C63" s="41">
        <v>24.033332999999999</v>
      </c>
      <c r="D63" s="41">
        <v>20.378668000000001</v>
      </c>
      <c r="E63" s="41">
        <v>23.620667000000001</v>
      </c>
      <c r="F63" s="41">
        <v>23.620667000000001</v>
      </c>
      <c r="G63" s="41">
        <v>1864072500</v>
      </c>
      <c r="H63" s="2">
        <f t="shared" si="0"/>
        <v>0.13797981814613203</v>
      </c>
    </row>
    <row r="64" spans="1:8" x14ac:dyDescent="0.2">
      <c r="A64" s="42">
        <v>43132</v>
      </c>
      <c r="B64" s="41">
        <v>23.4</v>
      </c>
      <c r="C64" s="41">
        <v>23.999331999999999</v>
      </c>
      <c r="D64" s="41">
        <v>19.650666999999999</v>
      </c>
      <c r="E64" s="41">
        <v>22.870667000000001</v>
      </c>
      <c r="F64" s="41">
        <v>22.870667000000001</v>
      </c>
      <c r="G64" s="41">
        <v>1637850000</v>
      </c>
      <c r="H64" s="2">
        <f t="shared" si="0"/>
        <v>-3.1751855271487467E-2</v>
      </c>
    </row>
    <row r="65" spans="1:8" x14ac:dyDescent="0.2">
      <c r="A65" s="42">
        <v>43160</v>
      </c>
      <c r="B65" s="41">
        <v>23.000668000000001</v>
      </c>
      <c r="C65" s="41">
        <v>23.244667</v>
      </c>
      <c r="D65" s="41">
        <v>16.547332999999998</v>
      </c>
      <c r="E65" s="41">
        <v>17.742000999999998</v>
      </c>
      <c r="F65" s="41">
        <v>17.742000999999998</v>
      </c>
      <c r="G65" s="41">
        <v>2359027500</v>
      </c>
      <c r="H65" s="2">
        <f t="shared" si="0"/>
        <v>-0.22424645507715199</v>
      </c>
    </row>
    <row r="66" spans="1:8" x14ac:dyDescent="0.2">
      <c r="A66" s="42">
        <v>43191</v>
      </c>
      <c r="B66" s="41">
        <v>17.084</v>
      </c>
      <c r="C66" s="41">
        <v>20.633333</v>
      </c>
      <c r="D66" s="41">
        <v>16.306000000000001</v>
      </c>
      <c r="E66" s="41">
        <v>19.593332</v>
      </c>
      <c r="F66" s="41">
        <v>19.593332</v>
      </c>
      <c r="G66" s="41">
        <v>2854662000</v>
      </c>
      <c r="H66" s="2">
        <f t="shared" si="0"/>
        <v>0.10434736194637809</v>
      </c>
    </row>
    <row r="67" spans="1:8" x14ac:dyDescent="0.2">
      <c r="A67" s="42">
        <v>43221</v>
      </c>
      <c r="B67" s="41">
        <v>19.567333000000001</v>
      </c>
      <c r="C67" s="41">
        <v>20.865998999999999</v>
      </c>
      <c r="D67" s="41">
        <v>18.228000999999999</v>
      </c>
      <c r="E67" s="41">
        <v>18.981999999999999</v>
      </c>
      <c r="F67" s="41">
        <v>18.981999999999999</v>
      </c>
      <c r="G67" s="41">
        <v>2333671500</v>
      </c>
      <c r="H67" s="2">
        <f t="shared" si="0"/>
        <v>-3.1201022878599764E-2</v>
      </c>
    </row>
    <row r="68" spans="1:8" x14ac:dyDescent="0.2">
      <c r="A68" s="42">
        <v>43252</v>
      </c>
      <c r="B68" s="41">
        <v>19.057333</v>
      </c>
      <c r="C68" s="41">
        <v>24.915333</v>
      </c>
      <c r="D68" s="41">
        <v>18.922667000000001</v>
      </c>
      <c r="E68" s="41">
        <v>22.863333000000001</v>
      </c>
      <c r="F68" s="41">
        <v>22.863333000000001</v>
      </c>
      <c r="G68" s="41">
        <v>3201376500</v>
      </c>
      <c r="H68" s="2">
        <f t="shared" ref="H68:H122" si="1">(F68-F67)/F67</f>
        <v>0.20447439679696564</v>
      </c>
    </row>
    <row r="69" spans="1:8" x14ac:dyDescent="0.2">
      <c r="A69" s="42">
        <v>43282</v>
      </c>
      <c r="B69" s="41">
        <v>24.004667000000001</v>
      </c>
      <c r="C69" s="41">
        <v>24.318666</v>
      </c>
      <c r="D69" s="41">
        <v>19.075333000000001</v>
      </c>
      <c r="E69" s="41">
        <v>19.875999</v>
      </c>
      <c r="F69" s="41">
        <v>19.875999</v>
      </c>
      <c r="G69" s="41">
        <v>2584923000</v>
      </c>
      <c r="H69" s="2">
        <f t="shared" si="1"/>
        <v>-0.13066047719289223</v>
      </c>
    </row>
    <row r="70" spans="1:8" x14ac:dyDescent="0.2">
      <c r="A70" s="42">
        <v>43313</v>
      </c>
      <c r="B70" s="41">
        <v>19.865998999999999</v>
      </c>
      <c r="C70" s="41">
        <v>25.830666999999998</v>
      </c>
      <c r="D70" s="41">
        <v>19.213332999999999</v>
      </c>
      <c r="E70" s="41">
        <v>20.110665999999998</v>
      </c>
      <c r="F70" s="41">
        <v>20.110665999999998</v>
      </c>
      <c r="G70" s="41">
        <v>4160403000</v>
      </c>
      <c r="H70" s="2">
        <f t="shared" si="1"/>
        <v>1.1806551207815928E-2</v>
      </c>
    </row>
    <row r="71" spans="1:8" x14ac:dyDescent="0.2">
      <c r="A71" s="42">
        <v>43344</v>
      </c>
      <c r="B71" s="41">
        <v>19.795999999999999</v>
      </c>
      <c r="C71" s="41">
        <v>20.997333999999999</v>
      </c>
      <c r="D71" s="41">
        <v>16.816668</v>
      </c>
      <c r="E71" s="41">
        <v>17.651333000000001</v>
      </c>
      <c r="F71" s="41">
        <v>17.651333000000001</v>
      </c>
      <c r="G71" s="41">
        <v>2941131000</v>
      </c>
      <c r="H71" s="2">
        <f t="shared" si="1"/>
        <v>-0.12228998283796258</v>
      </c>
    </row>
    <row r="72" spans="1:8" x14ac:dyDescent="0.2">
      <c r="A72" s="42">
        <v>43374</v>
      </c>
      <c r="B72" s="41">
        <v>20.384665999999999</v>
      </c>
      <c r="C72" s="41">
        <v>23.143999000000001</v>
      </c>
      <c r="D72" s="41">
        <v>16.518000000000001</v>
      </c>
      <c r="E72" s="41">
        <v>22.488001000000001</v>
      </c>
      <c r="F72" s="41">
        <v>22.488001000000001</v>
      </c>
      <c r="G72" s="41">
        <v>4295410500</v>
      </c>
      <c r="H72" s="2">
        <f t="shared" si="1"/>
        <v>0.27401148683784954</v>
      </c>
    </row>
    <row r="73" spans="1:8" x14ac:dyDescent="0.2">
      <c r="A73" s="42">
        <v>43405</v>
      </c>
      <c r="B73" s="41">
        <v>22.550667000000001</v>
      </c>
      <c r="C73" s="41">
        <v>24.450001</v>
      </c>
      <c r="D73" s="41">
        <v>21.666668000000001</v>
      </c>
      <c r="E73" s="41">
        <v>23.365334000000001</v>
      </c>
      <c r="F73" s="41">
        <v>23.365334000000001</v>
      </c>
      <c r="G73" s="41">
        <v>1995286500</v>
      </c>
      <c r="H73" s="2">
        <f t="shared" si="1"/>
        <v>3.9013383181546464E-2</v>
      </c>
    </row>
    <row r="74" spans="1:8" x14ac:dyDescent="0.2">
      <c r="A74" s="42">
        <v>43435</v>
      </c>
      <c r="B74" s="41">
        <v>24</v>
      </c>
      <c r="C74" s="41">
        <v>25.299334000000002</v>
      </c>
      <c r="D74" s="41">
        <v>19.606000999999999</v>
      </c>
      <c r="E74" s="41">
        <v>22.186665999999999</v>
      </c>
      <c r="F74" s="41">
        <v>22.186665999999999</v>
      </c>
      <c r="G74" s="41">
        <v>2196768000</v>
      </c>
      <c r="H74" s="2">
        <f t="shared" si="1"/>
        <v>-5.0445159482847612E-2</v>
      </c>
    </row>
    <row r="75" spans="1:8" x14ac:dyDescent="0.2">
      <c r="A75" s="42">
        <v>43466</v>
      </c>
      <c r="B75" s="41">
        <v>20.406668</v>
      </c>
      <c r="C75" s="41">
        <v>23.466667000000001</v>
      </c>
      <c r="D75" s="41">
        <v>18.618668</v>
      </c>
      <c r="E75" s="41">
        <v>20.468</v>
      </c>
      <c r="F75" s="41">
        <v>20.468</v>
      </c>
      <c r="G75" s="41">
        <v>2634781500</v>
      </c>
      <c r="H75" s="2">
        <f t="shared" si="1"/>
        <v>-7.7463914587257002E-2</v>
      </c>
    </row>
    <row r="76" spans="1:8" x14ac:dyDescent="0.2">
      <c r="A76" s="42">
        <v>43497</v>
      </c>
      <c r="B76" s="41">
        <v>20.361333999999999</v>
      </c>
      <c r="C76" s="41">
        <v>21.615998999999999</v>
      </c>
      <c r="D76" s="41">
        <v>19.251332999999999</v>
      </c>
      <c r="E76" s="41">
        <v>21.325333000000001</v>
      </c>
      <c r="F76" s="41">
        <v>21.325333000000001</v>
      </c>
      <c r="G76" s="41">
        <v>1928251500</v>
      </c>
      <c r="H76" s="2">
        <f t="shared" si="1"/>
        <v>4.1886505765096761E-2</v>
      </c>
    </row>
    <row r="77" spans="1:8" x14ac:dyDescent="0.2">
      <c r="A77" s="42">
        <v>43525</v>
      </c>
      <c r="B77" s="41">
        <v>20.462667</v>
      </c>
      <c r="C77" s="41">
        <v>20.475332000000002</v>
      </c>
      <c r="D77" s="41">
        <v>16.964001</v>
      </c>
      <c r="E77" s="41">
        <v>18.657333000000001</v>
      </c>
      <c r="F77" s="41">
        <v>18.657333000000001</v>
      </c>
      <c r="G77" s="41">
        <v>3206902500</v>
      </c>
      <c r="H77" s="2">
        <f t="shared" si="1"/>
        <v>-0.1251094179865796</v>
      </c>
    </row>
    <row r="78" spans="1:8" x14ac:dyDescent="0.2">
      <c r="A78" s="42">
        <v>43556</v>
      </c>
      <c r="B78" s="41">
        <v>18.841332999999999</v>
      </c>
      <c r="C78" s="41">
        <v>19.744667</v>
      </c>
      <c r="D78" s="41">
        <v>15.408666999999999</v>
      </c>
      <c r="E78" s="41">
        <v>15.912667000000001</v>
      </c>
      <c r="F78" s="41">
        <v>15.912667000000001</v>
      </c>
      <c r="G78" s="41">
        <v>3461209500</v>
      </c>
      <c r="H78" s="2">
        <f t="shared" si="1"/>
        <v>-0.14710923581628738</v>
      </c>
    </row>
    <row r="79" spans="1:8" x14ac:dyDescent="0.2">
      <c r="A79" s="42">
        <v>43586</v>
      </c>
      <c r="B79" s="41">
        <v>15.923333</v>
      </c>
      <c r="C79" s="41">
        <v>17.223333</v>
      </c>
      <c r="D79" s="41">
        <v>12.273332999999999</v>
      </c>
      <c r="E79" s="41">
        <v>12.343999999999999</v>
      </c>
      <c r="F79" s="41">
        <v>12.343999999999999</v>
      </c>
      <c r="G79" s="41">
        <v>4238982000</v>
      </c>
      <c r="H79" s="2">
        <f t="shared" si="1"/>
        <v>-0.22426580032121587</v>
      </c>
    </row>
    <row r="80" spans="1:8" x14ac:dyDescent="0.2">
      <c r="A80" s="42">
        <v>43617</v>
      </c>
      <c r="B80" s="41">
        <v>12.367333</v>
      </c>
      <c r="C80" s="41">
        <v>15.649333</v>
      </c>
      <c r="D80" s="41">
        <v>11.799333000000001</v>
      </c>
      <c r="E80" s="41">
        <v>14.897333</v>
      </c>
      <c r="F80" s="41">
        <v>14.897333</v>
      </c>
      <c r="G80" s="41">
        <v>3224559000</v>
      </c>
      <c r="H80" s="2">
        <f t="shared" si="1"/>
        <v>0.20684810434219056</v>
      </c>
    </row>
    <row r="81" spans="1:8" x14ac:dyDescent="0.2">
      <c r="A81" s="42">
        <v>43647</v>
      </c>
      <c r="B81" s="41">
        <v>15.347333000000001</v>
      </c>
      <c r="C81" s="41">
        <v>17.738001000000001</v>
      </c>
      <c r="D81" s="41">
        <v>14.814667</v>
      </c>
      <c r="E81" s="41">
        <v>16.107332</v>
      </c>
      <c r="F81" s="41">
        <v>16.107332</v>
      </c>
      <c r="G81" s="41">
        <v>2990050500</v>
      </c>
      <c r="H81" s="2">
        <f t="shared" si="1"/>
        <v>8.1222524864014239E-2</v>
      </c>
    </row>
    <row r="82" spans="1:8" x14ac:dyDescent="0.2">
      <c r="A82" s="42">
        <v>43678</v>
      </c>
      <c r="B82" s="41">
        <v>16.176666000000001</v>
      </c>
      <c r="C82" s="41">
        <v>16.300667000000001</v>
      </c>
      <c r="D82" s="41">
        <v>14.066667000000001</v>
      </c>
      <c r="E82" s="41">
        <v>15.040666999999999</v>
      </c>
      <c r="F82" s="41">
        <v>15.040666999999999</v>
      </c>
      <c r="G82" s="41">
        <v>2006859000</v>
      </c>
      <c r="H82" s="2">
        <f t="shared" si="1"/>
        <v>-6.6222326577734941E-2</v>
      </c>
    </row>
    <row r="83" spans="1:8" x14ac:dyDescent="0.2">
      <c r="A83" s="42">
        <v>43709</v>
      </c>
      <c r="B83" s="41">
        <v>14.938667000000001</v>
      </c>
      <c r="C83" s="41">
        <v>16.899999999999999</v>
      </c>
      <c r="D83" s="41">
        <v>14.557333</v>
      </c>
      <c r="E83" s="41">
        <v>16.058001000000001</v>
      </c>
      <c r="F83" s="41">
        <v>16.058001000000001</v>
      </c>
      <c r="G83" s="41">
        <v>2036629500</v>
      </c>
      <c r="H83" s="2">
        <f t="shared" si="1"/>
        <v>6.7638888621096516E-2</v>
      </c>
    </row>
    <row r="84" spans="1:8" x14ac:dyDescent="0.2">
      <c r="A84" s="42">
        <v>43739</v>
      </c>
      <c r="B84" s="41">
        <v>16.100000000000001</v>
      </c>
      <c r="C84" s="41">
        <v>22.722667999999999</v>
      </c>
      <c r="D84" s="41">
        <v>14.952</v>
      </c>
      <c r="E84" s="41">
        <v>20.994667</v>
      </c>
      <c r="F84" s="41">
        <v>20.994667</v>
      </c>
      <c r="G84" s="41">
        <v>3419739000</v>
      </c>
      <c r="H84" s="2">
        <f t="shared" si="1"/>
        <v>0.30742718225014426</v>
      </c>
    </row>
    <row r="85" spans="1:8" x14ac:dyDescent="0.2">
      <c r="A85" s="42">
        <v>43770</v>
      </c>
      <c r="B85" s="41">
        <v>21.087999</v>
      </c>
      <c r="C85" s="41">
        <v>24.08</v>
      </c>
      <c r="D85" s="41">
        <v>20.617332000000001</v>
      </c>
      <c r="E85" s="41">
        <v>21.995999999999999</v>
      </c>
      <c r="F85" s="41">
        <v>21.995999999999999</v>
      </c>
      <c r="G85" s="41">
        <v>2366562000</v>
      </c>
      <c r="H85" s="2">
        <f t="shared" si="1"/>
        <v>4.7694635975888494E-2</v>
      </c>
    </row>
    <row r="86" spans="1:8" x14ac:dyDescent="0.2">
      <c r="A86" s="42">
        <v>43800</v>
      </c>
      <c r="B86" s="41">
        <v>21.959999</v>
      </c>
      <c r="C86" s="41">
        <v>29.020665999999999</v>
      </c>
      <c r="D86" s="41">
        <v>21.816668</v>
      </c>
      <c r="E86" s="41">
        <v>27.888666000000001</v>
      </c>
      <c r="F86" s="41">
        <v>27.888666000000001</v>
      </c>
      <c r="G86" s="41">
        <v>3106200000</v>
      </c>
      <c r="H86" s="2">
        <f t="shared" si="1"/>
        <v>0.26789716312056749</v>
      </c>
    </row>
    <row r="87" spans="1:8" x14ac:dyDescent="0.2">
      <c r="A87" s="42">
        <v>43831</v>
      </c>
      <c r="B87" s="41">
        <v>28.299999</v>
      </c>
      <c r="C87" s="41">
        <v>43.533332999999999</v>
      </c>
      <c r="D87" s="41">
        <v>28.114000000000001</v>
      </c>
      <c r="E87" s="41">
        <v>43.371333999999997</v>
      </c>
      <c r="F87" s="41">
        <v>43.371333999999997</v>
      </c>
      <c r="G87" s="41">
        <v>6108277500</v>
      </c>
      <c r="H87" s="2">
        <f t="shared" si="1"/>
        <v>0.55515986315014121</v>
      </c>
    </row>
    <row r="88" spans="1:8" x14ac:dyDescent="0.2">
      <c r="A88" s="42">
        <v>43862</v>
      </c>
      <c r="B88" s="41">
        <v>44.912666000000002</v>
      </c>
      <c r="C88" s="41">
        <v>64.599334999999996</v>
      </c>
      <c r="D88" s="41">
        <v>40.768002000000003</v>
      </c>
      <c r="E88" s="41">
        <v>44.532665000000001</v>
      </c>
      <c r="F88" s="41">
        <v>44.532665000000001</v>
      </c>
      <c r="G88" s="41">
        <v>7088802000</v>
      </c>
      <c r="H88" s="2">
        <f t="shared" si="1"/>
        <v>2.6776464841962302E-2</v>
      </c>
    </row>
    <row r="89" spans="1:8" x14ac:dyDescent="0.2">
      <c r="A89" s="42">
        <v>43891</v>
      </c>
      <c r="B89" s="41">
        <v>47.417332000000002</v>
      </c>
      <c r="C89" s="41">
        <v>53.798667999999999</v>
      </c>
      <c r="D89" s="41">
        <v>23.367332000000001</v>
      </c>
      <c r="E89" s="41">
        <v>34.933334000000002</v>
      </c>
      <c r="F89" s="41">
        <v>34.933334000000002</v>
      </c>
      <c r="G89" s="41">
        <v>6314025000</v>
      </c>
      <c r="H89" s="2">
        <f t="shared" si="1"/>
        <v>-0.21555707478993227</v>
      </c>
    </row>
    <row r="90" spans="1:8" x14ac:dyDescent="0.2">
      <c r="A90" s="42">
        <v>43922</v>
      </c>
      <c r="B90" s="41">
        <v>33.599997999999999</v>
      </c>
      <c r="C90" s="41">
        <v>57.987999000000002</v>
      </c>
      <c r="D90" s="41">
        <v>29.76</v>
      </c>
      <c r="E90" s="41">
        <v>52.125332</v>
      </c>
      <c r="F90" s="41">
        <v>52.125332</v>
      </c>
      <c r="G90" s="41">
        <v>5722162500</v>
      </c>
      <c r="H90" s="2">
        <f t="shared" si="1"/>
        <v>0.49213733793631026</v>
      </c>
    </row>
    <row r="91" spans="1:8" x14ac:dyDescent="0.2">
      <c r="A91" s="42">
        <v>43952</v>
      </c>
      <c r="B91" s="41">
        <v>50.333331999999999</v>
      </c>
      <c r="C91" s="41">
        <v>56.219334000000003</v>
      </c>
      <c r="D91" s="41">
        <v>45.535998999999997</v>
      </c>
      <c r="E91" s="41">
        <v>55.666668000000001</v>
      </c>
      <c r="F91" s="41">
        <v>55.666668000000001</v>
      </c>
      <c r="G91" s="41">
        <v>4090554000</v>
      </c>
      <c r="H91" s="2">
        <f t="shared" si="1"/>
        <v>6.793886703685649E-2</v>
      </c>
    </row>
    <row r="92" spans="1:8" x14ac:dyDescent="0.2">
      <c r="A92" s="42">
        <v>43983</v>
      </c>
      <c r="B92" s="41">
        <v>57.200001</v>
      </c>
      <c r="C92" s="41">
        <v>72.512664999999998</v>
      </c>
      <c r="D92" s="41">
        <v>56.939999</v>
      </c>
      <c r="E92" s="41">
        <v>71.987335000000002</v>
      </c>
      <c r="F92" s="41">
        <v>71.987335000000002</v>
      </c>
      <c r="G92" s="41">
        <v>3836590500</v>
      </c>
      <c r="H92" s="2">
        <f t="shared" si="1"/>
        <v>0.29318562770812867</v>
      </c>
    </row>
    <row r="93" spans="1:8" x14ac:dyDescent="0.2">
      <c r="A93" s="42">
        <v>44013</v>
      </c>
      <c r="B93" s="41">
        <v>72.199996999999996</v>
      </c>
      <c r="C93" s="41">
        <v>119.666</v>
      </c>
      <c r="D93" s="41">
        <v>72.033332999999999</v>
      </c>
      <c r="E93" s="41">
        <v>95.384003000000007</v>
      </c>
      <c r="F93" s="41">
        <v>95.384003000000007</v>
      </c>
      <c r="G93" s="41">
        <v>5679502500</v>
      </c>
      <c r="H93" s="2">
        <f t="shared" si="1"/>
        <v>0.32501089254102827</v>
      </c>
    </row>
    <row r="94" spans="1:8" x14ac:dyDescent="0.2">
      <c r="A94" s="42">
        <v>44044</v>
      </c>
      <c r="B94" s="41">
        <v>96.613335000000006</v>
      </c>
      <c r="C94" s="41">
        <v>166.71333300000001</v>
      </c>
      <c r="D94" s="41">
        <v>91</v>
      </c>
      <c r="E94" s="41">
        <v>166.106674</v>
      </c>
      <c r="F94" s="41">
        <v>166.106674</v>
      </c>
      <c r="G94" s="41">
        <v>4672135200</v>
      </c>
      <c r="H94" s="2">
        <f t="shared" si="1"/>
        <v>0.74145211750024775</v>
      </c>
    </row>
    <row r="95" spans="1:8" x14ac:dyDescent="0.2">
      <c r="A95" s="42">
        <v>44075</v>
      </c>
      <c r="B95" s="41">
        <v>167.38000500000001</v>
      </c>
      <c r="C95" s="41">
        <v>167.49667400000001</v>
      </c>
      <c r="D95" s="41">
        <v>109.959999</v>
      </c>
      <c r="E95" s="41">
        <v>143.00332599999999</v>
      </c>
      <c r="F95" s="41">
        <v>143.00332599999999</v>
      </c>
      <c r="G95" s="41">
        <v>5208854400</v>
      </c>
      <c r="H95" s="2">
        <f t="shared" si="1"/>
        <v>-0.13908741559655821</v>
      </c>
    </row>
    <row r="96" spans="1:8" x14ac:dyDescent="0.2">
      <c r="A96" s="42">
        <v>44105</v>
      </c>
      <c r="B96" s="41">
        <v>146.91999799999999</v>
      </c>
      <c r="C96" s="41">
        <v>155.300003</v>
      </c>
      <c r="D96" s="41">
        <v>126.370003</v>
      </c>
      <c r="E96" s="41">
        <v>129.346664</v>
      </c>
      <c r="F96" s="41">
        <v>129.346664</v>
      </c>
      <c r="G96" s="41">
        <v>2500999200</v>
      </c>
      <c r="H96" s="2">
        <f t="shared" si="1"/>
        <v>-9.5498911682655438E-2</v>
      </c>
    </row>
    <row r="97" spans="1:8" x14ac:dyDescent="0.2">
      <c r="A97" s="42">
        <v>44136</v>
      </c>
      <c r="B97" s="41">
        <v>131.33332799999999</v>
      </c>
      <c r="C97" s="41">
        <v>202.60000600000001</v>
      </c>
      <c r="D97" s="41">
        <v>130.76666299999999</v>
      </c>
      <c r="E97" s="41">
        <v>189.199997</v>
      </c>
      <c r="F97" s="41">
        <v>189.199997</v>
      </c>
      <c r="G97" s="41">
        <v>2347796400</v>
      </c>
      <c r="H97" s="2">
        <f t="shared" si="1"/>
        <v>0.46273580739585207</v>
      </c>
    </row>
    <row r="98" spans="1:8" x14ac:dyDescent="0.2">
      <c r="A98" s="42">
        <v>44166</v>
      </c>
      <c r="B98" s="41">
        <v>199.19667100000001</v>
      </c>
      <c r="C98" s="41">
        <v>239.57333399999999</v>
      </c>
      <c r="D98" s="41">
        <v>180.403336</v>
      </c>
      <c r="E98" s="41">
        <v>235.22332800000001</v>
      </c>
      <c r="F98" s="41">
        <v>235.22332800000001</v>
      </c>
      <c r="G98" s="41">
        <v>3589038000</v>
      </c>
      <c r="H98" s="2">
        <f t="shared" si="1"/>
        <v>0.24325228186975084</v>
      </c>
    </row>
    <row r="99" spans="1:8" x14ac:dyDescent="0.2">
      <c r="A99" s="42">
        <v>44197</v>
      </c>
      <c r="B99" s="41">
        <v>239.820007</v>
      </c>
      <c r="C99" s="41">
        <v>300.133331</v>
      </c>
      <c r="D99" s="41">
        <v>239.06333900000001</v>
      </c>
      <c r="E99" s="41">
        <v>264.51001000000002</v>
      </c>
      <c r="F99" s="41">
        <v>264.51001000000002</v>
      </c>
      <c r="G99" s="41">
        <v>2117084400</v>
      </c>
      <c r="H99" s="2">
        <f t="shared" si="1"/>
        <v>0.12450585683406372</v>
      </c>
    </row>
    <row r="100" spans="1:8" x14ac:dyDescent="0.2">
      <c r="A100" s="42">
        <v>44228</v>
      </c>
      <c r="B100" s="41">
        <v>271.42999300000002</v>
      </c>
      <c r="C100" s="41">
        <v>293.5</v>
      </c>
      <c r="D100" s="41">
        <v>206.33332799999999</v>
      </c>
      <c r="E100" s="41">
        <v>225.16667200000001</v>
      </c>
      <c r="F100" s="41">
        <v>225.16667200000001</v>
      </c>
      <c r="G100" s="41">
        <v>1568573700</v>
      </c>
      <c r="H100" s="2">
        <f t="shared" si="1"/>
        <v>-0.14874045031414884</v>
      </c>
    </row>
    <row r="101" spans="1:8" x14ac:dyDescent="0.2">
      <c r="A101" s="42">
        <v>44256</v>
      </c>
      <c r="B101" s="41">
        <v>230.03666699999999</v>
      </c>
      <c r="C101" s="41">
        <v>240.36999499999999</v>
      </c>
      <c r="D101" s="41">
        <v>179.83000200000001</v>
      </c>
      <c r="E101" s="41">
        <v>222.643326</v>
      </c>
      <c r="F101" s="41">
        <v>222.643326</v>
      </c>
      <c r="G101" s="41">
        <v>2827357200</v>
      </c>
      <c r="H101" s="2">
        <f t="shared" si="1"/>
        <v>-1.120656968274596E-2</v>
      </c>
    </row>
    <row r="102" spans="1:8" x14ac:dyDescent="0.2">
      <c r="A102" s="42">
        <v>44287</v>
      </c>
      <c r="B102" s="41">
        <v>229.45666499999999</v>
      </c>
      <c r="C102" s="41">
        <v>260.26333599999998</v>
      </c>
      <c r="D102" s="41">
        <v>219.80667099999999</v>
      </c>
      <c r="E102" s="41">
        <v>236.479996</v>
      </c>
      <c r="F102" s="41">
        <v>236.479996</v>
      </c>
      <c r="G102" s="41">
        <v>2035619100</v>
      </c>
      <c r="H102" s="2">
        <f t="shared" si="1"/>
        <v>6.21472480158691E-2</v>
      </c>
    </row>
    <row r="103" spans="1:8" x14ac:dyDescent="0.2">
      <c r="A103" s="42">
        <v>44317</v>
      </c>
      <c r="B103" s="41">
        <v>234.60000600000001</v>
      </c>
      <c r="C103" s="41">
        <v>235.33332799999999</v>
      </c>
      <c r="D103" s="41">
        <v>182.32666</v>
      </c>
      <c r="E103" s="41">
        <v>208.40666200000001</v>
      </c>
      <c r="F103" s="41">
        <v>208.40666200000001</v>
      </c>
      <c r="G103" s="41">
        <v>1875527400</v>
      </c>
      <c r="H103" s="2">
        <f t="shared" si="1"/>
        <v>-0.11871335620286456</v>
      </c>
    </row>
    <row r="104" spans="1:8" x14ac:dyDescent="0.2">
      <c r="A104" s="42">
        <v>44348</v>
      </c>
      <c r="B104" s="41">
        <v>209.26666299999999</v>
      </c>
      <c r="C104" s="41">
        <v>232.53999300000001</v>
      </c>
      <c r="D104" s="41">
        <v>190.40666200000001</v>
      </c>
      <c r="E104" s="41">
        <v>226.566666</v>
      </c>
      <c r="F104" s="41">
        <v>226.566666</v>
      </c>
      <c r="G104" s="41">
        <v>1559765700</v>
      </c>
      <c r="H104" s="2">
        <f t="shared" si="1"/>
        <v>8.7137348805097145E-2</v>
      </c>
    </row>
    <row r="105" spans="1:8" x14ac:dyDescent="0.2">
      <c r="A105" s="42">
        <v>44378</v>
      </c>
      <c r="B105" s="41">
        <v>227.97332800000001</v>
      </c>
      <c r="C105" s="41">
        <v>233.33332799999999</v>
      </c>
      <c r="D105" s="41">
        <v>206.820007</v>
      </c>
      <c r="E105" s="41">
        <v>229.066666</v>
      </c>
      <c r="F105" s="41">
        <v>229.066666</v>
      </c>
      <c r="G105" s="41">
        <v>1345349400</v>
      </c>
      <c r="H105" s="2">
        <f t="shared" si="1"/>
        <v>1.1034279861804561E-2</v>
      </c>
    </row>
    <row r="106" spans="1:8" x14ac:dyDescent="0.2">
      <c r="A106" s="42">
        <v>44409</v>
      </c>
      <c r="B106" s="41">
        <v>233.33332799999999</v>
      </c>
      <c r="C106" s="41">
        <v>246.796661</v>
      </c>
      <c r="D106" s="41">
        <v>216.279999</v>
      </c>
      <c r="E106" s="41">
        <v>245.240005</v>
      </c>
      <c r="F106" s="41">
        <v>245.240005</v>
      </c>
      <c r="G106" s="41">
        <v>1143974700</v>
      </c>
      <c r="H106" s="2">
        <f t="shared" si="1"/>
        <v>7.0605380007582597E-2</v>
      </c>
    </row>
    <row r="107" spans="1:8" x14ac:dyDescent="0.2">
      <c r="A107" s="42">
        <v>44440</v>
      </c>
      <c r="B107" s="41">
        <v>244.69332900000001</v>
      </c>
      <c r="C107" s="41">
        <v>266.33334400000001</v>
      </c>
      <c r="D107" s="41">
        <v>236.28334000000001</v>
      </c>
      <c r="E107" s="41">
        <v>258.49334700000003</v>
      </c>
      <c r="F107" s="41">
        <v>258.49334700000003</v>
      </c>
      <c r="G107" s="41">
        <v>1170513900</v>
      </c>
      <c r="H107" s="2">
        <f t="shared" si="1"/>
        <v>5.4042332938298673E-2</v>
      </c>
    </row>
    <row r="108" spans="1:8" x14ac:dyDescent="0.2">
      <c r="A108" s="42">
        <v>44470</v>
      </c>
      <c r="B108" s="41">
        <v>259.46667500000001</v>
      </c>
      <c r="C108" s="41">
        <v>371.73666400000002</v>
      </c>
      <c r="D108" s="41">
        <v>254.529999</v>
      </c>
      <c r="E108" s="41">
        <v>371.33334400000001</v>
      </c>
      <c r="F108" s="41">
        <v>371.33334400000001</v>
      </c>
      <c r="G108" s="41">
        <v>1586803800</v>
      </c>
      <c r="H108" s="2">
        <f t="shared" si="1"/>
        <v>0.43652959857415585</v>
      </c>
    </row>
    <row r="109" spans="1:8" x14ac:dyDescent="0.2">
      <c r="A109" s="42">
        <v>44501</v>
      </c>
      <c r="B109" s="41">
        <v>381.66665599999999</v>
      </c>
      <c r="C109" s="41">
        <v>414.49667399999998</v>
      </c>
      <c r="D109" s="41">
        <v>326.20001200000002</v>
      </c>
      <c r="E109" s="41">
        <v>381.58667000000003</v>
      </c>
      <c r="F109" s="41">
        <v>381.58667000000003</v>
      </c>
      <c r="G109" s="41">
        <v>1947334500</v>
      </c>
      <c r="H109" s="2">
        <f t="shared" si="1"/>
        <v>2.7612187716705601E-2</v>
      </c>
    </row>
    <row r="110" spans="1:8" x14ac:dyDescent="0.2">
      <c r="A110" s="42">
        <v>44531</v>
      </c>
      <c r="B110" s="41">
        <v>386.89999399999999</v>
      </c>
      <c r="C110" s="41">
        <v>390.94665500000002</v>
      </c>
      <c r="D110" s="41">
        <v>295.37332199999997</v>
      </c>
      <c r="E110" s="41">
        <v>352.26001000000002</v>
      </c>
      <c r="F110" s="41">
        <v>352.26001000000002</v>
      </c>
      <c r="G110" s="41">
        <v>1530167700</v>
      </c>
      <c r="H110" s="2">
        <f t="shared" si="1"/>
        <v>-7.6854519053299222E-2</v>
      </c>
    </row>
    <row r="111" spans="1:8" x14ac:dyDescent="0.2">
      <c r="A111" s="42">
        <v>44562</v>
      </c>
      <c r="B111" s="41">
        <v>382.58334400000001</v>
      </c>
      <c r="C111" s="41">
        <v>402.66665599999999</v>
      </c>
      <c r="D111" s="41">
        <v>264.00332600000002</v>
      </c>
      <c r="E111" s="41">
        <v>312.23998999999998</v>
      </c>
      <c r="F111" s="41">
        <v>312.23998999999998</v>
      </c>
      <c r="G111" s="41">
        <v>1916006400</v>
      </c>
      <c r="H111" s="2">
        <f t="shared" si="1"/>
        <v>-0.11360931943424415</v>
      </c>
    </row>
    <row r="112" spans="1:8" x14ac:dyDescent="0.2">
      <c r="A112" s="42">
        <v>44593</v>
      </c>
      <c r="B112" s="41">
        <v>311.73666400000002</v>
      </c>
      <c r="C112" s="41">
        <v>315.92334</v>
      </c>
      <c r="D112" s="41">
        <v>233.33332799999999</v>
      </c>
      <c r="E112" s="41">
        <v>290.14334100000002</v>
      </c>
      <c r="F112" s="41">
        <v>290.14334100000002</v>
      </c>
      <c r="G112" s="41">
        <v>1391126700</v>
      </c>
      <c r="H112" s="2">
        <f t="shared" si="1"/>
        <v>-7.0768158172180184E-2</v>
      </c>
    </row>
    <row r="113" spans="1:8" x14ac:dyDescent="0.2">
      <c r="A113" s="42">
        <v>44621</v>
      </c>
      <c r="B113" s="41">
        <v>289.89334100000002</v>
      </c>
      <c r="C113" s="41">
        <v>371.58999599999999</v>
      </c>
      <c r="D113" s="41">
        <v>252.01333600000001</v>
      </c>
      <c r="E113" s="41">
        <v>359.20001200000002</v>
      </c>
      <c r="F113" s="41">
        <v>359.20001200000002</v>
      </c>
      <c r="G113" s="41">
        <v>1729272900</v>
      </c>
      <c r="H113" s="2">
        <f t="shared" si="1"/>
        <v>0.23800880889422166</v>
      </c>
    </row>
    <row r="114" spans="1:8" x14ac:dyDescent="0.2">
      <c r="A114" s="42">
        <v>44652</v>
      </c>
      <c r="B114" s="41">
        <v>360.383331</v>
      </c>
      <c r="C114" s="41">
        <v>384.290009</v>
      </c>
      <c r="D114" s="41">
        <v>273.89999399999999</v>
      </c>
      <c r="E114" s="41">
        <v>290.25332600000002</v>
      </c>
      <c r="F114" s="41">
        <v>290.25332600000002</v>
      </c>
      <c r="G114" s="41">
        <v>1520959800</v>
      </c>
      <c r="H114" s="2">
        <f t="shared" si="1"/>
        <v>-0.19194511051408317</v>
      </c>
    </row>
    <row r="115" spans="1:8" x14ac:dyDescent="0.2">
      <c r="A115" s="42">
        <v>44682</v>
      </c>
      <c r="B115" s="41">
        <v>286.92334</v>
      </c>
      <c r="C115" s="41">
        <v>318.5</v>
      </c>
      <c r="D115" s="41">
        <v>206.856674</v>
      </c>
      <c r="E115" s="41">
        <v>252.75332599999999</v>
      </c>
      <c r="F115" s="41">
        <v>252.75332599999999</v>
      </c>
      <c r="G115" s="41">
        <v>1948221600</v>
      </c>
      <c r="H115" s="2">
        <f t="shared" si="1"/>
        <v>-0.12919748592303823</v>
      </c>
    </row>
    <row r="116" spans="1:8" x14ac:dyDescent="0.2">
      <c r="A116" s="42">
        <v>44713</v>
      </c>
      <c r="B116" s="41">
        <v>251.720001</v>
      </c>
      <c r="C116" s="41">
        <v>264.209991</v>
      </c>
      <c r="D116" s="41">
        <v>208.69332900000001</v>
      </c>
      <c r="E116" s="41">
        <v>224.47332800000001</v>
      </c>
      <c r="F116" s="41">
        <v>224.47332800000001</v>
      </c>
      <c r="G116" s="41">
        <v>2011227900</v>
      </c>
      <c r="H116" s="2">
        <f t="shared" si="1"/>
        <v>-0.11188773832396563</v>
      </c>
    </row>
    <row r="117" spans="1:8" x14ac:dyDescent="0.2">
      <c r="A117" s="42">
        <v>44743</v>
      </c>
      <c r="B117" s="41">
        <v>227</v>
      </c>
      <c r="C117" s="41">
        <v>298.32000699999998</v>
      </c>
      <c r="D117" s="41">
        <v>216.16667200000001</v>
      </c>
      <c r="E117" s="41">
        <v>297.14999399999999</v>
      </c>
      <c r="F117" s="41">
        <v>297.14999399999999</v>
      </c>
      <c r="G117" s="41">
        <v>1744884000</v>
      </c>
      <c r="H117" s="2">
        <f t="shared" si="1"/>
        <v>0.32376526265962424</v>
      </c>
    </row>
    <row r="118" spans="1:8" x14ac:dyDescent="0.2">
      <c r="A118" s="42">
        <v>44774</v>
      </c>
      <c r="B118" s="41">
        <v>301.27667200000002</v>
      </c>
      <c r="C118" s="41">
        <v>314.66665599999999</v>
      </c>
      <c r="D118" s="41">
        <v>271.80999800000001</v>
      </c>
      <c r="E118" s="41">
        <v>275.60998499999999</v>
      </c>
      <c r="F118" s="41">
        <v>275.60998499999999</v>
      </c>
      <c r="G118" s="41">
        <v>1695263200</v>
      </c>
      <c r="H118" s="2">
        <f t="shared" si="1"/>
        <v>-7.2488673851361402E-2</v>
      </c>
    </row>
    <row r="119" spans="1:8" x14ac:dyDescent="0.2">
      <c r="A119" s="42">
        <v>44805</v>
      </c>
      <c r="B119" s="41">
        <v>272.57998700000002</v>
      </c>
      <c r="C119" s="41">
        <v>313.79998799999998</v>
      </c>
      <c r="D119" s="41">
        <v>262.47000100000002</v>
      </c>
      <c r="E119" s="41">
        <v>265.25</v>
      </c>
      <c r="F119" s="41">
        <v>265.25</v>
      </c>
      <c r="G119" s="41">
        <v>1299271000</v>
      </c>
      <c r="H119" s="2">
        <f t="shared" si="1"/>
        <v>-3.7589294887120997E-2</v>
      </c>
    </row>
    <row r="120" spans="1:8" x14ac:dyDescent="0.2">
      <c r="A120" s="42">
        <v>44835</v>
      </c>
      <c r="B120" s="41">
        <v>254.5</v>
      </c>
      <c r="C120" s="41">
        <v>257.5</v>
      </c>
      <c r="D120" s="41">
        <v>198.58999600000001</v>
      </c>
      <c r="E120" s="41">
        <v>227.53999300000001</v>
      </c>
      <c r="F120" s="41">
        <v>227.53999300000001</v>
      </c>
      <c r="G120" s="41">
        <v>1735263100</v>
      </c>
      <c r="H120" s="2">
        <f t="shared" si="1"/>
        <v>-0.14216779264844481</v>
      </c>
    </row>
    <row r="121" spans="1:8" x14ac:dyDescent="0.2">
      <c r="A121" s="42">
        <v>44866</v>
      </c>
      <c r="B121" s="41">
        <v>234.050003</v>
      </c>
      <c r="C121" s="41">
        <v>237.39999399999999</v>
      </c>
      <c r="D121" s="41">
        <v>166.19000199999999</v>
      </c>
      <c r="E121" s="41">
        <v>194.699997</v>
      </c>
      <c r="F121" s="41">
        <v>194.699997</v>
      </c>
      <c r="G121" s="41">
        <v>1885275300</v>
      </c>
      <c r="H121" s="2">
        <f t="shared" si="1"/>
        <v>-0.14432625916447142</v>
      </c>
    </row>
    <row r="122" spans="1:8" x14ac:dyDescent="0.2">
      <c r="A122" s="42">
        <v>44896</v>
      </c>
      <c r="B122" s="41">
        <v>197.08000200000001</v>
      </c>
      <c r="C122" s="41">
        <v>198.91999799999999</v>
      </c>
      <c r="D122" s="41">
        <v>108.239998</v>
      </c>
      <c r="E122" s="41">
        <v>123.18</v>
      </c>
      <c r="F122" s="41">
        <v>123.18</v>
      </c>
      <c r="G122" s="41">
        <v>2944247700</v>
      </c>
      <c r="H122" s="2">
        <f t="shared" si="1"/>
        <v>-0.36733435080638438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C932-C03C-4912-BFF3-94A7DA54E073}">
  <dimension ref="A1:H122"/>
  <sheetViews>
    <sheetView workbookViewId="0">
      <selection activeCell="H2" sqref="H2"/>
    </sheetView>
  </sheetViews>
  <sheetFormatPr baseColWidth="10" defaultColWidth="8.6640625" defaultRowHeight="16" x14ac:dyDescent="0.2"/>
  <cols>
    <col min="1" max="7" width="8.6640625" style="41"/>
    <col min="8" max="8" width="8.6640625" style="2"/>
    <col min="9" max="16384" width="8.6640625" style="41"/>
  </cols>
  <sheetData>
    <row r="1" spans="1:8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2" t="s">
        <v>164</v>
      </c>
    </row>
    <row r="2" spans="1:8" x14ac:dyDescent="0.2">
      <c r="A2" s="42">
        <v>41244</v>
      </c>
      <c r="B2" s="41">
        <v>30.51</v>
      </c>
      <c r="C2" s="41">
        <v>32.189999</v>
      </c>
      <c r="D2" s="41">
        <v>29.620000999999998</v>
      </c>
      <c r="E2" s="41">
        <v>31.799999</v>
      </c>
      <c r="F2" s="41">
        <v>23.443462</v>
      </c>
      <c r="G2" s="41">
        <v>28962500</v>
      </c>
    </row>
    <row r="3" spans="1:8" x14ac:dyDescent="0.2">
      <c r="A3" s="42">
        <v>41275</v>
      </c>
      <c r="B3" s="41">
        <v>32.270000000000003</v>
      </c>
      <c r="C3" s="41">
        <v>36.68</v>
      </c>
      <c r="D3" s="41">
        <v>31.450001</v>
      </c>
      <c r="E3" s="41">
        <v>35.880001</v>
      </c>
      <c r="F3" s="41">
        <v>26.451298000000001</v>
      </c>
      <c r="G3" s="41">
        <v>33985300</v>
      </c>
      <c r="H3" s="2">
        <f>(F3-F2)/F2</f>
        <v>0.12830169878493206</v>
      </c>
    </row>
    <row r="4" spans="1:8" x14ac:dyDescent="0.2">
      <c r="A4" s="42">
        <v>41306</v>
      </c>
      <c r="B4" s="41">
        <v>37.020000000000003</v>
      </c>
      <c r="C4" s="41">
        <v>39.389999000000003</v>
      </c>
      <c r="D4" s="41">
        <v>34.529998999999997</v>
      </c>
      <c r="E4" s="41">
        <v>36.700001</v>
      </c>
      <c r="F4" s="41">
        <v>27.055817000000001</v>
      </c>
      <c r="G4" s="41">
        <v>29257200</v>
      </c>
      <c r="H4" s="2">
        <f t="shared" ref="H4:H67" si="0">(F4-F3)/F3</f>
        <v>2.2854039147719697E-2</v>
      </c>
    </row>
    <row r="5" spans="1:8" x14ac:dyDescent="0.2">
      <c r="A5" s="42">
        <v>41334</v>
      </c>
      <c r="B5" s="41">
        <v>36.299999</v>
      </c>
      <c r="C5" s="41">
        <v>39.779998999999997</v>
      </c>
      <c r="D5" s="41">
        <v>35.310001</v>
      </c>
      <c r="E5" s="41">
        <v>38.07</v>
      </c>
      <c r="F5" s="41">
        <v>28.065807</v>
      </c>
      <c r="G5" s="41">
        <v>20934700</v>
      </c>
      <c r="H5" s="2">
        <f t="shared" si="0"/>
        <v>3.7329865145081312E-2</v>
      </c>
    </row>
    <row r="6" spans="1:8" x14ac:dyDescent="0.2">
      <c r="A6" s="42">
        <v>41365</v>
      </c>
      <c r="B6" s="41">
        <v>38.119999</v>
      </c>
      <c r="C6" s="41">
        <v>38.159999999999997</v>
      </c>
      <c r="D6" s="41">
        <v>31.58</v>
      </c>
      <c r="E6" s="41">
        <v>34.229999999999997</v>
      </c>
      <c r="F6" s="41">
        <v>25.234901000000001</v>
      </c>
      <c r="G6" s="41">
        <v>31967700</v>
      </c>
      <c r="H6" s="2">
        <f t="shared" si="0"/>
        <v>-0.10086672369691699</v>
      </c>
    </row>
    <row r="7" spans="1:8" x14ac:dyDescent="0.2">
      <c r="A7" s="42">
        <v>41395</v>
      </c>
      <c r="B7" s="41">
        <v>33.790000999999997</v>
      </c>
      <c r="C7" s="41">
        <v>39.68</v>
      </c>
      <c r="D7" s="41">
        <v>32.610000999999997</v>
      </c>
      <c r="E7" s="41">
        <v>37.159999999999997</v>
      </c>
      <c r="F7" s="41">
        <v>27.394936000000001</v>
      </c>
      <c r="G7" s="41">
        <v>30090000</v>
      </c>
      <c r="H7" s="2">
        <f t="shared" si="0"/>
        <v>8.5597125980403116E-2</v>
      </c>
    </row>
    <row r="8" spans="1:8" x14ac:dyDescent="0.2">
      <c r="A8" s="42">
        <v>41426</v>
      </c>
      <c r="B8" s="41">
        <v>37.450001</v>
      </c>
      <c r="C8" s="41">
        <v>42.889999000000003</v>
      </c>
      <c r="D8" s="41">
        <v>36.82</v>
      </c>
      <c r="E8" s="41">
        <v>38.869999</v>
      </c>
      <c r="F8" s="41">
        <v>28.655573</v>
      </c>
      <c r="G8" s="41">
        <v>41281700</v>
      </c>
      <c r="H8" s="2">
        <f t="shared" si="0"/>
        <v>4.60171544113116E-2</v>
      </c>
    </row>
    <row r="9" spans="1:8" x14ac:dyDescent="0.2">
      <c r="A9" s="42">
        <v>41456</v>
      </c>
      <c r="B9" s="41">
        <v>38.909999999999997</v>
      </c>
      <c r="C9" s="41">
        <v>42.799999</v>
      </c>
      <c r="D9" s="41">
        <v>38.580002</v>
      </c>
      <c r="E9" s="41">
        <v>42.040000999999997</v>
      </c>
      <c r="F9" s="41">
        <v>30.992552</v>
      </c>
      <c r="G9" s="41">
        <v>26128400</v>
      </c>
      <c r="H9" s="2">
        <f t="shared" si="0"/>
        <v>8.1554083737917213E-2</v>
      </c>
    </row>
    <row r="10" spans="1:8" x14ac:dyDescent="0.2">
      <c r="A10" s="42">
        <v>41487</v>
      </c>
      <c r="B10" s="41">
        <v>42.709999000000003</v>
      </c>
      <c r="C10" s="41">
        <v>44.169998</v>
      </c>
      <c r="D10" s="41">
        <v>38.400002000000001</v>
      </c>
      <c r="E10" s="41">
        <v>39.200001</v>
      </c>
      <c r="F10" s="41">
        <v>28.898855000000001</v>
      </c>
      <c r="G10" s="41">
        <v>32830300</v>
      </c>
      <c r="H10" s="2">
        <f t="shared" si="0"/>
        <v>-6.7554843499173567E-2</v>
      </c>
    </row>
    <row r="11" spans="1:8" x14ac:dyDescent="0.2">
      <c r="A11" s="42">
        <v>41518</v>
      </c>
      <c r="B11" s="41">
        <v>39.689999</v>
      </c>
      <c r="C11" s="41">
        <v>49.48</v>
      </c>
      <c r="D11" s="41">
        <v>37.860000999999997</v>
      </c>
      <c r="E11" s="41">
        <v>49.130001</v>
      </c>
      <c r="F11" s="41">
        <v>36.219417999999997</v>
      </c>
      <c r="G11" s="41">
        <v>43873600</v>
      </c>
      <c r="H11" s="2">
        <f t="shared" si="0"/>
        <v>0.25331671445114334</v>
      </c>
    </row>
    <row r="12" spans="1:8" x14ac:dyDescent="0.2">
      <c r="A12" s="42">
        <v>41548</v>
      </c>
      <c r="B12" s="41">
        <v>49.369999</v>
      </c>
      <c r="C12" s="41">
        <v>57.330002</v>
      </c>
      <c r="D12" s="41">
        <v>48.77</v>
      </c>
      <c r="E12" s="41">
        <v>53.25</v>
      </c>
      <c r="F12" s="41">
        <v>39.256737000000001</v>
      </c>
      <c r="G12" s="41">
        <v>50887600</v>
      </c>
      <c r="H12" s="2">
        <f t="shared" si="0"/>
        <v>8.3858857146738353E-2</v>
      </c>
    </row>
    <row r="13" spans="1:8" x14ac:dyDescent="0.2">
      <c r="A13" s="42">
        <v>41579</v>
      </c>
      <c r="B13" s="41">
        <v>53.299999</v>
      </c>
      <c r="C13" s="41">
        <v>55.259998000000003</v>
      </c>
      <c r="D13" s="41">
        <v>45.049999</v>
      </c>
      <c r="E13" s="41">
        <v>46.130001</v>
      </c>
      <c r="F13" s="41">
        <v>34.007767000000001</v>
      </c>
      <c r="G13" s="41">
        <v>41065500</v>
      </c>
      <c r="H13" s="2">
        <f t="shared" si="0"/>
        <v>-0.13370876952916386</v>
      </c>
    </row>
    <row r="14" spans="1:8" x14ac:dyDescent="0.2">
      <c r="A14" s="42">
        <v>41609</v>
      </c>
      <c r="B14" s="41">
        <v>45.849997999999999</v>
      </c>
      <c r="C14" s="41">
        <v>48.5</v>
      </c>
      <c r="D14" s="41">
        <v>42.700001</v>
      </c>
      <c r="E14" s="41">
        <v>46.970001000000003</v>
      </c>
      <c r="F14" s="41">
        <v>34.627021999999997</v>
      </c>
      <c r="G14" s="41">
        <v>50656300</v>
      </c>
      <c r="H14" s="2">
        <f t="shared" si="0"/>
        <v>1.8209222616703866E-2</v>
      </c>
    </row>
    <row r="15" spans="1:8" x14ac:dyDescent="0.2">
      <c r="A15" s="42">
        <v>41640</v>
      </c>
      <c r="B15" s="41">
        <v>46.68</v>
      </c>
      <c r="C15" s="41">
        <v>47.279998999999997</v>
      </c>
      <c r="D15" s="41">
        <v>40.32</v>
      </c>
      <c r="E15" s="41">
        <v>41.810001</v>
      </c>
      <c r="F15" s="41">
        <v>30.822991999999999</v>
      </c>
      <c r="G15" s="41">
        <v>44611100</v>
      </c>
      <c r="H15" s="2">
        <f t="shared" si="0"/>
        <v>-0.10985726696335589</v>
      </c>
    </row>
    <row r="16" spans="1:8" x14ac:dyDescent="0.2">
      <c r="A16" s="42">
        <v>41671</v>
      </c>
      <c r="B16" s="41">
        <v>41.73</v>
      </c>
      <c r="C16" s="41">
        <v>44.459999000000003</v>
      </c>
      <c r="D16" s="41">
        <v>38.68</v>
      </c>
      <c r="E16" s="41">
        <v>43.57</v>
      </c>
      <c r="F16" s="41">
        <v>32.120494999999998</v>
      </c>
      <c r="G16" s="41">
        <v>51322000</v>
      </c>
      <c r="H16" s="2">
        <f t="shared" si="0"/>
        <v>4.2095296913420961E-2</v>
      </c>
    </row>
    <row r="17" spans="1:8" x14ac:dyDescent="0.2">
      <c r="A17" s="42">
        <v>41699</v>
      </c>
      <c r="B17" s="41">
        <v>43.240001999999997</v>
      </c>
      <c r="C17" s="41">
        <v>45.93</v>
      </c>
      <c r="D17" s="41">
        <v>39.990001999999997</v>
      </c>
      <c r="E17" s="41">
        <v>41.73</v>
      </c>
      <c r="F17" s="41">
        <v>30.764011</v>
      </c>
      <c r="G17" s="41">
        <v>38999000</v>
      </c>
      <c r="H17" s="2">
        <f t="shared" si="0"/>
        <v>-4.2231105093492434E-2</v>
      </c>
    </row>
    <row r="18" spans="1:8" x14ac:dyDescent="0.2">
      <c r="A18" s="42">
        <v>41730</v>
      </c>
      <c r="B18" s="41">
        <v>41.07</v>
      </c>
      <c r="C18" s="41">
        <v>48.220001000000003</v>
      </c>
      <c r="D18" s="41">
        <v>41.009998000000003</v>
      </c>
      <c r="E18" s="41">
        <v>46.509998000000003</v>
      </c>
      <c r="F18" s="41">
        <v>34.287903</v>
      </c>
      <c r="G18" s="41">
        <v>37714800</v>
      </c>
      <c r="H18" s="2">
        <f t="shared" si="0"/>
        <v>0.11454592185654855</v>
      </c>
    </row>
    <row r="19" spans="1:8" x14ac:dyDescent="0.2">
      <c r="A19" s="42">
        <v>41760</v>
      </c>
      <c r="B19" s="41">
        <v>46.360000999999997</v>
      </c>
      <c r="C19" s="41">
        <v>51.240001999999997</v>
      </c>
      <c r="D19" s="41">
        <v>44.939999</v>
      </c>
      <c r="E19" s="41">
        <v>49.5</v>
      </c>
      <c r="F19" s="41">
        <v>36.492179999999998</v>
      </c>
      <c r="G19" s="41">
        <v>32816700</v>
      </c>
      <c r="H19" s="2">
        <f t="shared" si="0"/>
        <v>6.4287308558939799E-2</v>
      </c>
    </row>
    <row r="20" spans="1:8" x14ac:dyDescent="0.2">
      <c r="A20" s="42">
        <v>41791</v>
      </c>
      <c r="B20" s="41">
        <v>49.700001</v>
      </c>
      <c r="C20" s="41">
        <v>56.380001</v>
      </c>
      <c r="D20" s="41">
        <v>48.66</v>
      </c>
      <c r="E20" s="41">
        <v>55.889999000000003</v>
      </c>
      <c r="F20" s="41">
        <v>41.202990999999997</v>
      </c>
      <c r="G20" s="41">
        <v>26480400</v>
      </c>
      <c r="H20" s="2">
        <f t="shared" si="0"/>
        <v>0.12909097236723047</v>
      </c>
    </row>
    <row r="21" spans="1:8" x14ac:dyDescent="0.2">
      <c r="A21" s="42">
        <v>41821</v>
      </c>
      <c r="B21" s="41">
        <v>56.360000999999997</v>
      </c>
      <c r="C21" s="41">
        <v>58.09</v>
      </c>
      <c r="D21" s="41">
        <v>51.919998</v>
      </c>
      <c r="E21" s="41">
        <v>53.450001</v>
      </c>
      <c r="F21" s="41">
        <v>39.404186000000003</v>
      </c>
      <c r="G21" s="41">
        <v>29924200</v>
      </c>
      <c r="H21" s="2">
        <f t="shared" si="0"/>
        <v>-4.3657146152326527E-2</v>
      </c>
    </row>
    <row r="22" spans="1:8" x14ac:dyDescent="0.2">
      <c r="A22" s="42">
        <v>41852</v>
      </c>
      <c r="B22" s="41">
        <v>53.32</v>
      </c>
      <c r="C22" s="41">
        <v>53.540000999999997</v>
      </c>
      <c r="D22" s="41">
        <v>45.52</v>
      </c>
      <c r="E22" s="41">
        <v>49.189999</v>
      </c>
      <c r="F22" s="41">
        <v>36.263634000000003</v>
      </c>
      <c r="G22" s="41">
        <v>38904100</v>
      </c>
      <c r="H22" s="2">
        <f t="shared" si="0"/>
        <v>-7.9700973901605257E-2</v>
      </c>
    </row>
    <row r="23" spans="1:8" x14ac:dyDescent="0.2">
      <c r="A23" s="42">
        <v>41883</v>
      </c>
      <c r="B23" s="41">
        <v>48.849997999999999</v>
      </c>
      <c r="C23" s="41">
        <v>49.130001</v>
      </c>
      <c r="D23" s="41">
        <v>40.849997999999999</v>
      </c>
      <c r="E23" s="41">
        <v>41.810001</v>
      </c>
      <c r="F23" s="41">
        <v>30.822991999999999</v>
      </c>
      <c r="G23" s="41">
        <v>43684000</v>
      </c>
      <c r="H23" s="2">
        <f t="shared" si="0"/>
        <v>-0.15003024793378411</v>
      </c>
    </row>
    <row r="24" spans="1:8" x14ac:dyDescent="0.2">
      <c r="A24" s="42">
        <v>41913</v>
      </c>
      <c r="B24" s="41">
        <v>41.900002000000001</v>
      </c>
      <c r="C24" s="41">
        <v>41.900002000000001</v>
      </c>
      <c r="D24" s="41">
        <v>27.940000999999999</v>
      </c>
      <c r="E24" s="41">
        <v>29.959999</v>
      </c>
      <c r="F24" s="41">
        <v>22.086984999999999</v>
      </c>
      <c r="G24" s="41">
        <v>90451400</v>
      </c>
      <c r="H24" s="2">
        <f t="shared" si="0"/>
        <v>-0.28342501597508774</v>
      </c>
    </row>
    <row r="25" spans="1:8" x14ac:dyDescent="0.2">
      <c r="A25" s="42">
        <v>41944</v>
      </c>
      <c r="B25" s="41">
        <v>30.139999</v>
      </c>
      <c r="C25" s="41">
        <v>30.74</v>
      </c>
      <c r="D25" s="41">
        <v>17.239999999999998</v>
      </c>
      <c r="E25" s="41">
        <v>18.379999000000002</v>
      </c>
      <c r="F25" s="41">
        <v>13.550027</v>
      </c>
      <c r="G25" s="41">
        <v>78608800</v>
      </c>
      <c r="H25" s="2">
        <f t="shared" si="0"/>
        <v>-0.38651531659934568</v>
      </c>
    </row>
    <row r="26" spans="1:8" x14ac:dyDescent="0.2">
      <c r="A26" s="42">
        <v>41974</v>
      </c>
      <c r="B26" s="41">
        <v>18.299999</v>
      </c>
      <c r="C26" s="41">
        <v>18.360001</v>
      </c>
      <c r="D26" s="41">
        <v>10.64</v>
      </c>
      <c r="E26" s="41">
        <v>16.540001</v>
      </c>
      <c r="F26" s="41">
        <v>12.193549000000001</v>
      </c>
      <c r="G26" s="41">
        <v>213228400</v>
      </c>
      <c r="H26" s="2">
        <f t="shared" si="0"/>
        <v>-0.10010887801182973</v>
      </c>
    </row>
    <row r="27" spans="1:8" x14ac:dyDescent="0.2">
      <c r="A27" s="42">
        <v>42005</v>
      </c>
      <c r="B27" s="41">
        <v>16.32</v>
      </c>
      <c r="C27" s="41">
        <v>17.139999</v>
      </c>
      <c r="D27" s="41">
        <v>12.05</v>
      </c>
      <c r="E27" s="41">
        <v>13.44</v>
      </c>
      <c r="F27" s="41">
        <v>9.9081799999999998</v>
      </c>
      <c r="G27" s="41">
        <v>182544300</v>
      </c>
      <c r="H27" s="2">
        <f t="shared" si="0"/>
        <v>-0.18742443237813708</v>
      </c>
    </row>
    <row r="28" spans="1:8" x14ac:dyDescent="0.2">
      <c r="A28" s="42">
        <v>42036</v>
      </c>
      <c r="B28" s="41">
        <v>13.84</v>
      </c>
      <c r="C28" s="41">
        <v>19.629999000000002</v>
      </c>
      <c r="D28" s="41">
        <v>13.7</v>
      </c>
      <c r="E28" s="41">
        <v>14.33</v>
      </c>
      <c r="F28" s="41">
        <v>10.564301</v>
      </c>
      <c r="G28" s="41">
        <v>229895000</v>
      </c>
      <c r="H28" s="2">
        <f t="shared" si="0"/>
        <v>6.622013326362669E-2</v>
      </c>
    </row>
    <row r="29" spans="1:8" x14ac:dyDescent="0.2">
      <c r="A29" s="42">
        <v>42064</v>
      </c>
      <c r="B29" s="41">
        <v>14.33</v>
      </c>
      <c r="C29" s="41">
        <v>14.66</v>
      </c>
      <c r="D29" s="41">
        <v>12.25</v>
      </c>
      <c r="E29" s="41">
        <v>14.22</v>
      </c>
      <c r="F29" s="41">
        <v>10.48321</v>
      </c>
      <c r="G29" s="41">
        <v>224343600</v>
      </c>
      <c r="H29" s="2">
        <f t="shared" si="0"/>
        <v>-7.6759456210118105E-3</v>
      </c>
    </row>
    <row r="30" spans="1:8" x14ac:dyDescent="0.2">
      <c r="A30" s="42">
        <v>42095</v>
      </c>
      <c r="B30" s="41">
        <v>14.24</v>
      </c>
      <c r="C30" s="41">
        <v>18.860001</v>
      </c>
      <c r="D30" s="41">
        <v>14.23</v>
      </c>
      <c r="E30" s="41">
        <v>17.940000999999999</v>
      </c>
      <c r="F30" s="41">
        <v>13.225649000000001</v>
      </c>
      <c r="G30" s="41">
        <v>161496500</v>
      </c>
      <c r="H30" s="2">
        <f t="shared" si="0"/>
        <v>0.26160298229263756</v>
      </c>
    </row>
    <row r="31" spans="1:8" x14ac:dyDescent="0.2">
      <c r="A31" s="42">
        <v>42125</v>
      </c>
      <c r="B31" s="41">
        <v>17.610001</v>
      </c>
      <c r="C31" s="41">
        <v>18.149999999999999</v>
      </c>
      <c r="D31" s="41">
        <v>15.25</v>
      </c>
      <c r="E31" s="41">
        <v>16.98</v>
      </c>
      <c r="F31" s="41">
        <v>12.517922</v>
      </c>
      <c r="G31" s="41">
        <v>145371500</v>
      </c>
      <c r="H31" s="2">
        <f t="shared" si="0"/>
        <v>-5.3511702903955807E-2</v>
      </c>
    </row>
    <row r="32" spans="1:8" x14ac:dyDescent="0.2">
      <c r="A32" s="42">
        <v>42156</v>
      </c>
      <c r="B32" s="41">
        <v>16.889999</v>
      </c>
      <c r="C32" s="41">
        <v>17.959999</v>
      </c>
      <c r="D32" s="41">
        <v>15.15</v>
      </c>
      <c r="E32" s="41">
        <v>15.85</v>
      </c>
      <c r="F32" s="41">
        <v>11.68487</v>
      </c>
      <c r="G32" s="41">
        <v>128391100</v>
      </c>
      <c r="H32" s="2">
        <f t="shared" si="0"/>
        <v>-6.6548745071266652E-2</v>
      </c>
    </row>
    <row r="33" spans="1:8" x14ac:dyDescent="0.2">
      <c r="A33" s="42">
        <v>42186</v>
      </c>
      <c r="B33" s="41">
        <v>15.78</v>
      </c>
      <c r="C33" s="41">
        <v>15.85</v>
      </c>
      <c r="D33" s="41">
        <v>8.94</v>
      </c>
      <c r="E33" s="41">
        <v>9.6300000000000008</v>
      </c>
      <c r="F33" s="41">
        <v>7.0993870000000001</v>
      </c>
      <c r="G33" s="41">
        <v>210653100</v>
      </c>
      <c r="H33" s="2">
        <f t="shared" si="0"/>
        <v>-0.39242909848376573</v>
      </c>
    </row>
    <row r="34" spans="1:8" x14ac:dyDescent="0.2">
      <c r="A34" s="42">
        <v>42217</v>
      </c>
      <c r="B34" s="41">
        <v>9.48</v>
      </c>
      <c r="C34" s="41">
        <v>11.72</v>
      </c>
      <c r="D34" s="41">
        <v>8.0399999999999991</v>
      </c>
      <c r="E34" s="41">
        <v>11.16</v>
      </c>
      <c r="F34" s="41">
        <v>8.227328</v>
      </c>
      <c r="G34" s="41">
        <v>262644300</v>
      </c>
      <c r="H34" s="2">
        <f t="shared" si="0"/>
        <v>0.15887864684655165</v>
      </c>
    </row>
    <row r="35" spans="1:8" x14ac:dyDescent="0.2">
      <c r="A35" s="42">
        <v>42248</v>
      </c>
      <c r="B35" s="41">
        <v>10.61</v>
      </c>
      <c r="C35" s="41">
        <v>11.22</v>
      </c>
      <c r="D35" s="41">
        <v>8.25</v>
      </c>
      <c r="E35" s="41">
        <v>8.68</v>
      </c>
      <c r="F35" s="41">
        <v>6.3990340000000003</v>
      </c>
      <c r="G35" s="41">
        <v>199951900</v>
      </c>
      <c r="H35" s="2">
        <f t="shared" si="0"/>
        <v>-0.22222208717095024</v>
      </c>
    </row>
    <row r="36" spans="1:8" x14ac:dyDescent="0.2">
      <c r="A36" s="42">
        <v>42278</v>
      </c>
      <c r="B36" s="41">
        <v>9</v>
      </c>
      <c r="C36" s="41">
        <v>14.15</v>
      </c>
      <c r="D36" s="41">
        <v>8.89</v>
      </c>
      <c r="E36" s="41">
        <v>11.63</v>
      </c>
      <c r="F36" s="41">
        <v>8.5738190000000003</v>
      </c>
      <c r="G36" s="41">
        <v>222001900</v>
      </c>
      <c r="H36" s="2">
        <f t="shared" si="0"/>
        <v>0.33986145408822643</v>
      </c>
    </row>
    <row r="37" spans="1:8" x14ac:dyDescent="0.2">
      <c r="A37" s="42">
        <v>42309</v>
      </c>
      <c r="B37" s="41">
        <v>11.35</v>
      </c>
      <c r="C37" s="41">
        <v>13.72</v>
      </c>
      <c r="D37" s="41">
        <v>11.14</v>
      </c>
      <c r="E37" s="41">
        <v>11.49</v>
      </c>
      <c r="F37" s="41">
        <v>8.4706069999999993</v>
      </c>
      <c r="G37" s="41">
        <v>170941500</v>
      </c>
      <c r="H37" s="2">
        <f t="shared" si="0"/>
        <v>-1.2038042790499888E-2</v>
      </c>
    </row>
    <row r="38" spans="1:8" x14ac:dyDescent="0.2">
      <c r="A38" s="42">
        <v>42339</v>
      </c>
      <c r="B38" s="41">
        <v>11.49</v>
      </c>
      <c r="C38" s="41">
        <v>11.78</v>
      </c>
      <c r="D38" s="41">
        <v>6.34</v>
      </c>
      <c r="E38" s="41">
        <v>7.37</v>
      </c>
      <c r="F38" s="41">
        <v>5.4332799999999999</v>
      </c>
      <c r="G38" s="41">
        <v>274868700</v>
      </c>
      <c r="H38" s="2">
        <f t="shared" si="0"/>
        <v>-0.35857253205112688</v>
      </c>
    </row>
    <row r="39" spans="1:8" x14ac:dyDescent="0.2">
      <c r="A39" s="42">
        <v>42370</v>
      </c>
      <c r="B39" s="41">
        <v>7.3</v>
      </c>
      <c r="C39" s="41">
        <v>7.77</v>
      </c>
      <c r="D39" s="41">
        <v>3.4</v>
      </c>
      <c r="E39" s="41">
        <v>5.35</v>
      </c>
      <c r="F39" s="41">
        <v>3.944105</v>
      </c>
      <c r="G39" s="41">
        <v>338838300</v>
      </c>
      <c r="H39" s="2">
        <f t="shared" si="0"/>
        <v>-0.27408397873844159</v>
      </c>
    </row>
    <row r="40" spans="1:8" x14ac:dyDescent="0.2">
      <c r="A40" s="42">
        <v>42401</v>
      </c>
      <c r="B40" s="41">
        <v>5.0999999999999996</v>
      </c>
      <c r="C40" s="41">
        <v>6.3</v>
      </c>
      <c r="D40" s="41">
        <v>4.01</v>
      </c>
      <c r="E40" s="41">
        <v>5.39</v>
      </c>
      <c r="F40" s="41">
        <v>3.9735930000000002</v>
      </c>
      <c r="G40" s="41">
        <v>229837500</v>
      </c>
      <c r="H40" s="2">
        <f t="shared" si="0"/>
        <v>7.4764743839223803E-3</v>
      </c>
    </row>
    <row r="41" spans="1:8" x14ac:dyDescent="0.2">
      <c r="A41" s="42">
        <v>42430</v>
      </c>
      <c r="B41" s="41">
        <v>5.48</v>
      </c>
      <c r="C41" s="41">
        <v>8.7799999999999994</v>
      </c>
      <c r="D41" s="41">
        <v>5.01</v>
      </c>
      <c r="E41" s="41">
        <v>7.28</v>
      </c>
      <c r="F41" s="41">
        <v>5.36693</v>
      </c>
      <c r="G41" s="41">
        <v>307446600</v>
      </c>
      <c r="H41" s="2">
        <f t="shared" si="0"/>
        <v>0.35064914801289404</v>
      </c>
    </row>
    <row r="42" spans="1:8" x14ac:dyDescent="0.2">
      <c r="A42" s="42">
        <v>42461</v>
      </c>
      <c r="B42" s="41">
        <v>6.95</v>
      </c>
      <c r="C42" s="41">
        <v>10.75</v>
      </c>
      <c r="D42" s="41">
        <v>6.7</v>
      </c>
      <c r="E42" s="41">
        <v>9.69</v>
      </c>
      <c r="F42" s="41">
        <v>7.1436210000000004</v>
      </c>
      <c r="G42" s="41">
        <v>234550800</v>
      </c>
      <c r="H42" s="2">
        <f t="shared" si="0"/>
        <v>0.33104419099932375</v>
      </c>
    </row>
    <row r="43" spans="1:8" x14ac:dyDescent="0.2">
      <c r="A43" s="42">
        <v>42491</v>
      </c>
      <c r="B43" s="41">
        <v>9.66</v>
      </c>
      <c r="C43" s="41">
        <v>10.81</v>
      </c>
      <c r="D43" s="41">
        <v>8.19</v>
      </c>
      <c r="E43" s="41">
        <v>10.039999999999999</v>
      </c>
      <c r="F43" s="41">
        <v>7.4016460000000004</v>
      </c>
      <c r="G43" s="41">
        <v>195273700</v>
      </c>
      <c r="H43" s="2">
        <f t="shared" si="0"/>
        <v>3.6119637365980076E-2</v>
      </c>
    </row>
    <row r="44" spans="1:8" x14ac:dyDescent="0.2">
      <c r="A44" s="42">
        <v>42522</v>
      </c>
      <c r="B44" s="41">
        <v>9.81</v>
      </c>
      <c r="C44" s="41">
        <v>11.54</v>
      </c>
      <c r="D44" s="41">
        <v>8.64</v>
      </c>
      <c r="E44" s="41">
        <v>9.34</v>
      </c>
      <c r="F44" s="41">
        <v>6.8855959999999996</v>
      </c>
      <c r="G44" s="41">
        <v>189439600</v>
      </c>
      <c r="H44" s="2">
        <f t="shared" si="0"/>
        <v>-6.9720978279696269E-2</v>
      </c>
    </row>
    <row r="45" spans="1:8" x14ac:dyDescent="0.2">
      <c r="A45" s="42">
        <v>42552</v>
      </c>
      <c r="B45" s="41">
        <v>9.33</v>
      </c>
      <c r="C45" s="41">
        <v>9.99</v>
      </c>
      <c r="D45" s="41">
        <v>6.97</v>
      </c>
      <c r="E45" s="41">
        <v>7.6</v>
      </c>
      <c r="F45" s="41">
        <v>5.6028390000000003</v>
      </c>
      <c r="G45" s="41">
        <v>188068100</v>
      </c>
      <c r="H45" s="2">
        <f t="shared" si="0"/>
        <v>-0.18629571064000841</v>
      </c>
    </row>
    <row r="46" spans="1:8" x14ac:dyDescent="0.2">
      <c r="A46" s="42">
        <v>42583</v>
      </c>
      <c r="B46" s="41">
        <v>7.53</v>
      </c>
      <c r="C46" s="41">
        <v>10.41</v>
      </c>
      <c r="D46" s="41">
        <v>6.56</v>
      </c>
      <c r="E46" s="41">
        <v>9.48</v>
      </c>
      <c r="F46" s="41">
        <v>6.988804</v>
      </c>
      <c r="G46" s="41">
        <v>275922100</v>
      </c>
      <c r="H46" s="2">
        <f t="shared" si="0"/>
        <v>0.2473683430846397</v>
      </c>
    </row>
    <row r="47" spans="1:8" x14ac:dyDescent="0.2">
      <c r="A47" s="42">
        <v>42614</v>
      </c>
      <c r="B47" s="41">
        <v>9.3800000000000008</v>
      </c>
      <c r="C47" s="41">
        <v>11.83</v>
      </c>
      <c r="D47" s="41">
        <v>8.76</v>
      </c>
      <c r="E47" s="41">
        <v>11.47</v>
      </c>
      <c r="F47" s="41">
        <v>8.4558669999999996</v>
      </c>
      <c r="G47" s="41">
        <v>259270500</v>
      </c>
      <c r="H47" s="2">
        <f t="shared" si="0"/>
        <v>0.20991617449852643</v>
      </c>
    </row>
    <row r="48" spans="1:8" x14ac:dyDescent="0.2">
      <c r="A48" s="42">
        <v>42644</v>
      </c>
      <c r="B48" s="41">
        <v>11.6</v>
      </c>
      <c r="C48" s="41">
        <v>12.14</v>
      </c>
      <c r="D48" s="41">
        <v>10.45</v>
      </c>
      <c r="E48" s="41">
        <v>10.49</v>
      </c>
      <c r="F48" s="41">
        <v>7.7333920000000003</v>
      </c>
      <c r="G48" s="41">
        <v>342206100</v>
      </c>
      <c r="H48" s="2">
        <f t="shared" si="0"/>
        <v>-8.5440676869681056E-2</v>
      </c>
    </row>
    <row r="49" spans="1:8" x14ac:dyDescent="0.2">
      <c r="A49" s="42">
        <v>42675</v>
      </c>
      <c r="B49" s="41">
        <v>10.69</v>
      </c>
      <c r="C49" s="41">
        <v>15.02</v>
      </c>
      <c r="D49" s="41">
        <v>9</v>
      </c>
      <c r="E49" s="41">
        <v>14.97</v>
      </c>
      <c r="F49" s="41">
        <v>11.03612</v>
      </c>
      <c r="G49" s="41">
        <v>280539200</v>
      </c>
      <c r="H49" s="2">
        <f t="shared" si="0"/>
        <v>0.4270736566826045</v>
      </c>
    </row>
    <row r="50" spans="1:8" x14ac:dyDescent="0.2">
      <c r="A50" s="42">
        <v>42705</v>
      </c>
      <c r="B50" s="41">
        <v>15.75</v>
      </c>
      <c r="C50" s="41">
        <v>17.079999999999998</v>
      </c>
      <c r="D50" s="41">
        <v>14.48</v>
      </c>
      <c r="E50" s="41">
        <v>15.14</v>
      </c>
      <c r="F50" s="41">
        <v>11.161446</v>
      </c>
      <c r="G50" s="41">
        <v>208588300</v>
      </c>
      <c r="H50" s="2">
        <f t="shared" si="0"/>
        <v>1.1355983805902742E-2</v>
      </c>
    </row>
    <row r="51" spans="1:8" x14ac:dyDescent="0.2">
      <c r="A51" s="42">
        <v>42736</v>
      </c>
      <c r="B51" s="41">
        <v>15.5</v>
      </c>
      <c r="C51" s="41">
        <v>16.420000000000002</v>
      </c>
      <c r="D51" s="41">
        <v>13.83</v>
      </c>
      <c r="E51" s="41">
        <v>14.14</v>
      </c>
      <c r="F51" s="41">
        <v>10.424231000000001</v>
      </c>
      <c r="G51" s="41">
        <v>140921800</v>
      </c>
      <c r="H51" s="2">
        <f t="shared" si="0"/>
        <v>-6.6050133647557768E-2</v>
      </c>
    </row>
    <row r="52" spans="1:8" x14ac:dyDescent="0.2">
      <c r="A52" s="42">
        <v>42767</v>
      </c>
      <c r="B52" s="41">
        <v>14.38</v>
      </c>
      <c r="C52" s="41">
        <v>14.94</v>
      </c>
      <c r="D52" s="41">
        <v>13.12</v>
      </c>
      <c r="E52" s="41">
        <v>14.16</v>
      </c>
      <c r="F52" s="41">
        <v>10.438974</v>
      </c>
      <c r="G52" s="41">
        <v>150003000</v>
      </c>
      <c r="H52" s="2">
        <f t="shared" si="0"/>
        <v>1.4143009685797718E-3</v>
      </c>
    </row>
    <row r="53" spans="1:8" x14ac:dyDescent="0.2">
      <c r="A53" s="42">
        <v>42795</v>
      </c>
      <c r="B53" s="41">
        <v>14.4</v>
      </c>
      <c r="C53" s="41">
        <v>14.89</v>
      </c>
      <c r="D53" s="41">
        <v>11.96</v>
      </c>
      <c r="E53" s="41">
        <v>14.26</v>
      </c>
      <c r="F53" s="41">
        <v>10.512696999999999</v>
      </c>
      <c r="G53" s="41">
        <v>175003500</v>
      </c>
      <c r="H53" s="2">
        <f t="shared" si="0"/>
        <v>7.062284090371268E-3</v>
      </c>
    </row>
    <row r="54" spans="1:8" x14ac:dyDescent="0.2">
      <c r="A54" s="42">
        <v>42826</v>
      </c>
      <c r="B54" s="41">
        <v>14.42</v>
      </c>
      <c r="C54" s="41">
        <v>15.27</v>
      </c>
      <c r="D54" s="41">
        <v>11.33</v>
      </c>
      <c r="E54" s="41">
        <v>11.94</v>
      </c>
      <c r="F54" s="41">
        <v>8.8023559999999996</v>
      </c>
      <c r="G54" s="41">
        <v>170850200</v>
      </c>
      <c r="H54" s="2">
        <f t="shared" si="0"/>
        <v>-0.16269288461371995</v>
      </c>
    </row>
    <row r="55" spans="1:8" x14ac:dyDescent="0.2">
      <c r="A55" s="42">
        <v>42856</v>
      </c>
      <c r="B55" s="41">
        <v>11.89</v>
      </c>
      <c r="C55" s="41">
        <v>12.51</v>
      </c>
      <c r="D55" s="41">
        <v>9.25</v>
      </c>
      <c r="E55" s="41">
        <v>9.76</v>
      </c>
      <c r="F55" s="41">
        <v>7.195227</v>
      </c>
      <c r="G55" s="41">
        <v>222897900</v>
      </c>
      <c r="H55" s="2">
        <f t="shared" si="0"/>
        <v>-0.18257941396598815</v>
      </c>
    </row>
    <row r="56" spans="1:8" x14ac:dyDescent="0.2">
      <c r="A56" s="42">
        <v>42887</v>
      </c>
      <c r="B56" s="41">
        <v>9.8000000000000007</v>
      </c>
      <c r="C56" s="41">
        <v>10.27</v>
      </c>
      <c r="D56" s="41">
        <v>7.36</v>
      </c>
      <c r="E56" s="41">
        <v>8.0500000000000007</v>
      </c>
      <c r="F56" s="41">
        <v>5.9345869999999996</v>
      </c>
      <c r="G56" s="41">
        <v>231368500</v>
      </c>
      <c r="H56" s="2">
        <f t="shared" si="0"/>
        <v>-0.17520503522682473</v>
      </c>
    </row>
    <row r="57" spans="1:8" x14ac:dyDescent="0.2">
      <c r="A57" s="42">
        <v>42917</v>
      </c>
      <c r="B57" s="41">
        <v>8.15</v>
      </c>
      <c r="C57" s="41">
        <v>8.5</v>
      </c>
      <c r="D57" s="41">
        <v>7.11</v>
      </c>
      <c r="E57" s="41">
        <v>7.78</v>
      </c>
      <c r="F57" s="41">
        <v>5.7355390000000002</v>
      </c>
      <c r="G57" s="41">
        <v>179409000</v>
      </c>
      <c r="H57" s="2">
        <f t="shared" si="0"/>
        <v>-3.3540328922635976E-2</v>
      </c>
    </row>
    <row r="58" spans="1:8" x14ac:dyDescent="0.2">
      <c r="A58" s="42">
        <v>42948</v>
      </c>
      <c r="B58" s="41">
        <v>7.75</v>
      </c>
      <c r="C58" s="41">
        <v>8.3699999999999992</v>
      </c>
      <c r="D58" s="41">
        <v>6.69</v>
      </c>
      <c r="E58" s="41">
        <v>7.3</v>
      </c>
      <c r="F58" s="41">
        <v>5.3816750000000004</v>
      </c>
      <c r="G58" s="41">
        <v>193719700</v>
      </c>
      <c r="H58" s="2">
        <f t="shared" si="0"/>
        <v>-6.1696729810397893E-2</v>
      </c>
    </row>
    <row r="59" spans="1:8" x14ac:dyDescent="0.2">
      <c r="A59" s="42">
        <v>42979</v>
      </c>
      <c r="B59" s="41">
        <v>7.29</v>
      </c>
      <c r="C59" s="41">
        <v>9.41</v>
      </c>
      <c r="D59" s="41">
        <v>6.98</v>
      </c>
      <c r="E59" s="41">
        <v>9.1199999999999992</v>
      </c>
      <c r="F59" s="41">
        <v>6.7234080000000001</v>
      </c>
      <c r="G59" s="41">
        <v>184966800</v>
      </c>
      <c r="H59" s="2">
        <f t="shared" si="0"/>
        <v>0.24931512958326163</v>
      </c>
    </row>
    <row r="60" spans="1:8" x14ac:dyDescent="0.2">
      <c r="A60" s="42">
        <v>43009</v>
      </c>
      <c r="B60" s="41">
        <v>8.6999999999999993</v>
      </c>
      <c r="C60" s="41">
        <v>9.49</v>
      </c>
      <c r="D60" s="41">
        <v>8.17</v>
      </c>
      <c r="E60" s="41">
        <v>9.4499999999999993</v>
      </c>
      <c r="F60" s="41">
        <v>6.9666889999999997</v>
      </c>
      <c r="G60" s="41">
        <v>152316200</v>
      </c>
      <c r="H60" s="2">
        <f t="shared" si="0"/>
        <v>3.6184179213874811E-2</v>
      </c>
    </row>
    <row r="61" spans="1:8" x14ac:dyDescent="0.2">
      <c r="A61" s="42">
        <v>43040</v>
      </c>
      <c r="B61" s="41">
        <v>9.66</v>
      </c>
      <c r="C61" s="41">
        <v>11.39</v>
      </c>
      <c r="D61" s="41">
        <v>9.26</v>
      </c>
      <c r="E61" s="41">
        <v>10.23</v>
      </c>
      <c r="F61" s="41">
        <v>7.5417160000000001</v>
      </c>
      <c r="G61" s="41">
        <v>196567000</v>
      </c>
      <c r="H61" s="2">
        <f t="shared" si="0"/>
        <v>8.2539496165251594E-2</v>
      </c>
    </row>
    <row r="62" spans="1:8" x14ac:dyDescent="0.2">
      <c r="A62" s="42">
        <v>43070</v>
      </c>
      <c r="B62" s="41">
        <v>10.46</v>
      </c>
      <c r="C62" s="41">
        <v>10.87</v>
      </c>
      <c r="D62" s="41">
        <v>7.57</v>
      </c>
      <c r="E62" s="41">
        <v>8.41</v>
      </c>
      <c r="F62" s="41">
        <v>6.1999839999999997</v>
      </c>
      <c r="G62" s="41">
        <v>318243000</v>
      </c>
      <c r="H62" s="2">
        <f t="shared" si="0"/>
        <v>-0.1779080516953967</v>
      </c>
    </row>
    <row r="63" spans="1:8" x14ac:dyDescent="0.2">
      <c r="A63" s="42">
        <v>43101</v>
      </c>
      <c r="B63" s="41">
        <v>8.5299999999999994</v>
      </c>
      <c r="C63" s="41">
        <v>9.6300000000000008</v>
      </c>
      <c r="D63" s="41">
        <v>8.3800000000000008</v>
      </c>
      <c r="E63" s="41">
        <v>8.66</v>
      </c>
      <c r="F63" s="41">
        <v>6.3842879999999997</v>
      </c>
      <c r="G63" s="41">
        <v>186039500</v>
      </c>
      <c r="H63" s="2">
        <f t="shared" si="0"/>
        <v>2.9726528326524719E-2</v>
      </c>
    </row>
    <row r="64" spans="1:8" x14ac:dyDescent="0.2">
      <c r="A64" s="42">
        <v>43132</v>
      </c>
      <c r="B64" s="41">
        <v>8.8699999999999992</v>
      </c>
      <c r="C64" s="41">
        <v>9.1300000000000008</v>
      </c>
      <c r="D64" s="41">
        <v>7.31</v>
      </c>
      <c r="E64" s="41">
        <v>7.88</v>
      </c>
      <c r="F64" s="41">
        <v>5.8092600000000001</v>
      </c>
      <c r="G64" s="41">
        <v>193761800</v>
      </c>
      <c r="H64" s="2">
        <f t="shared" si="0"/>
        <v>-9.0069244996466277E-2</v>
      </c>
    </row>
    <row r="65" spans="1:8" x14ac:dyDescent="0.2">
      <c r="A65" s="42">
        <v>43160</v>
      </c>
      <c r="B65" s="41">
        <v>7.89</v>
      </c>
      <c r="C65" s="41">
        <v>8.74</v>
      </c>
      <c r="D65" s="41">
        <v>7.79</v>
      </c>
      <c r="E65" s="41">
        <v>8.1</v>
      </c>
      <c r="F65" s="41">
        <v>5.9714470000000004</v>
      </c>
      <c r="G65" s="41">
        <v>185988800</v>
      </c>
      <c r="H65" s="2">
        <f t="shared" si="0"/>
        <v>2.7918702209920074E-2</v>
      </c>
    </row>
    <row r="66" spans="1:8" x14ac:dyDescent="0.2">
      <c r="A66" s="42">
        <v>43191</v>
      </c>
      <c r="B66" s="41">
        <v>8.0399999999999991</v>
      </c>
      <c r="C66" s="41">
        <v>11.17</v>
      </c>
      <c r="D66" s="41">
        <v>7.61</v>
      </c>
      <c r="E66" s="41">
        <v>11.03</v>
      </c>
      <c r="F66" s="41">
        <v>8.1314890000000002</v>
      </c>
      <c r="G66" s="41">
        <v>271580500</v>
      </c>
      <c r="H66" s="2">
        <f t="shared" si="0"/>
        <v>0.36172840519224231</v>
      </c>
    </row>
    <row r="67" spans="1:8" x14ac:dyDescent="0.2">
      <c r="A67" s="42">
        <v>43221</v>
      </c>
      <c r="B67" s="41">
        <v>10.91</v>
      </c>
      <c r="C67" s="41">
        <v>13.39</v>
      </c>
      <c r="D67" s="41">
        <v>10.64</v>
      </c>
      <c r="E67" s="41">
        <v>13.03</v>
      </c>
      <c r="F67" s="41">
        <v>9.6059210000000004</v>
      </c>
      <c r="G67" s="41">
        <v>224838800</v>
      </c>
      <c r="H67" s="2">
        <f t="shared" si="0"/>
        <v>0.18132374033833165</v>
      </c>
    </row>
    <row r="68" spans="1:8" x14ac:dyDescent="0.2">
      <c r="A68" s="42">
        <v>43252</v>
      </c>
      <c r="B68" s="41">
        <v>13</v>
      </c>
      <c r="C68" s="41">
        <v>13.87</v>
      </c>
      <c r="D68" s="41">
        <v>11.96</v>
      </c>
      <c r="E68" s="41">
        <v>12.97</v>
      </c>
      <c r="F68" s="41">
        <v>9.5616880000000002</v>
      </c>
      <c r="G68" s="41">
        <v>192326700</v>
      </c>
      <c r="H68" s="2">
        <f t="shared" ref="H68:H122" si="1">(F68-F67)/F67</f>
        <v>-4.6047640824862278E-3</v>
      </c>
    </row>
    <row r="69" spans="1:8" x14ac:dyDescent="0.2">
      <c r="A69" s="42">
        <v>43282</v>
      </c>
      <c r="B69" s="41">
        <v>12.85</v>
      </c>
      <c r="C69" s="41">
        <v>13.7</v>
      </c>
      <c r="D69" s="41">
        <v>11.41</v>
      </c>
      <c r="E69" s="41">
        <v>12.22</v>
      </c>
      <c r="F69" s="41">
        <v>9.0087770000000003</v>
      </c>
      <c r="G69" s="41">
        <v>123723000</v>
      </c>
      <c r="H69" s="2">
        <f t="shared" si="1"/>
        <v>-5.7825668438459814E-2</v>
      </c>
    </row>
    <row r="70" spans="1:8" x14ac:dyDescent="0.2">
      <c r="A70" s="42">
        <v>43313</v>
      </c>
      <c r="B70" s="41">
        <v>12.02</v>
      </c>
      <c r="C70" s="41">
        <v>13.9</v>
      </c>
      <c r="D70" s="41">
        <v>11.57</v>
      </c>
      <c r="E70" s="41">
        <v>13.46</v>
      </c>
      <c r="F70" s="41">
        <v>9.9229219999999998</v>
      </c>
      <c r="G70" s="41">
        <v>153475800</v>
      </c>
      <c r="H70" s="2">
        <f t="shared" si="1"/>
        <v>0.10147270822665491</v>
      </c>
    </row>
    <row r="71" spans="1:8" x14ac:dyDescent="0.2">
      <c r="A71" s="42">
        <v>43344</v>
      </c>
      <c r="B71" s="41">
        <v>13.56</v>
      </c>
      <c r="C71" s="41">
        <v>14.33</v>
      </c>
      <c r="D71" s="41">
        <v>11.72</v>
      </c>
      <c r="E71" s="41">
        <v>14.18</v>
      </c>
      <c r="F71" s="41">
        <v>10.453719</v>
      </c>
      <c r="G71" s="41">
        <v>127262900</v>
      </c>
      <c r="H71" s="2">
        <f t="shared" si="1"/>
        <v>5.3492005681391001E-2</v>
      </c>
    </row>
    <row r="72" spans="1:8" x14ac:dyDescent="0.2">
      <c r="A72" s="42">
        <v>43374</v>
      </c>
      <c r="B72" s="41">
        <v>14.36</v>
      </c>
      <c r="C72" s="41">
        <v>14.57</v>
      </c>
      <c r="D72" s="41">
        <v>9.23</v>
      </c>
      <c r="E72" s="41">
        <v>10.06</v>
      </c>
      <c r="F72" s="41">
        <v>7.416391</v>
      </c>
      <c r="G72" s="41">
        <v>196215100</v>
      </c>
      <c r="H72" s="2">
        <f t="shared" si="1"/>
        <v>-0.29054999469566761</v>
      </c>
    </row>
    <row r="73" spans="1:8" x14ac:dyDescent="0.2">
      <c r="A73" s="42">
        <v>43405</v>
      </c>
      <c r="B73" s="41">
        <v>10.17</v>
      </c>
      <c r="C73" s="41">
        <v>10.44</v>
      </c>
      <c r="D73" s="41">
        <v>7.01</v>
      </c>
      <c r="E73" s="41">
        <v>7.14</v>
      </c>
      <c r="F73" s="41">
        <v>5.2637200000000002</v>
      </c>
      <c r="G73" s="41">
        <v>223364200</v>
      </c>
      <c r="H73" s="2">
        <f t="shared" si="1"/>
        <v>-0.2902585637677409</v>
      </c>
    </row>
    <row r="74" spans="1:8" x14ac:dyDescent="0.2">
      <c r="A74" s="42">
        <v>43435</v>
      </c>
      <c r="B74" s="41">
        <v>7.53</v>
      </c>
      <c r="C74" s="41">
        <v>7.8</v>
      </c>
      <c r="D74" s="41">
        <v>4.74</v>
      </c>
      <c r="E74" s="41">
        <v>5.53</v>
      </c>
      <c r="F74" s="41">
        <v>4.076803</v>
      </c>
      <c r="G74" s="41">
        <v>234980500</v>
      </c>
      <c r="H74" s="2">
        <f t="shared" si="1"/>
        <v>-0.22549014765223077</v>
      </c>
    </row>
    <row r="75" spans="1:8" x14ac:dyDescent="0.2">
      <c r="A75" s="42">
        <v>43466</v>
      </c>
      <c r="B75" s="41">
        <v>5.36</v>
      </c>
      <c r="C75" s="41">
        <v>6.84</v>
      </c>
      <c r="D75" s="41">
        <v>5.13</v>
      </c>
      <c r="E75" s="41">
        <v>6.02</v>
      </c>
      <c r="F75" s="41">
        <v>4.4380389999999998</v>
      </c>
      <c r="G75" s="41">
        <v>222174300</v>
      </c>
      <c r="H75" s="2">
        <f t="shared" si="1"/>
        <v>8.8607666350323994E-2</v>
      </c>
    </row>
    <row r="76" spans="1:8" x14ac:dyDescent="0.2">
      <c r="A76" s="42">
        <v>43497</v>
      </c>
      <c r="B76" s="41">
        <v>6.06</v>
      </c>
      <c r="C76" s="41">
        <v>6.41</v>
      </c>
      <c r="D76" s="41">
        <v>5.41</v>
      </c>
      <c r="E76" s="41">
        <v>5.59</v>
      </c>
      <c r="F76" s="41">
        <v>4.1210360000000001</v>
      </c>
      <c r="G76" s="41">
        <v>174797200</v>
      </c>
      <c r="H76" s="2">
        <f t="shared" si="1"/>
        <v>-7.1428619712445005E-2</v>
      </c>
    </row>
    <row r="77" spans="1:8" x14ac:dyDescent="0.2">
      <c r="A77" s="42">
        <v>43525</v>
      </c>
      <c r="B77" s="41">
        <v>5.66</v>
      </c>
      <c r="C77" s="41">
        <v>6.35</v>
      </c>
      <c r="D77" s="41">
        <v>4.97</v>
      </c>
      <c r="E77" s="41">
        <v>6.04</v>
      </c>
      <c r="F77" s="41">
        <v>4.4527830000000002</v>
      </c>
      <c r="G77" s="41">
        <v>208577000</v>
      </c>
      <c r="H77" s="2">
        <f t="shared" si="1"/>
        <v>8.050087405205876E-2</v>
      </c>
    </row>
    <row r="78" spans="1:8" x14ac:dyDescent="0.2">
      <c r="A78" s="42">
        <v>43556</v>
      </c>
      <c r="B78" s="41">
        <v>6.12</v>
      </c>
      <c r="C78" s="41">
        <v>7.15</v>
      </c>
      <c r="D78" s="41">
        <v>5.84</v>
      </c>
      <c r="E78" s="41">
        <v>6.1</v>
      </c>
      <c r="F78" s="41">
        <v>4.4970160000000003</v>
      </c>
      <c r="G78" s="41">
        <v>226827400</v>
      </c>
      <c r="H78" s="2">
        <f t="shared" si="1"/>
        <v>9.9337874762817288E-3</v>
      </c>
    </row>
    <row r="79" spans="1:8" x14ac:dyDescent="0.2">
      <c r="A79" s="42">
        <v>43586</v>
      </c>
      <c r="B79" s="41">
        <v>6.08</v>
      </c>
      <c r="C79" s="41">
        <v>6.12</v>
      </c>
      <c r="D79" s="41">
        <v>4.8</v>
      </c>
      <c r="E79" s="41">
        <v>5.2</v>
      </c>
      <c r="F79" s="41">
        <v>3.8335219999999999</v>
      </c>
      <c r="G79" s="41">
        <v>260103900</v>
      </c>
      <c r="H79" s="2">
        <f t="shared" si="1"/>
        <v>-0.1475409471525119</v>
      </c>
    </row>
    <row r="80" spans="1:8" x14ac:dyDescent="0.2">
      <c r="A80" s="42">
        <v>43617</v>
      </c>
      <c r="B80" s="41">
        <v>5.26</v>
      </c>
      <c r="C80" s="41">
        <v>5.89</v>
      </c>
      <c r="D80" s="41">
        <v>4.54</v>
      </c>
      <c r="E80" s="41">
        <v>5.68</v>
      </c>
      <c r="F80" s="41">
        <v>4.1873849999999999</v>
      </c>
      <c r="G80" s="41">
        <v>222118400</v>
      </c>
      <c r="H80" s="2">
        <f t="shared" si="1"/>
        <v>9.2307543820017213E-2</v>
      </c>
    </row>
    <row r="81" spans="1:8" x14ac:dyDescent="0.2">
      <c r="A81" s="42">
        <v>43647</v>
      </c>
      <c r="B81" s="41">
        <v>5.86</v>
      </c>
      <c r="C81" s="41">
        <v>5.92</v>
      </c>
      <c r="D81" s="41">
        <v>4.3</v>
      </c>
      <c r="E81" s="41">
        <v>4.87</v>
      </c>
      <c r="F81" s="41">
        <v>3.5902400000000001</v>
      </c>
      <c r="G81" s="41">
        <v>216794400</v>
      </c>
      <c r="H81" s="2">
        <f t="shared" si="1"/>
        <v>-0.14260570738062056</v>
      </c>
    </row>
    <row r="82" spans="1:8" x14ac:dyDescent="0.2">
      <c r="A82" s="42">
        <v>43678</v>
      </c>
      <c r="B82" s="41">
        <v>4.68</v>
      </c>
      <c r="C82" s="41">
        <v>4.72</v>
      </c>
      <c r="D82" s="41">
        <v>2.41</v>
      </c>
      <c r="E82" s="41">
        <v>3.12</v>
      </c>
      <c r="F82" s="41">
        <v>2.3001130000000001</v>
      </c>
      <c r="G82" s="41">
        <v>298744300</v>
      </c>
      <c r="H82" s="2">
        <f t="shared" si="1"/>
        <v>-0.35934282944872764</v>
      </c>
    </row>
    <row r="83" spans="1:8" x14ac:dyDescent="0.2">
      <c r="A83" s="42">
        <v>43709</v>
      </c>
      <c r="B83" s="41">
        <v>3</v>
      </c>
      <c r="C83" s="41">
        <v>4.87</v>
      </c>
      <c r="D83" s="41">
        <v>2.84</v>
      </c>
      <c r="E83" s="41">
        <v>3.46</v>
      </c>
      <c r="F83" s="41">
        <v>2.5507659999999999</v>
      </c>
      <c r="G83" s="41">
        <v>271790700</v>
      </c>
      <c r="H83" s="2">
        <f t="shared" si="1"/>
        <v>0.10897421126701157</v>
      </c>
    </row>
    <row r="84" spans="1:8" x14ac:dyDescent="0.2">
      <c r="A84" s="42">
        <v>43739</v>
      </c>
      <c r="B84" s="41">
        <v>3.45</v>
      </c>
      <c r="C84" s="41">
        <v>3.61</v>
      </c>
      <c r="D84" s="41">
        <v>2.5499999999999998</v>
      </c>
      <c r="E84" s="41">
        <v>2.61</v>
      </c>
      <c r="F84" s="41">
        <v>1.9241330000000001</v>
      </c>
      <c r="G84" s="41">
        <v>251304800</v>
      </c>
      <c r="H84" s="2">
        <f t="shared" si="1"/>
        <v>-0.24566463564278332</v>
      </c>
    </row>
    <row r="85" spans="1:8" x14ac:dyDescent="0.2">
      <c r="A85" s="42">
        <v>43770</v>
      </c>
      <c r="B85" s="41">
        <v>2.66</v>
      </c>
      <c r="C85" s="41">
        <v>3.39</v>
      </c>
      <c r="D85" s="41">
        <v>2.33</v>
      </c>
      <c r="E85" s="41">
        <v>2.34</v>
      </c>
      <c r="F85" s="41">
        <v>1.725085</v>
      </c>
      <c r="G85" s="41">
        <v>273332200</v>
      </c>
      <c r="H85" s="2">
        <f t="shared" si="1"/>
        <v>-0.10344815041371885</v>
      </c>
    </row>
    <row r="86" spans="1:8" x14ac:dyDescent="0.2">
      <c r="A86" s="42">
        <v>43800</v>
      </c>
      <c r="B86" s="41">
        <v>2.39</v>
      </c>
      <c r="C86" s="41">
        <v>3.3</v>
      </c>
      <c r="D86" s="41">
        <v>2.21</v>
      </c>
      <c r="E86" s="41">
        <v>3.26</v>
      </c>
      <c r="F86" s="41">
        <v>2.4033229999999999</v>
      </c>
      <c r="G86" s="41">
        <v>286592200</v>
      </c>
      <c r="H86" s="2">
        <f t="shared" si="1"/>
        <v>0.3931620760716138</v>
      </c>
    </row>
    <row r="87" spans="1:8" x14ac:dyDescent="0.2">
      <c r="A87" s="42">
        <v>43831</v>
      </c>
      <c r="B87" s="41">
        <v>3.29</v>
      </c>
      <c r="C87" s="41">
        <v>3.65</v>
      </c>
      <c r="D87" s="41">
        <v>2.13</v>
      </c>
      <c r="E87" s="41">
        <v>2.25</v>
      </c>
      <c r="F87" s="41">
        <v>1.658736</v>
      </c>
      <c r="G87" s="41">
        <v>252991400</v>
      </c>
      <c r="H87" s="2">
        <f t="shared" si="1"/>
        <v>-0.30981561779253142</v>
      </c>
    </row>
    <row r="88" spans="1:8" x14ac:dyDescent="0.2">
      <c r="A88" s="42">
        <v>43862</v>
      </c>
      <c r="B88" s="41">
        <v>2.33</v>
      </c>
      <c r="C88" s="41">
        <v>2.5</v>
      </c>
      <c r="D88" s="41">
        <v>1.33</v>
      </c>
      <c r="E88" s="41">
        <v>1.64</v>
      </c>
      <c r="F88" s="41">
        <v>1.2090339999999999</v>
      </c>
      <c r="G88" s="41">
        <v>188412500</v>
      </c>
      <c r="H88" s="2">
        <f t="shared" si="1"/>
        <v>-0.27111125579959683</v>
      </c>
    </row>
    <row r="89" spans="1:8" x14ac:dyDescent="0.2">
      <c r="A89" s="42">
        <v>43891</v>
      </c>
      <c r="B89" s="41">
        <v>1.69</v>
      </c>
      <c r="C89" s="41">
        <v>1.7</v>
      </c>
      <c r="D89" s="41">
        <v>0.25</v>
      </c>
      <c r="E89" s="41">
        <v>0.35</v>
      </c>
      <c r="F89" s="41">
        <v>0.258025</v>
      </c>
      <c r="G89" s="41">
        <v>540565000</v>
      </c>
      <c r="H89" s="2">
        <f t="shared" si="1"/>
        <v>-0.78658581975362152</v>
      </c>
    </row>
    <row r="90" spans="1:8" x14ac:dyDescent="0.2">
      <c r="A90" s="42">
        <v>43922</v>
      </c>
      <c r="B90" s="41">
        <v>0.32</v>
      </c>
      <c r="C90" s="41">
        <v>0.96</v>
      </c>
      <c r="D90" s="41">
        <v>0.24</v>
      </c>
      <c r="E90" s="41">
        <v>0.7</v>
      </c>
      <c r="F90" s="41">
        <v>0.51605100000000004</v>
      </c>
      <c r="G90" s="41">
        <v>1262170800</v>
      </c>
      <c r="H90" s="2">
        <f t="shared" si="1"/>
        <v>1.0000038755934504</v>
      </c>
    </row>
    <row r="91" spans="1:8" x14ac:dyDescent="0.2">
      <c r="A91" s="42">
        <v>43952</v>
      </c>
      <c r="B91" s="41">
        <v>0.69</v>
      </c>
      <c r="C91" s="41">
        <v>0.71</v>
      </c>
      <c r="D91" s="41">
        <v>0.38</v>
      </c>
      <c r="E91" s="41">
        <v>0.46</v>
      </c>
      <c r="F91" s="41">
        <v>0.339119</v>
      </c>
      <c r="G91" s="41">
        <v>511197800</v>
      </c>
      <c r="H91" s="2">
        <f t="shared" si="1"/>
        <v>-0.34285758578125036</v>
      </c>
    </row>
    <row r="92" spans="1:8" x14ac:dyDescent="0.2">
      <c r="A92" s="42">
        <v>43983</v>
      </c>
      <c r="B92" s="41">
        <v>0.47</v>
      </c>
      <c r="C92" s="41">
        <v>2.25</v>
      </c>
      <c r="D92" s="41">
        <v>0.47</v>
      </c>
      <c r="E92" s="41">
        <v>0.75</v>
      </c>
      <c r="F92" s="41">
        <v>0.55291199999999996</v>
      </c>
      <c r="G92" s="41">
        <v>1382191600</v>
      </c>
      <c r="H92" s="2">
        <f t="shared" si="1"/>
        <v>0.63043651343628626</v>
      </c>
    </row>
    <row r="93" spans="1:8" x14ac:dyDescent="0.2">
      <c r="A93" s="42">
        <v>44013</v>
      </c>
      <c r="B93" s="41">
        <v>0.8</v>
      </c>
      <c r="C93" s="41">
        <v>0.94</v>
      </c>
      <c r="D93" s="41">
        <v>0.63</v>
      </c>
      <c r="E93" s="41">
        <v>0.64</v>
      </c>
      <c r="F93" s="41">
        <v>0.47181800000000002</v>
      </c>
      <c r="G93" s="41">
        <v>364683200</v>
      </c>
      <c r="H93" s="2">
        <f t="shared" si="1"/>
        <v>-0.14666710073212363</v>
      </c>
    </row>
    <row r="94" spans="1:8" x14ac:dyDescent="0.2">
      <c r="A94" s="42">
        <v>44044</v>
      </c>
      <c r="B94" s="41">
        <v>0.63</v>
      </c>
      <c r="C94" s="41">
        <v>0.91</v>
      </c>
      <c r="D94" s="41">
        <v>0.55000000000000004</v>
      </c>
      <c r="E94" s="41">
        <v>0.56000000000000005</v>
      </c>
      <c r="F94" s="41">
        <v>0.41284100000000001</v>
      </c>
      <c r="G94" s="41">
        <v>395141500</v>
      </c>
      <c r="H94" s="2">
        <f t="shared" si="1"/>
        <v>-0.12499947013467057</v>
      </c>
    </row>
    <row r="95" spans="1:8" x14ac:dyDescent="0.2">
      <c r="A95" s="42">
        <v>44075</v>
      </c>
      <c r="B95" s="41">
        <v>0.55000000000000004</v>
      </c>
      <c r="C95" s="41">
        <v>0.63</v>
      </c>
      <c r="D95" s="41">
        <v>0.19</v>
      </c>
      <c r="E95" s="41">
        <v>0.28000000000000003</v>
      </c>
      <c r="F95" s="41">
        <v>0.20641999999999999</v>
      </c>
      <c r="G95" s="41">
        <v>582650500</v>
      </c>
      <c r="H95" s="2">
        <f t="shared" si="1"/>
        <v>-0.50000121112001961</v>
      </c>
    </row>
    <row r="96" spans="1:8" x14ac:dyDescent="0.2">
      <c r="A96" s="42">
        <v>44105</v>
      </c>
      <c r="B96" s="41">
        <v>0.24</v>
      </c>
      <c r="C96" s="41">
        <v>0.25</v>
      </c>
      <c r="D96" s="41">
        <v>7.0000000000000007E-2</v>
      </c>
      <c r="E96" s="41">
        <v>0.11</v>
      </c>
      <c r="F96" s="41">
        <v>8.1093999999999999E-2</v>
      </c>
      <c r="G96" s="41">
        <v>731002200</v>
      </c>
      <c r="H96" s="2">
        <f t="shared" si="1"/>
        <v>-0.60714078093208024</v>
      </c>
    </row>
    <row r="97" spans="1:8" x14ac:dyDescent="0.2">
      <c r="A97" s="42">
        <v>44136</v>
      </c>
      <c r="B97" s="41">
        <v>0.12</v>
      </c>
      <c r="C97" s="41">
        <v>35.130001</v>
      </c>
      <c r="D97" s="41">
        <v>0.08</v>
      </c>
      <c r="E97" s="41">
        <v>34.200001</v>
      </c>
      <c r="F97" s="41">
        <v>25.212779999999999</v>
      </c>
      <c r="G97" s="41">
        <v>148204200</v>
      </c>
      <c r="H97" s="2">
        <f t="shared" si="1"/>
        <v>309.90808197893801</v>
      </c>
    </row>
    <row r="98" spans="1:8" x14ac:dyDescent="0.2">
      <c r="A98" s="42">
        <v>44166</v>
      </c>
      <c r="B98" s="41">
        <v>34.400002000000001</v>
      </c>
      <c r="C98" s="41">
        <v>39.950001</v>
      </c>
      <c r="D98" s="41">
        <v>33.159999999999997</v>
      </c>
      <c r="E98" s="41">
        <v>37.060001</v>
      </c>
      <c r="F98" s="41">
        <v>27.321214999999999</v>
      </c>
      <c r="G98" s="41">
        <v>4057200</v>
      </c>
      <c r="H98" s="2">
        <f t="shared" si="1"/>
        <v>8.362564540681354E-2</v>
      </c>
    </row>
    <row r="99" spans="1:8" x14ac:dyDescent="0.2">
      <c r="A99" s="42">
        <v>44197</v>
      </c>
      <c r="B99" s="41">
        <v>37.540000999999997</v>
      </c>
      <c r="C99" s="41">
        <v>45.869999</v>
      </c>
      <c r="D99" s="41">
        <v>34.580002</v>
      </c>
      <c r="E99" s="41">
        <v>37.470001000000003</v>
      </c>
      <c r="F99" s="41">
        <v>27.623477999999999</v>
      </c>
      <c r="G99" s="41">
        <v>4057200</v>
      </c>
      <c r="H99" s="2">
        <f t="shared" si="1"/>
        <v>1.1063307396834291E-2</v>
      </c>
    </row>
    <row r="100" spans="1:8" x14ac:dyDescent="0.2">
      <c r="A100" s="42">
        <v>44228</v>
      </c>
      <c r="B100" s="41">
        <v>37.610000999999997</v>
      </c>
      <c r="C100" s="41">
        <v>60.009998000000003</v>
      </c>
      <c r="D100" s="41">
        <v>37.610000999999997</v>
      </c>
      <c r="E100" s="41">
        <v>56.860000999999997</v>
      </c>
      <c r="F100" s="41">
        <v>41.918083000000003</v>
      </c>
      <c r="G100" s="41">
        <v>4451300</v>
      </c>
      <c r="H100" s="2">
        <f t="shared" si="1"/>
        <v>0.51748027529335749</v>
      </c>
    </row>
    <row r="101" spans="1:8" x14ac:dyDescent="0.2">
      <c r="A101" s="42">
        <v>44256</v>
      </c>
      <c r="B101" s="41">
        <v>58.709999000000003</v>
      </c>
      <c r="C101" s="41">
        <v>65.580001999999993</v>
      </c>
      <c r="D101" s="41">
        <v>55.299999</v>
      </c>
      <c r="E101" s="41">
        <v>59.389999000000003</v>
      </c>
      <c r="F101" s="41">
        <v>43.783237</v>
      </c>
      <c r="G101" s="41">
        <v>5779700</v>
      </c>
      <c r="H101" s="2">
        <f t="shared" si="1"/>
        <v>4.4495212245273641E-2</v>
      </c>
    </row>
    <row r="102" spans="1:8" x14ac:dyDescent="0.2">
      <c r="A102" s="42">
        <v>44287</v>
      </c>
      <c r="B102" s="41">
        <v>59.860000999999997</v>
      </c>
      <c r="C102" s="41">
        <v>78.389999000000003</v>
      </c>
      <c r="D102" s="41">
        <v>58.669998</v>
      </c>
      <c r="E102" s="41">
        <v>77.620002999999997</v>
      </c>
      <c r="F102" s="41">
        <v>57.589542000000002</v>
      </c>
      <c r="G102" s="41">
        <v>5040400</v>
      </c>
      <c r="H102" s="2">
        <f t="shared" si="1"/>
        <v>0.31533312623733145</v>
      </c>
    </row>
    <row r="103" spans="1:8" x14ac:dyDescent="0.2">
      <c r="A103" s="42">
        <v>44317</v>
      </c>
      <c r="B103" s="41">
        <v>78.099997999999999</v>
      </c>
      <c r="C103" s="41">
        <v>89.459998999999996</v>
      </c>
      <c r="D103" s="41">
        <v>71.239998</v>
      </c>
      <c r="E103" s="41">
        <v>88.610000999999997</v>
      </c>
      <c r="F103" s="41">
        <v>65.743469000000005</v>
      </c>
      <c r="G103" s="41">
        <v>7029700</v>
      </c>
      <c r="H103" s="2">
        <f t="shared" si="1"/>
        <v>0.1415869395175951</v>
      </c>
    </row>
    <row r="104" spans="1:8" x14ac:dyDescent="0.2">
      <c r="A104" s="42">
        <v>44348</v>
      </c>
      <c r="B104" s="41">
        <v>89.5</v>
      </c>
      <c r="C104" s="41">
        <v>104.599998</v>
      </c>
      <c r="D104" s="41">
        <v>88.769997000000004</v>
      </c>
      <c r="E104" s="41">
        <v>100.550003</v>
      </c>
      <c r="F104" s="41">
        <v>74.983902</v>
      </c>
      <c r="G104" s="41">
        <v>9318300</v>
      </c>
      <c r="H104" s="2">
        <f t="shared" si="1"/>
        <v>0.14055286617139104</v>
      </c>
    </row>
    <row r="105" spans="1:8" x14ac:dyDescent="0.2">
      <c r="A105" s="42">
        <v>44378</v>
      </c>
      <c r="B105" s="41">
        <v>103.720001</v>
      </c>
      <c r="C105" s="41">
        <v>107.650002</v>
      </c>
      <c r="D105" s="41">
        <v>81.589995999999999</v>
      </c>
      <c r="E105" s="41">
        <v>91.709998999999996</v>
      </c>
      <c r="F105" s="41">
        <v>68.391570999999999</v>
      </c>
      <c r="G105" s="41">
        <v>5401400</v>
      </c>
      <c r="H105" s="2">
        <f t="shared" si="1"/>
        <v>-8.7916617089358745E-2</v>
      </c>
    </row>
    <row r="106" spans="1:8" x14ac:dyDescent="0.2">
      <c r="A106" s="42">
        <v>44409</v>
      </c>
      <c r="B106" s="41">
        <v>91.489998</v>
      </c>
      <c r="C106" s="41">
        <v>93.839995999999999</v>
      </c>
      <c r="D106" s="41">
        <v>79.309997999999993</v>
      </c>
      <c r="E106" s="41">
        <v>86.589995999999999</v>
      </c>
      <c r="F106" s="41">
        <v>67.219031999999999</v>
      </c>
      <c r="G106" s="41">
        <v>3522100</v>
      </c>
      <c r="H106" s="2">
        <f t="shared" si="1"/>
        <v>-1.714449577419417E-2</v>
      </c>
    </row>
    <row r="107" spans="1:8" x14ac:dyDescent="0.2">
      <c r="A107" s="42">
        <v>44440</v>
      </c>
      <c r="B107" s="41">
        <v>86.019997000000004</v>
      </c>
      <c r="C107" s="41">
        <v>103.760002</v>
      </c>
      <c r="D107" s="41">
        <v>84.629997000000003</v>
      </c>
      <c r="E107" s="41">
        <v>99.419998000000007</v>
      </c>
      <c r="F107" s="41">
        <v>77.501587000000001</v>
      </c>
      <c r="G107" s="41">
        <v>7485400</v>
      </c>
      <c r="H107" s="2">
        <f t="shared" si="1"/>
        <v>0.15297088776880932</v>
      </c>
    </row>
    <row r="108" spans="1:8" x14ac:dyDescent="0.2">
      <c r="A108" s="42">
        <v>44470</v>
      </c>
      <c r="B108" s="41">
        <v>99.93</v>
      </c>
      <c r="C108" s="41">
        <v>121.709999</v>
      </c>
      <c r="D108" s="41">
        <v>97.910004000000001</v>
      </c>
      <c r="E108" s="41">
        <v>120.599998</v>
      </c>
      <c r="F108" s="41">
        <v>94.012191999999999</v>
      </c>
      <c r="G108" s="41">
        <v>4856900</v>
      </c>
      <c r="H108" s="2">
        <f t="shared" si="1"/>
        <v>0.21303570209471967</v>
      </c>
    </row>
    <row r="109" spans="1:8" x14ac:dyDescent="0.2">
      <c r="A109" s="42">
        <v>44501</v>
      </c>
      <c r="B109" s="41">
        <v>123.69000200000001</v>
      </c>
      <c r="C109" s="41">
        <v>133.199997</v>
      </c>
      <c r="D109" s="41">
        <v>116.910004</v>
      </c>
      <c r="E109" s="41">
        <v>119.900002</v>
      </c>
      <c r="F109" s="41">
        <v>93.466515000000001</v>
      </c>
      <c r="G109" s="41">
        <v>6369500</v>
      </c>
      <c r="H109" s="2">
        <f t="shared" si="1"/>
        <v>-5.8043216352193739E-3</v>
      </c>
    </row>
    <row r="110" spans="1:8" x14ac:dyDescent="0.2">
      <c r="A110" s="42">
        <v>44531</v>
      </c>
      <c r="B110" s="41">
        <v>123.30999799999999</v>
      </c>
      <c r="C110" s="41">
        <v>134.83999600000001</v>
      </c>
      <c r="D110" s="41">
        <v>111.08000199999999</v>
      </c>
      <c r="E110" s="41">
        <v>125.989998</v>
      </c>
      <c r="F110" s="41">
        <v>98.599800000000002</v>
      </c>
      <c r="G110" s="41">
        <v>5108800</v>
      </c>
      <c r="H110" s="2">
        <f t="shared" si="1"/>
        <v>5.4921112657297648E-2</v>
      </c>
    </row>
    <row r="111" spans="1:8" x14ac:dyDescent="0.2">
      <c r="A111" s="42">
        <v>44562</v>
      </c>
      <c r="B111" s="41">
        <v>126.910004</v>
      </c>
      <c r="C111" s="41">
        <v>144.10000600000001</v>
      </c>
      <c r="D111" s="41">
        <v>118.910004</v>
      </c>
      <c r="E111" s="41">
        <v>135.429993</v>
      </c>
      <c r="F111" s="41">
        <v>105.987549</v>
      </c>
      <c r="G111" s="41">
        <v>4831000</v>
      </c>
      <c r="H111" s="2">
        <f t="shared" si="1"/>
        <v>7.4926612427205733E-2</v>
      </c>
    </row>
    <row r="112" spans="1:8" x14ac:dyDescent="0.2">
      <c r="A112" s="42">
        <v>44593</v>
      </c>
      <c r="B112" s="41">
        <v>135.44000199999999</v>
      </c>
      <c r="C112" s="41">
        <v>147.38999899999999</v>
      </c>
      <c r="D112" s="41">
        <v>121.32</v>
      </c>
      <c r="E112" s="41">
        <v>132.509995</v>
      </c>
      <c r="F112" s="41">
        <v>103.702347</v>
      </c>
      <c r="G112" s="41">
        <v>5802300</v>
      </c>
      <c r="H112" s="2">
        <f t="shared" si="1"/>
        <v>-2.1561042042778044E-2</v>
      </c>
    </row>
    <row r="113" spans="1:8" x14ac:dyDescent="0.2">
      <c r="A113" s="42">
        <v>44621</v>
      </c>
      <c r="B113" s="41">
        <v>135.71000699999999</v>
      </c>
      <c r="C113" s="41">
        <v>158.479996</v>
      </c>
      <c r="D113" s="41">
        <v>130.88000500000001</v>
      </c>
      <c r="E113" s="41">
        <v>146.300003</v>
      </c>
      <c r="F113" s="41">
        <v>115.013931</v>
      </c>
      <c r="G113" s="41">
        <v>9451200</v>
      </c>
      <c r="H113" s="2">
        <f t="shared" si="1"/>
        <v>0.10907741557671781</v>
      </c>
    </row>
    <row r="114" spans="1:8" x14ac:dyDescent="0.2">
      <c r="A114" s="42">
        <v>44652</v>
      </c>
      <c r="B114" s="41">
        <v>145.53999300000001</v>
      </c>
      <c r="C114" s="41">
        <v>154.64999399999999</v>
      </c>
      <c r="D114" s="41">
        <v>126.94000200000001</v>
      </c>
      <c r="E114" s="41">
        <v>132.66000399999999</v>
      </c>
      <c r="F114" s="41">
        <v>106.406837</v>
      </c>
      <c r="G114" s="41">
        <v>6504800</v>
      </c>
      <c r="H114" s="2">
        <f t="shared" si="1"/>
        <v>-7.4835230177464365E-2</v>
      </c>
    </row>
    <row r="115" spans="1:8" x14ac:dyDescent="0.2">
      <c r="A115" s="42">
        <v>44682</v>
      </c>
      <c r="B115" s="41">
        <v>131.41000399999999</v>
      </c>
      <c r="C115" s="41">
        <v>165.85000600000001</v>
      </c>
      <c r="D115" s="41">
        <v>126.989998</v>
      </c>
      <c r="E115" s="41">
        <v>158.729996</v>
      </c>
      <c r="F115" s="41">
        <v>127.31765</v>
      </c>
      <c r="G115" s="41">
        <v>6665400</v>
      </c>
      <c r="H115" s="2">
        <f t="shared" si="1"/>
        <v>0.19651756963699621</v>
      </c>
    </row>
    <row r="116" spans="1:8" x14ac:dyDescent="0.2">
      <c r="A116" s="42">
        <v>44713</v>
      </c>
      <c r="B116" s="41">
        <v>160.770004</v>
      </c>
      <c r="C116" s="41">
        <v>181.33999600000001</v>
      </c>
      <c r="D116" s="41">
        <v>120.970001</v>
      </c>
      <c r="E116" s="41">
        <v>121.650002</v>
      </c>
      <c r="F116" s="41">
        <v>99.812652999999997</v>
      </c>
      <c r="G116" s="41">
        <v>11876800</v>
      </c>
      <c r="H116" s="2">
        <f t="shared" si="1"/>
        <v>-0.21603443827309099</v>
      </c>
    </row>
    <row r="117" spans="1:8" x14ac:dyDescent="0.2">
      <c r="A117" s="42">
        <v>44743</v>
      </c>
      <c r="B117" s="41">
        <v>105</v>
      </c>
      <c r="C117" s="41">
        <v>130.779999</v>
      </c>
      <c r="D117" s="41">
        <v>93.349997999999999</v>
      </c>
      <c r="E117" s="41">
        <v>128.240005</v>
      </c>
      <c r="F117" s="41">
        <v>105.219688</v>
      </c>
      <c r="G117" s="41">
        <v>12171600</v>
      </c>
      <c r="H117" s="2">
        <f t="shared" si="1"/>
        <v>5.4171839315803057E-2</v>
      </c>
    </row>
    <row r="118" spans="1:8" x14ac:dyDescent="0.2">
      <c r="A118" s="42">
        <v>44774</v>
      </c>
      <c r="B118" s="41">
        <v>125.699997</v>
      </c>
      <c r="C118" s="41">
        <v>149.78999300000001</v>
      </c>
      <c r="D118" s="41">
        <v>117.58000199999999</v>
      </c>
      <c r="E118" s="41">
        <v>141.550003</v>
      </c>
      <c r="F118" s="41">
        <v>132.47520399999999</v>
      </c>
      <c r="G118" s="41">
        <v>10206700</v>
      </c>
      <c r="H118" s="2">
        <f t="shared" si="1"/>
        <v>0.25903437387117118</v>
      </c>
    </row>
    <row r="119" spans="1:8" x14ac:dyDescent="0.2">
      <c r="A119" s="42">
        <v>44805</v>
      </c>
      <c r="B119" s="41">
        <v>140.270004</v>
      </c>
      <c r="C119" s="41">
        <v>147.61000100000001</v>
      </c>
      <c r="D119" s="41">
        <v>120.720001</v>
      </c>
      <c r="E119" s="41">
        <v>136.770004</v>
      </c>
      <c r="F119" s="41">
        <v>129.178055</v>
      </c>
      <c r="G119" s="41">
        <v>9019800</v>
      </c>
      <c r="H119" s="2">
        <f t="shared" si="1"/>
        <v>-2.4888801077067906E-2</v>
      </c>
    </row>
    <row r="120" spans="1:8" x14ac:dyDescent="0.2">
      <c r="A120" s="42">
        <v>44835</v>
      </c>
      <c r="B120" s="41">
        <v>140.91999799999999</v>
      </c>
      <c r="C120" s="41">
        <v>157.63999899999999</v>
      </c>
      <c r="D120" s="41">
        <v>140.61999499999999</v>
      </c>
      <c r="E120" s="41">
        <v>153.08999600000001</v>
      </c>
      <c r="F120" s="41">
        <v>144.59214800000001</v>
      </c>
      <c r="G120" s="41">
        <v>8087900</v>
      </c>
      <c r="H120" s="2">
        <f t="shared" si="1"/>
        <v>0.11932439298609976</v>
      </c>
    </row>
    <row r="121" spans="1:8" x14ac:dyDescent="0.2">
      <c r="A121" s="42">
        <v>44866</v>
      </c>
      <c r="B121" s="41">
        <v>154.94000199999999</v>
      </c>
      <c r="C121" s="41">
        <v>164.800003</v>
      </c>
      <c r="D121" s="41">
        <v>142.60000600000001</v>
      </c>
      <c r="E121" s="41">
        <v>152.529999</v>
      </c>
      <c r="F121" s="41">
        <v>144.063232</v>
      </c>
      <c r="G121" s="41">
        <v>8557900</v>
      </c>
      <c r="H121" s="2">
        <f t="shared" si="1"/>
        <v>-3.6579856328022007E-3</v>
      </c>
    </row>
    <row r="122" spans="1:8" x14ac:dyDescent="0.2">
      <c r="A122" s="42">
        <v>44896</v>
      </c>
      <c r="B122" s="41">
        <v>154.5</v>
      </c>
      <c r="C122" s="41">
        <v>155.300003</v>
      </c>
      <c r="D122" s="41">
        <v>129.529999</v>
      </c>
      <c r="E122" s="41">
        <v>136.80999800000001</v>
      </c>
      <c r="F122" s="41">
        <v>132.248718</v>
      </c>
      <c r="G122" s="41">
        <v>7825400</v>
      </c>
      <c r="H122" s="2">
        <f t="shared" si="1"/>
        <v>-8.2009224949222317E-2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A9D2-A24A-4E70-9955-92083037A259}">
  <dimension ref="A1:H122"/>
  <sheetViews>
    <sheetView workbookViewId="0">
      <selection activeCell="H2" sqref="H2"/>
    </sheetView>
  </sheetViews>
  <sheetFormatPr baseColWidth="10" defaultColWidth="8.6640625" defaultRowHeight="16" x14ac:dyDescent="0.2"/>
  <cols>
    <col min="1" max="7" width="8.6640625" style="41"/>
    <col min="8" max="8" width="8.6640625" style="2"/>
    <col min="9" max="16384" width="8.6640625" style="41"/>
  </cols>
  <sheetData>
    <row r="1" spans="1:8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2" t="s">
        <v>165</v>
      </c>
    </row>
    <row r="2" spans="1:8" x14ac:dyDescent="0.2">
      <c r="A2" s="42">
        <v>41244</v>
      </c>
      <c r="B2" s="41">
        <v>4</v>
      </c>
      <c r="C2" s="41">
        <v>4.38</v>
      </c>
      <c r="D2" s="41">
        <v>3.71</v>
      </c>
      <c r="E2" s="41">
        <v>3.99</v>
      </c>
      <c r="F2" s="41">
        <v>3.99</v>
      </c>
      <c r="G2" s="41">
        <v>19904600</v>
      </c>
    </row>
    <row r="3" spans="1:8" x14ac:dyDescent="0.2">
      <c r="A3" s="42">
        <v>41275</v>
      </c>
      <c r="B3" s="41">
        <v>4.05</v>
      </c>
      <c r="C3" s="41">
        <v>4.75</v>
      </c>
      <c r="D3" s="41">
        <v>3.89</v>
      </c>
      <c r="E3" s="41">
        <v>4.45</v>
      </c>
      <c r="F3" s="41">
        <v>4.45</v>
      </c>
      <c r="G3" s="41">
        <v>29868400</v>
      </c>
      <c r="H3" s="2">
        <f>(F3-F2)/F2</f>
        <v>0.11528822055137843</v>
      </c>
    </row>
    <row r="4" spans="1:8" x14ac:dyDescent="0.2">
      <c r="A4" s="42">
        <v>41306</v>
      </c>
      <c r="B4" s="41">
        <v>4.49</v>
      </c>
      <c r="C4" s="41">
        <v>5.15</v>
      </c>
      <c r="D4" s="41">
        <v>4.37</v>
      </c>
      <c r="E4" s="41">
        <v>4.68</v>
      </c>
      <c r="F4" s="41">
        <v>4.68</v>
      </c>
      <c r="G4" s="41">
        <v>17054900</v>
      </c>
      <c r="H4" s="2">
        <f t="shared" ref="H4:H67" si="0">(F4-F3)/F3</f>
        <v>5.1685393258426859E-2</v>
      </c>
    </row>
    <row r="5" spans="1:8" x14ac:dyDescent="0.2">
      <c r="A5" s="42">
        <v>41334</v>
      </c>
      <c r="B5" s="41">
        <v>4.6100000000000003</v>
      </c>
      <c r="C5" s="41">
        <v>5.71</v>
      </c>
      <c r="D5" s="41">
        <v>4.45</v>
      </c>
      <c r="E5" s="41">
        <v>5.46</v>
      </c>
      <c r="F5" s="41">
        <v>5.46</v>
      </c>
      <c r="G5" s="41">
        <v>21041200</v>
      </c>
      <c r="H5" s="2">
        <f t="shared" si="0"/>
        <v>0.16666666666666674</v>
      </c>
    </row>
    <row r="6" spans="1:8" x14ac:dyDescent="0.2">
      <c r="A6" s="42">
        <v>41365</v>
      </c>
      <c r="B6" s="41">
        <v>5.49</v>
      </c>
      <c r="C6" s="41">
        <v>5.5</v>
      </c>
      <c r="D6" s="41">
        <v>4.5199999999999996</v>
      </c>
      <c r="E6" s="41">
        <v>4.6500000000000004</v>
      </c>
      <c r="F6" s="41">
        <v>4.6500000000000004</v>
      </c>
      <c r="G6" s="41">
        <v>32335700</v>
      </c>
      <c r="H6" s="2">
        <f t="shared" si="0"/>
        <v>-0.14835164835164827</v>
      </c>
    </row>
    <row r="7" spans="1:8" x14ac:dyDescent="0.2">
      <c r="A7" s="42">
        <v>41395</v>
      </c>
      <c r="B7" s="41">
        <v>4.6399999999999997</v>
      </c>
      <c r="C7" s="41">
        <v>5.34</v>
      </c>
      <c r="D7" s="41">
        <v>4.5</v>
      </c>
      <c r="E7" s="41">
        <v>5.18</v>
      </c>
      <c r="F7" s="41">
        <v>5.18</v>
      </c>
      <c r="G7" s="41">
        <v>23621100</v>
      </c>
      <c r="H7" s="2">
        <f t="shared" si="0"/>
        <v>0.11397849462365577</v>
      </c>
    </row>
    <row r="8" spans="1:8" x14ac:dyDescent="0.2">
      <c r="A8" s="42">
        <v>41426</v>
      </c>
      <c r="B8" s="41">
        <v>5.19</v>
      </c>
      <c r="C8" s="41">
        <v>5.37</v>
      </c>
      <c r="D8" s="41">
        <v>4.68</v>
      </c>
      <c r="E8" s="41">
        <v>5.07</v>
      </c>
      <c r="F8" s="41">
        <v>5.07</v>
      </c>
      <c r="G8" s="41">
        <v>17284200</v>
      </c>
      <c r="H8" s="2">
        <f t="shared" si="0"/>
        <v>-2.1235521235521127E-2</v>
      </c>
    </row>
    <row r="9" spans="1:8" x14ac:dyDescent="0.2">
      <c r="A9" s="42">
        <v>41456</v>
      </c>
      <c r="B9" s="41">
        <v>5.14</v>
      </c>
      <c r="C9" s="41">
        <v>5.44</v>
      </c>
      <c r="D9" s="41">
        <v>4.88</v>
      </c>
      <c r="E9" s="41">
        <v>5.16</v>
      </c>
      <c r="F9" s="41">
        <v>5.16</v>
      </c>
      <c r="G9" s="41">
        <v>17445600</v>
      </c>
      <c r="H9" s="2">
        <f t="shared" si="0"/>
        <v>1.7751479289940801E-2</v>
      </c>
    </row>
    <row r="10" spans="1:8" x14ac:dyDescent="0.2">
      <c r="A10" s="42">
        <v>41487</v>
      </c>
      <c r="B10" s="41">
        <v>5.2</v>
      </c>
      <c r="C10" s="41">
        <v>5.34</v>
      </c>
      <c r="D10" s="41">
        <v>4.71</v>
      </c>
      <c r="E10" s="41">
        <v>4.76</v>
      </c>
      <c r="F10" s="41">
        <v>4.76</v>
      </c>
      <c r="G10" s="41">
        <v>14278800</v>
      </c>
      <c r="H10" s="2">
        <f t="shared" si="0"/>
        <v>-7.7519379844961309E-2</v>
      </c>
    </row>
    <row r="11" spans="1:8" x14ac:dyDescent="0.2">
      <c r="A11" s="42">
        <v>41518</v>
      </c>
      <c r="B11" s="41">
        <v>4.84</v>
      </c>
      <c r="C11" s="41">
        <v>4.96</v>
      </c>
      <c r="D11" s="41">
        <v>4.3899999999999997</v>
      </c>
      <c r="E11" s="41">
        <v>4.46</v>
      </c>
      <c r="F11" s="41">
        <v>4.46</v>
      </c>
      <c r="G11" s="41">
        <v>13514100</v>
      </c>
      <c r="H11" s="2">
        <f t="shared" si="0"/>
        <v>-6.3025210084033584E-2</v>
      </c>
    </row>
    <row r="12" spans="1:8" x14ac:dyDescent="0.2">
      <c r="A12" s="42">
        <v>41548</v>
      </c>
      <c r="B12" s="41">
        <v>4.47</v>
      </c>
      <c r="C12" s="41">
        <v>5.25</v>
      </c>
      <c r="D12" s="41">
        <v>4.17</v>
      </c>
      <c r="E12" s="41">
        <v>5.13</v>
      </c>
      <c r="F12" s="41">
        <v>5.13</v>
      </c>
      <c r="G12" s="41">
        <v>32497300</v>
      </c>
      <c r="H12" s="2">
        <f t="shared" si="0"/>
        <v>0.15022421524663676</v>
      </c>
    </row>
    <row r="13" spans="1:8" x14ac:dyDescent="0.2">
      <c r="A13" s="42">
        <v>41579</v>
      </c>
      <c r="B13" s="41">
        <v>5.12</v>
      </c>
      <c r="C13" s="41">
        <v>5.77</v>
      </c>
      <c r="D13" s="41">
        <v>5.05</v>
      </c>
      <c r="E13" s="41">
        <v>5.57</v>
      </c>
      <c r="F13" s="41">
        <v>5.57</v>
      </c>
      <c r="G13" s="41">
        <v>16303000</v>
      </c>
      <c r="H13" s="2">
        <f t="shared" si="0"/>
        <v>8.5769980506822691E-2</v>
      </c>
    </row>
    <row r="14" spans="1:8" x14ac:dyDescent="0.2">
      <c r="A14" s="42">
        <v>41609</v>
      </c>
      <c r="B14" s="41">
        <v>5.59</v>
      </c>
      <c r="C14" s="41">
        <v>5.75</v>
      </c>
      <c r="D14" s="41">
        <v>5.34</v>
      </c>
      <c r="E14" s="41">
        <v>5.49</v>
      </c>
      <c r="F14" s="41">
        <v>5.49</v>
      </c>
      <c r="G14" s="41">
        <v>15415300</v>
      </c>
      <c r="H14" s="2">
        <f t="shared" si="0"/>
        <v>-1.4362657091561952E-2</v>
      </c>
    </row>
    <row r="15" spans="1:8" x14ac:dyDescent="0.2">
      <c r="A15" s="42">
        <v>41640</v>
      </c>
      <c r="B15" s="41">
        <v>5.5</v>
      </c>
      <c r="C15" s="41">
        <v>6.07</v>
      </c>
      <c r="D15" s="41">
        <v>5.3</v>
      </c>
      <c r="E15" s="41">
        <v>5.78</v>
      </c>
      <c r="F15" s="41">
        <v>5.78</v>
      </c>
      <c r="G15" s="41">
        <v>21606700</v>
      </c>
      <c r="H15" s="2">
        <f t="shared" si="0"/>
        <v>5.2823315118397093E-2</v>
      </c>
    </row>
    <row r="16" spans="1:8" x14ac:dyDescent="0.2">
      <c r="A16" s="42">
        <v>41671</v>
      </c>
      <c r="B16" s="41">
        <v>5.74</v>
      </c>
      <c r="C16" s="41">
        <v>7.86</v>
      </c>
      <c r="D16" s="41">
        <v>5.52</v>
      </c>
      <c r="E16" s="41">
        <v>7.57</v>
      </c>
      <c r="F16" s="41">
        <v>7.57</v>
      </c>
      <c r="G16" s="41">
        <v>39085800</v>
      </c>
      <c r="H16" s="2">
        <f t="shared" si="0"/>
        <v>0.30968858131487886</v>
      </c>
    </row>
    <row r="17" spans="1:8" x14ac:dyDescent="0.2">
      <c r="A17" s="42">
        <v>41699</v>
      </c>
      <c r="B17" s="41">
        <v>7.55</v>
      </c>
      <c r="C17" s="41">
        <v>8.09</v>
      </c>
      <c r="D17" s="41">
        <v>7.4</v>
      </c>
      <c r="E17" s="41">
        <v>7.84</v>
      </c>
      <c r="F17" s="41">
        <v>7.84</v>
      </c>
      <c r="G17" s="41">
        <v>20853600</v>
      </c>
      <c r="H17" s="2">
        <f t="shared" si="0"/>
        <v>3.5667107001320947E-2</v>
      </c>
    </row>
    <row r="18" spans="1:8" x14ac:dyDescent="0.2">
      <c r="A18" s="42">
        <v>41730</v>
      </c>
      <c r="B18" s="41">
        <v>7.89</v>
      </c>
      <c r="C18" s="41">
        <v>9.19</v>
      </c>
      <c r="D18" s="41">
        <v>7.37</v>
      </c>
      <c r="E18" s="41">
        <v>8.42</v>
      </c>
      <c r="F18" s="41">
        <v>8.42</v>
      </c>
      <c r="G18" s="41">
        <v>34363100</v>
      </c>
      <c r="H18" s="2">
        <f t="shared" si="0"/>
        <v>7.3979591836734707E-2</v>
      </c>
    </row>
    <row r="19" spans="1:8" x14ac:dyDescent="0.2">
      <c r="A19" s="42">
        <v>41760</v>
      </c>
      <c r="B19" s="41">
        <v>8.44</v>
      </c>
      <c r="C19" s="41">
        <v>8.57</v>
      </c>
      <c r="D19" s="41">
        <v>7.65</v>
      </c>
      <c r="E19" s="41">
        <v>7.91</v>
      </c>
      <c r="F19" s="41">
        <v>7.91</v>
      </c>
      <c r="G19" s="41">
        <v>26346400</v>
      </c>
      <c r="H19" s="2">
        <f t="shared" si="0"/>
        <v>-6.0570071258907336E-2</v>
      </c>
    </row>
    <row r="20" spans="1:8" x14ac:dyDescent="0.2">
      <c r="A20" s="42">
        <v>41791</v>
      </c>
      <c r="B20" s="41">
        <v>7.9</v>
      </c>
      <c r="C20" s="41">
        <v>8.49</v>
      </c>
      <c r="D20" s="41">
        <v>7.7</v>
      </c>
      <c r="E20" s="41">
        <v>8.25</v>
      </c>
      <c r="F20" s="41">
        <v>8.25</v>
      </c>
      <c r="G20" s="41">
        <v>26123800</v>
      </c>
      <c r="H20" s="2">
        <f t="shared" si="0"/>
        <v>4.2983565107458897E-2</v>
      </c>
    </row>
    <row r="21" spans="1:8" x14ac:dyDescent="0.2">
      <c r="A21" s="42">
        <v>41821</v>
      </c>
      <c r="B21" s="41">
        <v>8.3000000000000007</v>
      </c>
      <c r="C21" s="41">
        <v>8.5</v>
      </c>
      <c r="D21" s="41">
        <v>6.03</v>
      </c>
      <c r="E21" s="41">
        <v>6.84</v>
      </c>
      <c r="F21" s="41">
        <v>6.84</v>
      </c>
      <c r="G21" s="41">
        <v>48384000</v>
      </c>
      <c r="H21" s="2">
        <f t="shared" si="0"/>
        <v>-0.17090909090909093</v>
      </c>
    </row>
    <row r="22" spans="1:8" x14ac:dyDescent="0.2">
      <c r="A22" s="42">
        <v>41852</v>
      </c>
      <c r="B22" s="41">
        <v>6.85</v>
      </c>
      <c r="C22" s="41">
        <v>7.57</v>
      </c>
      <c r="D22" s="41">
        <v>6.73</v>
      </c>
      <c r="E22" s="41">
        <v>7.51</v>
      </c>
      <c r="F22" s="41">
        <v>7.51</v>
      </c>
      <c r="G22" s="41">
        <v>21313400</v>
      </c>
      <c r="H22" s="2">
        <f t="shared" si="0"/>
        <v>9.7953216374269E-2</v>
      </c>
    </row>
    <row r="23" spans="1:8" x14ac:dyDescent="0.2">
      <c r="A23" s="42">
        <v>41883</v>
      </c>
      <c r="B23" s="41">
        <v>7.52</v>
      </c>
      <c r="C23" s="41">
        <v>7.79</v>
      </c>
      <c r="D23" s="41">
        <v>7.12</v>
      </c>
      <c r="E23" s="41">
        <v>7.5</v>
      </c>
      <c r="F23" s="41">
        <v>7.5</v>
      </c>
      <c r="G23" s="41">
        <v>22401800</v>
      </c>
      <c r="H23" s="2">
        <f t="shared" si="0"/>
        <v>-1.3315579227696122E-3</v>
      </c>
    </row>
    <row r="24" spans="1:8" x14ac:dyDescent="0.2">
      <c r="A24" s="42">
        <v>41913</v>
      </c>
      <c r="B24" s="41">
        <v>7.47</v>
      </c>
      <c r="C24" s="41">
        <v>7.53</v>
      </c>
      <c r="D24" s="41">
        <v>5.94</v>
      </c>
      <c r="E24" s="41">
        <v>6.71</v>
      </c>
      <c r="F24" s="41">
        <v>6.71</v>
      </c>
      <c r="G24" s="41">
        <v>36989000</v>
      </c>
      <c r="H24" s="2">
        <f t="shared" si="0"/>
        <v>-0.10533333333333333</v>
      </c>
    </row>
    <row r="25" spans="1:8" x14ac:dyDescent="0.2">
      <c r="A25" s="42">
        <v>41944</v>
      </c>
      <c r="B25" s="41">
        <v>6.72</v>
      </c>
      <c r="C25" s="41">
        <v>6.85</v>
      </c>
      <c r="D25" s="41">
        <v>6.36</v>
      </c>
      <c r="E25" s="41">
        <v>6.55</v>
      </c>
      <c r="F25" s="41">
        <v>6.55</v>
      </c>
      <c r="G25" s="41">
        <v>13248900</v>
      </c>
      <c r="H25" s="2">
        <f t="shared" si="0"/>
        <v>-2.3845007451564849E-2</v>
      </c>
    </row>
    <row r="26" spans="1:8" x14ac:dyDescent="0.2">
      <c r="A26" s="42">
        <v>41974</v>
      </c>
      <c r="B26" s="41">
        <v>6.52</v>
      </c>
      <c r="C26" s="41">
        <v>7</v>
      </c>
      <c r="D26" s="41">
        <v>6.05</v>
      </c>
      <c r="E26" s="41">
        <v>6.89</v>
      </c>
      <c r="F26" s="41">
        <v>6.89</v>
      </c>
      <c r="G26" s="41">
        <v>22304500</v>
      </c>
      <c r="H26" s="2">
        <f t="shared" si="0"/>
        <v>5.1908396946564864E-2</v>
      </c>
    </row>
    <row r="27" spans="1:8" x14ac:dyDescent="0.2">
      <c r="A27" s="42">
        <v>42005</v>
      </c>
      <c r="B27" s="41">
        <v>6.92</v>
      </c>
      <c r="C27" s="41">
        <v>7.66</v>
      </c>
      <c r="D27" s="41">
        <v>6.45</v>
      </c>
      <c r="E27" s="41">
        <v>7.13</v>
      </c>
      <c r="F27" s="41">
        <v>7.13</v>
      </c>
      <c r="G27" s="41">
        <v>31007500</v>
      </c>
      <c r="H27" s="2">
        <f t="shared" si="0"/>
        <v>3.4833091436865055E-2</v>
      </c>
    </row>
    <row r="28" spans="1:8" x14ac:dyDescent="0.2">
      <c r="A28" s="42">
        <v>42036</v>
      </c>
      <c r="B28" s="41">
        <v>7.19</v>
      </c>
      <c r="C28" s="41">
        <v>7.3</v>
      </c>
      <c r="D28" s="41">
        <v>5.87</v>
      </c>
      <c r="E28" s="41">
        <v>6.72</v>
      </c>
      <c r="F28" s="41">
        <v>6.72</v>
      </c>
      <c r="G28" s="41">
        <v>38044200</v>
      </c>
      <c r="H28" s="2">
        <f t="shared" si="0"/>
        <v>-5.7503506311360468E-2</v>
      </c>
    </row>
    <row r="29" spans="1:8" x14ac:dyDescent="0.2">
      <c r="A29" s="42">
        <v>42064</v>
      </c>
      <c r="B29" s="41">
        <v>6.75</v>
      </c>
      <c r="C29" s="41">
        <v>7</v>
      </c>
      <c r="D29" s="41">
        <v>6.24</v>
      </c>
      <c r="E29" s="41">
        <v>6.34</v>
      </c>
      <c r="F29" s="41">
        <v>6.34</v>
      </c>
      <c r="G29" s="41">
        <v>29309800</v>
      </c>
      <c r="H29" s="2">
        <f t="shared" si="0"/>
        <v>-5.6547619047619034E-2</v>
      </c>
    </row>
    <row r="30" spans="1:8" x14ac:dyDescent="0.2">
      <c r="A30" s="42">
        <v>42095</v>
      </c>
      <c r="B30" s="41">
        <v>6.34</v>
      </c>
      <c r="C30" s="41">
        <v>6.58</v>
      </c>
      <c r="D30" s="41">
        <v>5.9</v>
      </c>
      <c r="E30" s="41">
        <v>5.93</v>
      </c>
      <c r="F30" s="41">
        <v>5.93</v>
      </c>
      <c r="G30" s="41">
        <v>21472600</v>
      </c>
      <c r="H30" s="2">
        <f t="shared" si="0"/>
        <v>-6.4668769716088356E-2</v>
      </c>
    </row>
    <row r="31" spans="1:8" x14ac:dyDescent="0.2">
      <c r="A31" s="42">
        <v>42125</v>
      </c>
      <c r="B31" s="41">
        <v>5.98</v>
      </c>
      <c r="C31" s="41">
        <v>6.45</v>
      </c>
      <c r="D31" s="41">
        <v>5.95</v>
      </c>
      <c r="E31" s="41">
        <v>6.26</v>
      </c>
      <c r="F31" s="41">
        <v>6.26</v>
      </c>
      <c r="G31" s="41">
        <v>24286800</v>
      </c>
      <c r="H31" s="2">
        <f t="shared" si="0"/>
        <v>5.5649241146711652E-2</v>
      </c>
    </row>
    <row r="32" spans="1:8" x14ac:dyDescent="0.2">
      <c r="A32" s="42">
        <v>42156</v>
      </c>
      <c r="B32" s="41">
        <v>6.26</v>
      </c>
      <c r="C32" s="41">
        <v>6.99</v>
      </c>
      <c r="D32" s="41">
        <v>5.88</v>
      </c>
      <c r="E32" s="41">
        <v>5.89</v>
      </c>
      <c r="F32" s="41">
        <v>5.89</v>
      </c>
      <c r="G32" s="41">
        <v>31431600</v>
      </c>
      <c r="H32" s="2">
        <f t="shared" si="0"/>
        <v>-5.9105431309904172E-2</v>
      </c>
    </row>
    <row r="33" spans="1:8" x14ac:dyDescent="0.2">
      <c r="A33" s="42">
        <v>42186</v>
      </c>
      <c r="B33" s="41">
        <v>5.93</v>
      </c>
      <c r="C33" s="41">
        <v>6.14</v>
      </c>
      <c r="D33" s="41">
        <v>4.51</v>
      </c>
      <c r="E33" s="41">
        <v>4.92</v>
      </c>
      <c r="F33" s="41">
        <v>4.92</v>
      </c>
      <c r="G33" s="41">
        <v>25170000</v>
      </c>
      <c r="H33" s="2">
        <f t="shared" si="0"/>
        <v>-0.16468590831918503</v>
      </c>
    </row>
    <row r="34" spans="1:8" x14ac:dyDescent="0.2">
      <c r="A34" s="42">
        <v>42217</v>
      </c>
      <c r="B34" s="41">
        <v>4.8899999999999997</v>
      </c>
      <c r="C34" s="41">
        <v>4.8899999999999997</v>
      </c>
      <c r="D34" s="41">
        <v>3.25</v>
      </c>
      <c r="E34" s="41">
        <v>4.18</v>
      </c>
      <c r="F34" s="41">
        <v>4.18</v>
      </c>
      <c r="G34" s="41">
        <v>31186200</v>
      </c>
      <c r="H34" s="2">
        <f t="shared" si="0"/>
        <v>-0.15040650406504069</v>
      </c>
    </row>
    <row r="35" spans="1:8" x14ac:dyDescent="0.2">
      <c r="A35" s="42">
        <v>42248</v>
      </c>
      <c r="B35" s="41">
        <v>4.13</v>
      </c>
      <c r="C35" s="41">
        <v>4.4800000000000004</v>
      </c>
      <c r="D35" s="41">
        <v>3.78</v>
      </c>
      <c r="E35" s="41">
        <v>3.85</v>
      </c>
      <c r="F35" s="41">
        <v>3.85</v>
      </c>
      <c r="G35" s="41">
        <v>22725200</v>
      </c>
      <c r="H35" s="2">
        <f t="shared" si="0"/>
        <v>-7.8947368421052544E-2</v>
      </c>
    </row>
    <row r="36" spans="1:8" x14ac:dyDescent="0.2">
      <c r="A36" s="42">
        <v>42278</v>
      </c>
      <c r="B36" s="41">
        <v>3.83</v>
      </c>
      <c r="C36" s="41">
        <v>4.88</v>
      </c>
      <c r="D36" s="41">
        <v>3.57</v>
      </c>
      <c r="E36" s="41">
        <v>4.58</v>
      </c>
      <c r="F36" s="41">
        <v>4.58</v>
      </c>
      <c r="G36" s="41">
        <v>68794400</v>
      </c>
      <c r="H36" s="2">
        <f t="shared" si="0"/>
        <v>0.18961038961038959</v>
      </c>
    </row>
    <row r="37" spans="1:8" x14ac:dyDescent="0.2">
      <c r="A37" s="42">
        <v>42309</v>
      </c>
      <c r="B37" s="41">
        <v>4.55</v>
      </c>
      <c r="C37" s="41">
        <v>6.38</v>
      </c>
      <c r="D37" s="41">
        <v>4.5</v>
      </c>
      <c r="E37" s="41">
        <v>6.29</v>
      </c>
      <c r="F37" s="41">
        <v>6.29</v>
      </c>
      <c r="G37" s="41">
        <v>56945200</v>
      </c>
      <c r="H37" s="2">
        <f t="shared" si="0"/>
        <v>0.37336244541484714</v>
      </c>
    </row>
    <row r="38" spans="1:8" x14ac:dyDescent="0.2">
      <c r="A38" s="42">
        <v>42339</v>
      </c>
      <c r="B38" s="41">
        <v>6.26</v>
      </c>
      <c r="C38" s="41">
        <v>7.07</v>
      </c>
      <c r="D38" s="41">
        <v>5.62</v>
      </c>
      <c r="E38" s="41">
        <v>6.47</v>
      </c>
      <c r="F38" s="41">
        <v>6.47</v>
      </c>
      <c r="G38" s="41">
        <v>58074400</v>
      </c>
      <c r="H38" s="2">
        <f t="shared" si="0"/>
        <v>2.8616852146263867E-2</v>
      </c>
    </row>
    <row r="39" spans="1:8" x14ac:dyDescent="0.2">
      <c r="A39" s="42">
        <v>42370</v>
      </c>
      <c r="B39" s="41">
        <v>6.4</v>
      </c>
      <c r="C39" s="41">
        <v>6.4</v>
      </c>
      <c r="D39" s="41">
        <v>4.0199999999999996</v>
      </c>
      <c r="E39" s="41">
        <v>4.8600000000000003</v>
      </c>
      <c r="F39" s="41">
        <v>4.8600000000000003</v>
      </c>
      <c r="G39" s="41">
        <v>58402400</v>
      </c>
      <c r="H39" s="2">
        <f t="shared" si="0"/>
        <v>-0.24884080370942804</v>
      </c>
    </row>
    <row r="40" spans="1:8" x14ac:dyDescent="0.2">
      <c r="A40" s="42">
        <v>42401</v>
      </c>
      <c r="B40" s="41">
        <v>4.6900000000000004</v>
      </c>
      <c r="C40" s="41">
        <v>6.67</v>
      </c>
      <c r="D40" s="41">
        <v>4.18</v>
      </c>
      <c r="E40" s="41">
        <v>6.33</v>
      </c>
      <c r="F40" s="41">
        <v>6.33</v>
      </c>
      <c r="G40" s="41">
        <v>64959000</v>
      </c>
      <c r="H40" s="2">
        <f t="shared" si="0"/>
        <v>0.30246913580246909</v>
      </c>
    </row>
    <row r="41" spans="1:8" x14ac:dyDescent="0.2">
      <c r="A41" s="42">
        <v>42430</v>
      </c>
      <c r="B41" s="41">
        <v>6.4</v>
      </c>
      <c r="C41" s="41">
        <v>6.41</v>
      </c>
      <c r="D41" s="41">
        <v>5.27</v>
      </c>
      <c r="E41" s="41">
        <v>5.68</v>
      </c>
      <c r="F41" s="41">
        <v>5.68</v>
      </c>
      <c r="G41" s="41">
        <v>54240900</v>
      </c>
      <c r="H41" s="2">
        <f t="shared" si="0"/>
        <v>-0.10268562401263828</v>
      </c>
    </row>
    <row r="42" spans="1:8" x14ac:dyDescent="0.2">
      <c r="A42" s="42">
        <v>42461</v>
      </c>
      <c r="B42" s="41">
        <v>5.62</v>
      </c>
      <c r="C42" s="41">
        <v>6.47</v>
      </c>
      <c r="D42" s="41">
        <v>5.14</v>
      </c>
      <c r="E42" s="41">
        <v>5.57</v>
      </c>
      <c r="F42" s="41">
        <v>5.57</v>
      </c>
      <c r="G42" s="41">
        <v>42332100</v>
      </c>
      <c r="H42" s="2">
        <f t="shared" si="0"/>
        <v>-1.9366197183098493E-2</v>
      </c>
    </row>
    <row r="43" spans="1:8" x14ac:dyDescent="0.2">
      <c r="A43" s="42">
        <v>42491</v>
      </c>
      <c r="B43" s="41">
        <v>5.57</v>
      </c>
      <c r="C43" s="41">
        <v>5.9</v>
      </c>
      <c r="D43" s="41">
        <v>4.9800000000000004</v>
      </c>
      <c r="E43" s="41">
        <v>5.82</v>
      </c>
      <c r="F43" s="41">
        <v>5.82</v>
      </c>
      <c r="G43" s="41">
        <v>29982400</v>
      </c>
      <c r="H43" s="2">
        <f t="shared" si="0"/>
        <v>4.4883303411131059E-2</v>
      </c>
    </row>
    <row r="44" spans="1:8" x14ac:dyDescent="0.2">
      <c r="A44" s="42">
        <v>42522</v>
      </c>
      <c r="B44" s="41">
        <v>5.8</v>
      </c>
      <c r="C44" s="41">
        <v>6.02</v>
      </c>
      <c r="D44" s="41">
        <v>4.8899999999999997</v>
      </c>
      <c r="E44" s="41">
        <v>5.35</v>
      </c>
      <c r="F44" s="41">
        <v>5.35</v>
      </c>
      <c r="G44" s="41">
        <v>25713300</v>
      </c>
      <c r="H44" s="2">
        <f t="shared" si="0"/>
        <v>-8.0756013745704569E-2</v>
      </c>
    </row>
    <row r="45" spans="1:8" x14ac:dyDescent="0.2">
      <c r="A45" s="42">
        <v>42552</v>
      </c>
      <c r="B45" s="41">
        <v>5.36</v>
      </c>
      <c r="C45" s="41">
        <v>6.3</v>
      </c>
      <c r="D45" s="41">
        <v>5.21</v>
      </c>
      <c r="E45" s="41">
        <v>6.01</v>
      </c>
      <c r="F45" s="41">
        <v>6.01</v>
      </c>
      <c r="G45" s="41">
        <v>20363600</v>
      </c>
      <c r="H45" s="2">
        <f t="shared" si="0"/>
        <v>0.12336448598130845</v>
      </c>
    </row>
    <row r="46" spans="1:8" x14ac:dyDescent="0.2">
      <c r="A46" s="42">
        <v>42583</v>
      </c>
      <c r="B46" s="41">
        <v>6.03</v>
      </c>
      <c r="C46" s="41">
        <v>6.29</v>
      </c>
      <c r="D46" s="41">
        <v>5.63</v>
      </c>
      <c r="E46" s="41">
        <v>6.15</v>
      </c>
      <c r="F46" s="41">
        <v>6.15</v>
      </c>
      <c r="G46" s="41">
        <v>29071400</v>
      </c>
      <c r="H46" s="2">
        <f t="shared" si="0"/>
        <v>2.3294509151414403E-2</v>
      </c>
    </row>
    <row r="47" spans="1:8" x14ac:dyDescent="0.2">
      <c r="A47" s="42">
        <v>42614</v>
      </c>
      <c r="B47" s="41">
        <v>6.13</v>
      </c>
      <c r="C47" s="41">
        <v>6.69</v>
      </c>
      <c r="D47" s="41">
        <v>5.8</v>
      </c>
      <c r="E47" s="41">
        <v>6.49</v>
      </c>
      <c r="F47" s="41">
        <v>6.49</v>
      </c>
      <c r="G47" s="41">
        <v>33760400</v>
      </c>
      <c r="H47" s="2">
        <f t="shared" si="0"/>
        <v>5.5284552845528426E-2</v>
      </c>
    </row>
    <row r="48" spans="1:8" x14ac:dyDescent="0.2">
      <c r="A48" s="42">
        <v>42644</v>
      </c>
      <c r="B48" s="41">
        <v>6.45</v>
      </c>
      <c r="C48" s="41">
        <v>6.65</v>
      </c>
      <c r="D48" s="41">
        <v>5.91</v>
      </c>
      <c r="E48" s="41">
        <v>6.07</v>
      </c>
      <c r="F48" s="41">
        <v>6.07</v>
      </c>
      <c r="G48" s="41">
        <v>26071800</v>
      </c>
      <c r="H48" s="2">
        <f t="shared" si="0"/>
        <v>-6.4714946070878257E-2</v>
      </c>
    </row>
    <row r="49" spans="1:8" x14ac:dyDescent="0.2">
      <c r="A49" s="42">
        <v>42675</v>
      </c>
      <c r="B49" s="41">
        <v>6.1</v>
      </c>
      <c r="C49" s="41">
        <v>7.99</v>
      </c>
      <c r="D49" s="41">
        <v>6.1</v>
      </c>
      <c r="E49" s="41">
        <v>7.01</v>
      </c>
      <c r="F49" s="41">
        <v>7.01</v>
      </c>
      <c r="G49" s="41">
        <v>97950700</v>
      </c>
      <c r="H49" s="2">
        <f t="shared" si="0"/>
        <v>0.15485996705107075</v>
      </c>
    </row>
    <row r="50" spans="1:8" x14ac:dyDescent="0.2">
      <c r="A50" s="42">
        <v>42705</v>
      </c>
      <c r="B50" s="41">
        <v>7.05</v>
      </c>
      <c r="C50" s="41">
        <v>7.36</v>
      </c>
      <c r="D50" s="41">
        <v>6.72</v>
      </c>
      <c r="E50" s="41">
        <v>7.36</v>
      </c>
      <c r="F50" s="41">
        <v>7.36</v>
      </c>
      <c r="G50" s="41">
        <v>22725800</v>
      </c>
      <c r="H50" s="2">
        <f t="shared" si="0"/>
        <v>4.992867332382319E-2</v>
      </c>
    </row>
    <row r="51" spans="1:8" x14ac:dyDescent="0.2">
      <c r="A51" s="42">
        <v>42736</v>
      </c>
      <c r="B51" s="41">
        <v>7.39</v>
      </c>
      <c r="C51" s="41">
        <v>7.42</v>
      </c>
      <c r="D51" s="41">
        <v>6.93</v>
      </c>
      <c r="E51" s="41">
        <v>7.19</v>
      </c>
      <c r="F51" s="41">
        <v>7.19</v>
      </c>
      <c r="G51" s="41">
        <v>18224900</v>
      </c>
      <c r="H51" s="2">
        <f t="shared" si="0"/>
        <v>-2.309782608695651E-2</v>
      </c>
    </row>
    <row r="52" spans="1:8" x14ac:dyDescent="0.2">
      <c r="A52" s="42">
        <v>42767</v>
      </c>
      <c r="B52" s="41">
        <v>7.2</v>
      </c>
      <c r="C52" s="41">
        <v>7.35</v>
      </c>
      <c r="D52" s="41">
        <v>6.76</v>
      </c>
      <c r="E52" s="41">
        <v>7.07</v>
      </c>
      <c r="F52" s="41">
        <v>7.07</v>
      </c>
      <c r="G52" s="41">
        <v>18765900</v>
      </c>
      <c r="H52" s="2">
        <f t="shared" si="0"/>
        <v>-1.6689847009735758E-2</v>
      </c>
    </row>
    <row r="53" spans="1:8" x14ac:dyDescent="0.2">
      <c r="A53" s="42">
        <v>42795</v>
      </c>
      <c r="B53" s="41">
        <v>7.14</v>
      </c>
      <c r="C53" s="41">
        <v>7.55</v>
      </c>
      <c r="D53" s="41">
        <v>6.78</v>
      </c>
      <c r="E53" s="41">
        <v>6.92</v>
      </c>
      <c r="F53" s="41">
        <v>6.92</v>
      </c>
      <c r="G53" s="41">
        <v>18950000</v>
      </c>
      <c r="H53" s="2">
        <f t="shared" si="0"/>
        <v>-2.1216407355021265E-2</v>
      </c>
    </row>
    <row r="54" spans="1:8" x14ac:dyDescent="0.2">
      <c r="A54" s="42">
        <v>42826</v>
      </c>
      <c r="B54" s="41">
        <v>6.94</v>
      </c>
      <c r="C54" s="41">
        <v>7.01</v>
      </c>
      <c r="D54" s="41">
        <v>6.66</v>
      </c>
      <c r="E54" s="41">
        <v>6.86</v>
      </c>
      <c r="F54" s="41">
        <v>6.86</v>
      </c>
      <c r="G54" s="41">
        <v>10632500</v>
      </c>
      <c r="H54" s="2">
        <f t="shared" si="0"/>
        <v>-8.6705202312138165E-3</v>
      </c>
    </row>
    <row r="55" spans="1:8" x14ac:dyDescent="0.2">
      <c r="A55" s="42">
        <v>42856</v>
      </c>
      <c r="B55" s="41">
        <v>6.82</v>
      </c>
      <c r="C55" s="41">
        <v>7.09</v>
      </c>
      <c r="D55" s="41">
        <v>6.6</v>
      </c>
      <c r="E55" s="41">
        <v>6.95</v>
      </c>
      <c r="F55" s="41">
        <v>6.95</v>
      </c>
      <c r="G55" s="41">
        <v>14159100</v>
      </c>
      <c r="H55" s="2">
        <f t="shared" si="0"/>
        <v>1.3119533527696771E-2</v>
      </c>
    </row>
    <row r="56" spans="1:8" x14ac:dyDescent="0.2">
      <c r="A56" s="42">
        <v>42887</v>
      </c>
      <c r="B56" s="41">
        <v>6.95</v>
      </c>
      <c r="C56" s="41">
        <v>7.1</v>
      </c>
      <c r="D56" s="41">
        <v>6.51</v>
      </c>
      <c r="E56" s="41">
        <v>6.66</v>
      </c>
      <c r="F56" s="41">
        <v>6.66</v>
      </c>
      <c r="G56" s="41">
        <v>10967800</v>
      </c>
      <c r="H56" s="2">
        <f t="shared" si="0"/>
        <v>-4.1726618705035974E-2</v>
      </c>
    </row>
    <row r="57" spans="1:8" x14ac:dyDescent="0.2">
      <c r="A57" s="42">
        <v>42917</v>
      </c>
      <c r="B57" s="41">
        <v>6.7</v>
      </c>
      <c r="C57" s="41">
        <v>6.99</v>
      </c>
      <c r="D57" s="41">
        <v>6.51</v>
      </c>
      <c r="E57" s="41">
        <v>6.96</v>
      </c>
      <c r="F57" s="41">
        <v>6.96</v>
      </c>
      <c r="G57" s="41">
        <v>10916700</v>
      </c>
      <c r="H57" s="2">
        <f t="shared" si="0"/>
        <v>4.5045045045045015E-2</v>
      </c>
    </row>
    <row r="58" spans="1:8" x14ac:dyDescent="0.2">
      <c r="A58" s="42">
        <v>42948</v>
      </c>
      <c r="B58" s="41">
        <v>6.95</v>
      </c>
      <c r="C58" s="41">
        <v>7.03</v>
      </c>
      <c r="D58" s="41">
        <v>5.59</v>
      </c>
      <c r="E58" s="41">
        <v>5.65</v>
      </c>
      <c r="F58" s="41">
        <v>5.65</v>
      </c>
      <c r="G58" s="41">
        <v>12882300</v>
      </c>
      <c r="H58" s="2">
        <f t="shared" si="0"/>
        <v>-0.18821839080459765</v>
      </c>
    </row>
    <row r="59" spans="1:8" x14ac:dyDescent="0.2">
      <c r="A59" s="42">
        <v>42979</v>
      </c>
      <c r="B59" s="41">
        <v>5.69</v>
      </c>
      <c r="C59" s="41">
        <v>5.89</v>
      </c>
      <c r="D59" s="41">
        <v>5.05</v>
      </c>
      <c r="E59" s="41">
        <v>5.21</v>
      </c>
      <c r="F59" s="41">
        <v>5.21</v>
      </c>
      <c r="G59" s="41">
        <v>19741200</v>
      </c>
      <c r="H59" s="2">
        <f t="shared" si="0"/>
        <v>-7.7876106194690334E-2</v>
      </c>
    </row>
    <row r="60" spans="1:8" x14ac:dyDescent="0.2">
      <c r="A60" s="42">
        <v>43009</v>
      </c>
      <c r="B60" s="41">
        <v>5.25</v>
      </c>
      <c r="C60" s="41">
        <v>6.01</v>
      </c>
      <c r="D60" s="41">
        <v>5.14</v>
      </c>
      <c r="E60" s="41">
        <v>5.85</v>
      </c>
      <c r="F60" s="41">
        <v>5.85</v>
      </c>
      <c r="G60" s="41">
        <v>31228300</v>
      </c>
      <c r="H60" s="2">
        <f t="shared" si="0"/>
        <v>0.1228406909788867</v>
      </c>
    </row>
    <row r="61" spans="1:8" x14ac:dyDescent="0.2">
      <c r="A61" s="42">
        <v>43040</v>
      </c>
      <c r="B61" s="41">
        <v>5.9</v>
      </c>
      <c r="C61" s="41">
        <v>6.6</v>
      </c>
      <c r="D61" s="41">
        <v>5.69</v>
      </c>
      <c r="E61" s="41">
        <v>5.87</v>
      </c>
      <c r="F61" s="41">
        <v>5.87</v>
      </c>
      <c r="G61" s="41">
        <v>25600400</v>
      </c>
      <c r="H61" s="2">
        <f t="shared" si="0"/>
        <v>3.4188034188034982E-3</v>
      </c>
    </row>
    <row r="62" spans="1:8" x14ac:dyDescent="0.2">
      <c r="A62" s="42">
        <v>43070</v>
      </c>
      <c r="B62" s="41">
        <v>5.83</v>
      </c>
      <c r="C62" s="41">
        <v>5.97</v>
      </c>
      <c r="D62" s="41">
        <v>5.53</v>
      </c>
      <c r="E62" s="41">
        <v>5.78</v>
      </c>
      <c r="F62" s="41">
        <v>5.78</v>
      </c>
      <c r="G62" s="41">
        <v>13451800</v>
      </c>
      <c r="H62" s="2">
        <f t="shared" si="0"/>
        <v>-1.5332197614991458E-2</v>
      </c>
    </row>
    <row r="63" spans="1:8" x14ac:dyDescent="0.2">
      <c r="A63" s="42">
        <v>43101</v>
      </c>
      <c r="B63" s="41">
        <v>5.78</v>
      </c>
      <c r="C63" s="41">
        <v>6.72</v>
      </c>
      <c r="D63" s="41">
        <v>5.78</v>
      </c>
      <c r="E63" s="41">
        <v>6.51</v>
      </c>
      <c r="F63" s="41">
        <v>6.51</v>
      </c>
      <c r="G63" s="41">
        <v>28853000</v>
      </c>
      <c r="H63" s="2">
        <f t="shared" si="0"/>
        <v>0.12629757785467119</v>
      </c>
    </row>
    <row r="64" spans="1:8" x14ac:dyDescent="0.2">
      <c r="A64" s="42">
        <v>43132</v>
      </c>
      <c r="B64" s="41">
        <v>6.47</v>
      </c>
      <c r="C64" s="41">
        <v>6.62</v>
      </c>
      <c r="D64" s="41">
        <v>5.39</v>
      </c>
      <c r="E64" s="41">
        <v>6.01</v>
      </c>
      <c r="F64" s="41">
        <v>6.01</v>
      </c>
      <c r="G64" s="41">
        <v>29352700</v>
      </c>
      <c r="H64" s="2">
        <f t="shared" si="0"/>
        <v>-7.6804915514592939E-2</v>
      </c>
    </row>
    <row r="65" spans="1:8" x14ac:dyDescent="0.2">
      <c r="A65" s="42">
        <v>43160</v>
      </c>
      <c r="B65" s="41">
        <v>6</v>
      </c>
      <c r="C65" s="41">
        <v>6.56</v>
      </c>
      <c r="D65" s="41">
        <v>5.51</v>
      </c>
      <c r="E65" s="41">
        <v>5.57</v>
      </c>
      <c r="F65" s="41">
        <v>5.57</v>
      </c>
      <c r="G65" s="41">
        <v>18974000</v>
      </c>
      <c r="H65" s="2">
        <f t="shared" si="0"/>
        <v>-7.3211314475873465E-2</v>
      </c>
    </row>
    <row r="66" spans="1:8" x14ac:dyDescent="0.2">
      <c r="A66" s="42">
        <v>43191</v>
      </c>
      <c r="B66" s="41">
        <v>5.57</v>
      </c>
      <c r="C66" s="41">
        <v>5.68</v>
      </c>
      <c r="D66" s="41">
        <v>5.05</v>
      </c>
      <c r="E66" s="41">
        <v>5.42</v>
      </c>
      <c r="F66" s="41">
        <v>5.42</v>
      </c>
      <c r="G66" s="41">
        <v>15450100</v>
      </c>
      <c r="H66" s="2">
        <f t="shared" si="0"/>
        <v>-2.6929982046678697E-2</v>
      </c>
    </row>
    <row r="67" spans="1:8" x14ac:dyDescent="0.2">
      <c r="A67" s="42">
        <v>43221</v>
      </c>
      <c r="B67" s="41">
        <v>5.43</v>
      </c>
      <c r="C67" s="41">
        <v>5.82</v>
      </c>
      <c r="D67" s="41">
        <v>5.29</v>
      </c>
      <c r="E67" s="41">
        <v>5.75</v>
      </c>
      <c r="F67" s="41">
        <v>5.75</v>
      </c>
      <c r="G67" s="41">
        <v>13194300</v>
      </c>
      <c r="H67" s="2">
        <f t="shared" si="0"/>
        <v>6.0885608856088576E-2</v>
      </c>
    </row>
    <row r="68" spans="1:8" x14ac:dyDescent="0.2">
      <c r="A68" s="42">
        <v>43252</v>
      </c>
      <c r="B68" s="41">
        <v>5.75</v>
      </c>
      <c r="C68" s="41">
        <v>6.69</v>
      </c>
      <c r="D68" s="41">
        <v>5.68</v>
      </c>
      <c r="E68" s="41">
        <v>6.56</v>
      </c>
      <c r="F68" s="41">
        <v>6.56</v>
      </c>
      <c r="G68" s="41">
        <v>22481600</v>
      </c>
      <c r="H68" s="2">
        <f t="shared" ref="H68:H122" si="1">(F68-F67)/F67</f>
        <v>0.14086956521739125</v>
      </c>
    </row>
    <row r="69" spans="1:8" x14ac:dyDescent="0.2">
      <c r="A69" s="42">
        <v>43282</v>
      </c>
      <c r="B69" s="41">
        <v>6.51</v>
      </c>
      <c r="C69" s="41">
        <v>7.98</v>
      </c>
      <c r="D69" s="41">
        <v>6.28</v>
      </c>
      <c r="E69" s="41">
        <v>7.69</v>
      </c>
      <c r="F69" s="41">
        <v>7.69</v>
      </c>
      <c r="G69" s="41">
        <v>26907000</v>
      </c>
      <c r="H69" s="2">
        <f t="shared" si="1"/>
        <v>0.17225609756097573</v>
      </c>
    </row>
    <row r="70" spans="1:8" x14ac:dyDescent="0.2">
      <c r="A70" s="42">
        <v>43313</v>
      </c>
      <c r="B70" s="41">
        <v>7.66</v>
      </c>
      <c r="C70" s="41">
        <v>8.4</v>
      </c>
      <c r="D70" s="41">
        <v>7.2</v>
      </c>
      <c r="E70" s="41">
        <v>8.19</v>
      </c>
      <c r="F70" s="41">
        <v>8.19</v>
      </c>
      <c r="G70" s="41">
        <v>33626500</v>
      </c>
      <c r="H70" s="2">
        <f t="shared" si="1"/>
        <v>6.5019505851755408E-2</v>
      </c>
    </row>
    <row r="71" spans="1:8" x14ac:dyDescent="0.2">
      <c r="A71" s="42">
        <v>43344</v>
      </c>
      <c r="B71" s="41">
        <v>8.1999999999999993</v>
      </c>
      <c r="C71" s="41">
        <v>8.32</v>
      </c>
      <c r="D71" s="41">
        <v>7.23</v>
      </c>
      <c r="E71" s="41">
        <v>8</v>
      </c>
      <c r="F71" s="41">
        <v>8</v>
      </c>
      <c r="G71" s="41">
        <v>18116100</v>
      </c>
      <c r="H71" s="2">
        <f t="shared" si="1"/>
        <v>-2.3199023199023141E-2</v>
      </c>
    </row>
    <row r="72" spans="1:8" x14ac:dyDescent="0.2">
      <c r="A72" s="42">
        <v>43374</v>
      </c>
      <c r="B72" s="41">
        <v>8.06</v>
      </c>
      <c r="C72" s="41">
        <v>8.9</v>
      </c>
      <c r="D72" s="41">
        <v>5.58</v>
      </c>
      <c r="E72" s="41">
        <v>6.01</v>
      </c>
      <c r="F72" s="41">
        <v>6.01</v>
      </c>
      <c r="G72" s="41">
        <v>35159600</v>
      </c>
      <c r="H72" s="2">
        <f t="shared" si="1"/>
        <v>-0.24875000000000003</v>
      </c>
    </row>
    <row r="73" spans="1:8" x14ac:dyDescent="0.2">
      <c r="A73" s="42">
        <v>43405</v>
      </c>
      <c r="B73" s="41">
        <v>6.03</v>
      </c>
      <c r="C73" s="41">
        <v>6.26</v>
      </c>
      <c r="D73" s="41">
        <v>5.38</v>
      </c>
      <c r="E73" s="41">
        <v>5.86</v>
      </c>
      <c r="F73" s="41">
        <v>5.86</v>
      </c>
      <c r="G73" s="41">
        <v>14907900</v>
      </c>
      <c r="H73" s="2">
        <f t="shared" si="1"/>
        <v>-2.4958402662229529E-2</v>
      </c>
    </row>
    <row r="74" spans="1:8" x14ac:dyDescent="0.2">
      <c r="A74" s="42">
        <v>43435</v>
      </c>
      <c r="B74" s="41">
        <v>5.99</v>
      </c>
      <c r="C74" s="41">
        <v>7.19</v>
      </c>
      <c r="D74" s="41">
        <v>5.93</v>
      </c>
      <c r="E74" s="41">
        <v>6.92</v>
      </c>
      <c r="F74" s="41">
        <v>6.92</v>
      </c>
      <c r="G74" s="41">
        <v>28767200</v>
      </c>
      <c r="H74" s="2">
        <f t="shared" si="1"/>
        <v>0.18088737201365179</v>
      </c>
    </row>
    <row r="75" spans="1:8" x14ac:dyDescent="0.2">
      <c r="A75" s="42">
        <v>43466</v>
      </c>
      <c r="B75" s="41">
        <v>6.86</v>
      </c>
      <c r="C75" s="41">
        <v>7.93</v>
      </c>
      <c r="D75" s="41">
        <v>6.71</v>
      </c>
      <c r="E75" s="41">
        <v>7.8</v>
      </c>
      <c r="F75" s="41">
        <v>7.8</v>
      </c>
      <c r="G75" s="41">
        <v>25275100</v>
      </c>
      <c r="H75" s="2">
        <f t="shared" si="1"/>
        <v>0.12716763005780346</v>
      </c>
    </row>
    <row r="76" spans="1:8" x14ac:dyDescent="0.2">
      <c r="A76" s="42">
        <v>43497</v>
      </c>
      <c r="B76" s="41">
        <v>7.8</v>
      </c>
      <c r="C76" s="41">
        <v>12.5</v>
      </c>
      <c r="D76" s="41">
        <v>7.68</v>
      </c>
      <c r="E76" s="41">
        <v>11.8</v>
      </c>
      <c r="F76" s="41">
        <v>11.8</v>
      </c>
      <c r="G76" s="41">
        <v>60112600</v>
      </c>
      <c r="H76" s="2">
        <f t="shared" si="1"/>
        <v>0.512820512820513</v>
      </c>
    </row>
    <row r="77" spans="1:8" x14ac:dyDescent="0.2">
      <c r="A77" s="42">
        <v>43525</v>
      </c>
      <c r="B77" s="41">
        <v>11.93</v>
      </c>
      <c r="C77" s="41">
        <v>13.17</v>
      </c>
      <c r="D77" s="41">
        <v>11.72</v>
      </c>
      <c r="E77" s="41">
        <v>11.93</v>
      </c>
      <c r="F77" s="41">
        <v>11.93</v>
      </c>
      <c r="G77" s="41">
        <v>34905400</v>
      </c>
      <c r="H77" s="2">
        <f t="shared" si="1"/>
        <v>1.1016949152542288E-2</v>
      </c>
    </row>
    <row r="78" spans="1:8" x14ac:dyDescent="0.2">
      <c r="A78" s="42">
        <v>43556</v>
      </c>
      <c r="B78" s="41">
        <v>12.07</v>
      </c>
      <c r="C78" s="41">
        <v>13.58</v>
      </c>
      <c r="D78" s="41">
        <v>11.19</v>
      </c>
      <c r="E78" s="41">
        <v>12.95</v>
      </c>
      <c r="F78" s="41">
        <v>12.95</v>
      </c>
      <c r="G78" s="41">
        <v>37080700</v>
      </c>
      <c r="H78" s="2">
        <f t="shared" si="1"/>
        <v>8.5498742665549007E-2</v>
      </c>
    </row>
    <row r="79" spans="1:8" x14ac:dyDescent="0.2">
      <c r="A79" s="42">
        <v>43586</v>
      </c>
      <c r="B79" s="41">
        <v>13.78</v>
      </c>
      <c r="C79" s="41">
        <v>14.93</v>
      </c>
      <c r="D79" s="41">
        <v>11.06</v>
      </c>
      <c r="E79" s="41">
        <v>12.8</v>
      </c>
      <c r="F79" s="41">
        <v>12.8</v>
      </c>
      <c r="G79" s="41">
        <v>46146400</v>
      </c>
      <c r="H79" s="2">
        <f t="shared" si="1"/>
        <v>-1.1583011583011473E-2</v>
      </c>
    </row>
    <row r="80" spans="1:8" x14ac:dyDescent="0.2">
      <c r="A80" s="42">
        <v>43617</v>
      </c>
      <c r="B80" s="41">
        <v>12.93</v>
      </c>
      <c r="C80" s="41">
        <v>15.37</v>
      </c>
      <c r="D80" s="41">
        <v>12.66</v>
      </c>
      <c r="E80" s="41">
        <v>14.59</v>
      </c>
      <c r="F80" s="41">
        <v>14.59</v>
      </c>
      <c r="G80" s="41">
        <v>29361900</v>
      </c>
      <c r="H80" s="2">
        <f t="shared" si="1"/>
        <v>0.13984374999999993</v>
      </c>
    </row>
    <row r="81" spans="1:8" x14ac:dyDescent="0.2">
      <c r="A81" s="42">
        <v>43647</v>
      </c>
      <c r="B81" s="41">
        <v>15.13</v>
      </c>
      <c r="C81" s="41">
        <v>20.25</v>
      </c>
      <c r="D81" s="41">
        <v>14.47</v>
      </c>
      <c r="E81" s="41">
        <v>19.34</v>
      </c>
      <c r="F81" s="41">
        <v>19.34</v>
      </c>
      <c r="G81" s="41">
        <v>50174200</v>
      </c>
      <c r="H81" s="2">
        <f t="shared" si="1"/>
        <v>0.32556545579163809</v>
      </c>
    </row>
    <row r="82" spans="1:8" x14ac:dyDescent="0.2">
      <c r="A82" s="42">
        <v>43678</v>
      </c>
      <c r="B82" s="41">
        <v>19.600000000000001</v>
      </c>
      <c r="C82" s="41">
        <v>20.9</v>
      </c>
      <c r="D82" s="41">
        <v>17.940000999999999</v>
      </c>
      <c r="E82" s="41">
        <v>19.690000999999999</v>
      </c>
      <c r="F82" s="41">
        <v>19.690000999999999</v>
      </c>
      <c r="G82" s="41">
        <v>41725800</v>
      </c>
      <c r="H82" s="2">
        <f t="shared" si="1"/>
        <v>1.8097259565666955E-2</v>
      </c>
    </row>
    <row r="83" spans="1:8" x14ac:dyDescent="0.2">
      <c r="A83" s="42">
        <v>43709</v>
      </c>
      <c r="B83" s="41">
        <v>19.670000000000002</v>
      </c>
      <c r="C83" s="41">
        <v>21.58</v>
      </c>
      <c r="D83" s="41">
        <v>17.77</v>
      </c>
      <c r="E83" s="41">
        <v>18.290001</v>
      </c>
      <c r="F83" s="41">
        <v>18.290001</v>
      </c>
      <c r="G83" s="41">
        <v>38150600</v>
      </c>
      <c r="H83" s="2">
        <f t="shared" si="1"/>
        <v>-7.1102078664190965E-2</v>
      </c>
    </row>
    <row r="84" spans="1:8" x14ac:dyDescent="0.2">
      <c r="A84" s="42">
        <v>43739</v>
      </c>
      <c r="B84" s="41">
        <v>18.420000000000002</v>
      </c>
      <c r="C84" s="41">
        <v>20.09</v>
      </c>
      <c r="D84" s="41">
        <v>17.059999000000001</v>
      </c>
      <c r="E84" s="41">
        <v>19.59</v>
      </c>
      <c r="F84" s="41">
        <v>19.59</v>
      </c>
      <c r="G84" s="41">
        <v>33146800</v>
      </c>
      <c r="H84" s="2">
        <f t="shared" si="1"/>
        <v>7.1077032745924931E-2</v>
      </c>
    </row>
    <row r="85" spans="1:8" x14ac:dyDescent="0.2">
      <c r="A85" s="42">
        <v>43770</v>
      </c>
      <c r="B85" s="41">
        <v>19.760000000000002</v>
      </c>
      <c r="C85" s="41">
        <v>21.18</v>
      </c>
      <c r="D85" s="41">
        <v>18.350000000000001</v>
      </c>
      <c r="E85" s="41">
        <v>18.889999</v>
      </c>
      <c r="F85" s="41">
        <v>18.889999</v>
      </c>
      <c r="G85" s="41">
        <v>22421900</v>
      </c>
      <c r="H85" s="2">
        <f t="shared" si="1"/>
        <v>-3.5732567636549278E-2</v>
      </c>
    </row>
    <row r="86" spans="1:8" x14ac:dyDescent="0.2">
      <c r="A86" s="42">
        <v>43800</v>
      </c>
      <c r="B86" s="41">
        <v>19</v>
      </c>
      <c r="C86" s="41">
        <v>20.559999000000001</v>
      </c>
      <c r="D86" s="41">
        <v>18.200001</v>
      </c>
      <c r="E86" s="41">
        <v>19.139999</v>
      </c>
      <c r="F86" s="41">
        <v>19.139999</v>
      </c>
      <c r="G86" s="41">
        <v>23861500</v>
      </c>
      <c r="H86" s="2">
        <f t="shared" si="1"/>
        <v>1.3234516317338079E-2</v>
      </c>
    </row>
    <row r="87" spans="1:8" x14ac:dyDescent="0.2">
      <c r="A87" s="42">
        <v>43831</v>
      </c>
      <c r="B87" s="41">
        <v>19.459999</v>
      </c>
      <c r="C87" s="41">
        <v>24.200001</v>
      </c>
      <c r="D87" s="41">
        <v>18.450001</v>
      </c>
      <c r="E87" s="41">
        <v>18.600000000000001</v>
      </c>
      <c r="F87" s="41">
        <v>18.600000000000001</v>
      </c>
      <c r="G87" s="41">
        <v>49611700</v>
      </c>
      <c r="H87" s="2">
        <f t="shared" si="1"/>
        <v>-2.8213115371636024E-2</v>
      </c>
    </row>
    <row r="88" spans="1:8" x14ac:dyDescent="0.2">
      <c r="A88" s="42">
        <v>43862</v>
      </c>
      <c r="B88" s="41">
        <v>18.73</v>
      </c>
      <c r="C88" s="41">
        <v>21.76</v>
      </c>
      <c r="D88" s="41">
        <v>16.100000000000001</v>
      </c>
      <c r="E88" s="41">
        <v>17.950001</v>
      </c>
      <c r="F88" s="41">
        <v>17.950001</v>
      </c>
      <c r="G88" s="41">
        <v>47364700</v>
      </c>
      <c r="H88" s="2">
        <f t="shared" si="1"/>
        <v>-3.4946182795698978E-2</v>
      </c>
    </row>
    <row r="89" spans="1:8" x14ac:dyDescent="0.2">
      <c r="A89" s="42">
        <v>43891</v>
      </c>
      <c r="B89" s="41">
        <v>18.18</v>
      </c>
      <c r="C89" s="41">
        <v>19.969999000000001</v>
      </c>
      <c r="D89" s="41">
        <v>13.54</v>
      </c>
      <c r="E89" s="41">
        <v>17.82</v>
      </c>
      <c r="F89" s="41">
        <v>17.82</v>
      </c>
      <c r="G89" s="41">
        <v>55655500</v>
      </c>
      <c r="H89" s="2">
        <f t="shared" si="1"/>
        <v>-7.2423951396994365E-3</v>
      </c>
    </row>
    <row r="90" spans="1:8" x14ac:dyDescent="0.2">
      <c r="A90" s="42">
        <v>43922</v>
      </c>
      <c r="B90" s="41">
        <v>17.030000999999999</v>
      </c>
      <c r="C90" s="41">
        <v>23</v>
      </c>
      <c r="D90" s="41">
        <v>16.420000000000002</v>
      </c>
      <c r="E90" s="41">
        <v>22.51</v>
      </c>
      <c r="F90" s="41">
        <v>22.51</v>
      </c>
      <c r="G90" s="41">
        <v>31369700</v>
      </c>
      <c r="H90" s="2">
        <f t="shared" si="1"/>
        <v>0.2631874298540966</v>
      </c>
    </row>
    <row r="91" spans="1:8" x14ac:dyDescent="0.2">
      <c r="A91" s="42">
        <v>43952</v>
      </c>
      <c r="B91" s="41">
        <v>21.57</v>
      </c>
      <c r="C91" s="41">
        <v>25.57</v>
      </c>
      <c r="D91" s="41">
        <v>20.59</v>
      </c>
      <c r="E91" s="41">
        <v>24.870000999999998</v>
      </c>
      <c r="F91" s="41">
        <v>24.870000999999998</v>
      </c>
      <c r="G91" s="41">
        <v>27848300</v>
      </c>
      <c r="H91" s="2">
        <f t="shared" si="1"/>
        <v>0.10484233673922687</v>
      </c>
    </row>
    <row r="92" spans="1:8" x14ac:dyDescent="0.2">
      <c r="A92" s="42">
        <v>43983</v>
      </c>
      <c r="B92" s="41">
        <v>24.83</v>
      </c>
      <c r="C92" s="41">
        <v>28.889999</v>
      </c>
      <c r="D92" s="41">
        <v>24.6</v>
      </c>
      <c r="E92" s="41">
        <v>28.389999</v>
      </c>
      <c r="F92" s="41">
        <v>28.389999</v>
      </c>
      <c r="G92" s="41">
        <v>34019500</v>
      </c>
      <c r="H92" s="2">
        <f t="shared" si="1"/>
        <v>0.14153590102388822</v>
      </c>
    </row>
    <row r="93" spans="1:8" x14ac:dyDescent="0.2">
      <c r="A93" s="42">
        <v>44013</v>
      </c>
      <c r="B93" s="41">
        <v>28.219999000000001</v>
      </c>
      <c r="C93" s="41">
        <v>31.790001</v>
      </c>
      <c r="D93" s="41">
        <v>27.82</v>
      </c>
      <c r="E93" s="41">
        <v>31.09</v>
      </c>
      <c r="F93" s="41">
        <v>31.09</v>
      </c>
      <c r="G93" s="41">
        <v>33103000</v>
      </c>
      <c r="H93" s="2">
        <f t="shared" si="1"/>
        <v>9.5103948400984462E-2</v>
      </c>
    </row>
    <row r="94" spans="1:8" x14ac:dyDescent="0.2">
      <c r="A94" s="42">
        <v>44044</v>
      </c>
      <c r="B94" s="41">
        <v>31.139999</v>
      </c>
      <c r="C94" s="41">
        <v>31.93</v>
      </c>
      <c r="D94" s="41">
        <v>28.459999</v>
      </c>
      <c r="E94" s="41">
        <v>28.6</v>
      </c>
      <c r="F94" s="41">
        <v>28.6</v>
      </c>
      <c r="G94" s="41">
        <v>18910900</v>
      </c>
      <c r="H94" s="2">
        <f t="shared" si="1"/>
        <v>-8.0090061112897987E-2</v>
      </c>
    </row>
    <row r="95" spans="1:8" x14ac:dyDescent="0.2">
      <c r="A95" s="42">
        <v>44075</v>
      </c>
      <c r="B95" s="41">
        <v>28.889999</v>
      </c>
      <c r="C95" s="41">
        <v>31.1</v>
      </c>
      <c r="D95" s="41">
        <v>26.139999</v>
      </c>
      <c r="E95" s="41">
        <v>28.959999</v>
      </c>
      <c r="F95" s="41">
        <v>28.959999</v>
      </c>
      <c r="G95" s="41">
        <v>21218500</v>
      </c>
      <c r="H95" s="2">
        <f t="shared" si="1"/>
        <v>1.2587377622377566E-2</v>
      </c>
    </row>
    <row r="96" spans="1:8" x14ac:dyDescent="0.2">
      <c r="A96" s="42">
        <v>44105</v>
      </c>
      <c r="B96" s="41">
        <v>29.469999000000001</v>
      </c>
      <c r="C96" s="41">
        <v>35.900002000000001</v>
      </c>
      <c r="D96" s="41">
        <v>28.059999000000001</v>
      </c>
      <c r="E96" s="41">
        <v>34.900002000000001</v>
      </c>
      <c r="F96" s="41">
        <v>34.900002000000001</v>
      </c>
      <c r="G96" s="41">
        <v>23251300</v>
      </c>
      <c r="H96" s="2">
        <f t="shared" si="1"/>
        <v>0.20511060791127791</v>
      </c>
    </row>
    <row r="97" spans="1:8" x14ac:dyDescent="0.2">
      <c r="A97" s="42">
        <v>44136</v>
      </c>
      <c r="B97" s="41">
        <v>35</v>
      </c>
      <c r="C97" s="41">
        <v>41.98</v>
      </c>
      <c r="D97" s="41">
        <v>34.650002000000001</v>
      </c>
      <c r="E97" s="41">
        <v>41.849997999999999</v>
      </c>
      <c r="F97" s="41">
        <v>41.849997999999999</v>
      </c>
      <c r="G97" s="41">
        <v>17824300</v>
      </c>
      <c r="H97" s="2">
        <f t="shared" si="1"/>
        <v>0.1991402751209011</v>
      </c>
    </row>
    <row r="98" spans="1:8" x14ac:dyDescent="0.2">
      <c r="A98" s="42">
        <v>44166</v>
      </c>
      <c r="B98" s="41">
        <v>42.490001999999997</v>
      </c>
      <c r="C98" s="41">
        <v>46.369999</v>
      </c>
      <c r="D98" s="41">
        <v>40.549999</v>
      </c>
      <c r="E98" s="41">
        <v>45.82</v>
      </c>
      <c r="F98" s="41">
        <v>45.82</v>
      </c>
      <c r="G98" s="41">
        <v>16518800</v>
      </c>
      <c r="H98" s="2">
        <f t="shared" si="1"/>
        <v>9.4862656863209438E-2</v>
      </c>
    </row>
    <row r="99" spans="1:8" x14ac:dyDescent="0.2">
      <c r="A99" s="42">
        <v>44197</v>
      </c>
      <c r="B99" s="41">
        <v>46.049999</v>
      </c>
      <c r="C99" s="41">
        <v>46.889999000000003</v>
      </c>
      <c r="D99" s="41">
        <v>37.380001</v>
      </c>
      <c r="E99" s="41">
        <v>40.110000999999997</v>
      </c>
      <c r="F99" s="41">
        <v>40.110000999999997</v>
      </c>
      <c r="G99" s="41">
        <v>18969600</v>
      </c>
      <c r="H99" s="2">
        <f t="shared" si="1"/>
        <v>-0.12461804888694901</v>
      </c>
    </row>
    <row r="100" spans="1:8" x14ac:dyDescent="0.2">
      <c r="A100" s="42">
        <v>44228</v>
      </c>
      <c r="B100" s="41">
        <v>40.68</v>
      </c>
      <c r="C100" s="41">
        <v>50.049999</v>
      </c>
      <c r="D100" s="41">
        <v>40.419998</v>
      </c>
      <c r="E100" s="41">
        <v>48.119999</v>
      </c>
      <c r="F100" s="41">
        <v>48.119999</v>
      </c>
      <c r="G100" s="41">
        <v>19461200</v>
      </c>
      <c r="H100" s="2">
        <f t="shared" si="1"/>
        <v>0.19970076789576754</v>
      </c>
    </row>
    <row r="101" spans="1:8" x14ac:dyDescent="0.2">
      <c r="A101" s="42">
        <v>44256</v>
      </c>
      <c r="B101" s="41">
        <v>48.919998</v>
      </c>
      <c r="C101" s="41">
        <v>51.5</v>
      </c>
      <c r="D101" s="41">
        <v>39.080002</v>
      </c>
      <c r="E101" s="41">
        <v>45.02</v>
      </c>
      <c r="F101" s="41">
        <v>45.02</v>
      </c>
      <c r="G101" s="41">
        <v>31269600</v>
      </c>
      <c r="H101" s="2">
        <f t="shared" si="1"/>
        <v>-6.4422258196638715E-2</v>
      </c>
    </row>
    <row r="102" spans="1:8" x14ac:dyDescent="0.2">
      <c r="A102" s="42">
        <v>44287</v>
      </c>
      <c r="B102" s="41">
        <v>45.84</v>
      </c>
      <c r="C102" s="41">
        <v>58.380001</v>
      </c>
      <c r="D102" s="41">
        <v>45.84</v>
      </c>
      <c r="E102" s="41">
        <v>50.310001</v>
      </c>
      <c r="F102" s="41">
        <v>50.310001</v>
      </c>
      <c r="G102" s="41">
        <v>59148600</v>
      </c>
      <c r="H102" s="2">
        <f t="shared" si="1"/>
        <v>0.11750335406485998</v>
      </c>
    </row>
    <row r="103" spans="1:8" x14ac:dyDescent="0.2">
      <c r="A103" s="42">
        <v>44317</v>
      </c>
      <c r="B103" s="41">
        <v>50.810001</v>
      </c>
      <c r="C103" s="41">
        <v>53.57</v>
      </c>
      <c r="D103" s="41">
        <v>42.939999</v>
      </c>
      <c r="E103" s="41">
        <v>53.07</v>
      </c>
      <c r="F103" s="41">
        <v>53.07</v>
      </c>
      <c r="G103" s="41">
        <v>27807000</v>
      </c>
      <c r="H103" s="2">
        <f t="shared" si="1"/>
        <v>5.4859847846156884E-2</v>
      </c>
    </row>
    <row r="104" spans="1:8" x14ac:dyDescent="0.2">
      <c r="A104" s="42">
        <v>44348</v>
      </c>
      <c r="B104" s="41">
        <v>53.419998</v>
      </c>
      <c r="C104" s="41">
        <v>57.599997999999999</v>
      </c>
      <c r="D104" s="41">
        <v>49.43</v>
      </c>
      <c r="E104" s="41">
        <v>56.18</v>
      </c>
      <c r="F104" s="41">
        <v>56.18</v>
      </c>
      <c r="G104" s="41">
        <v>25152100</v>
      </c>
      <c r="H104" s="2">
        <f t="shared" si="1"/>
        <v>5.8601846617674758E-2</v>
      </c>
    </row>
    <row r="105" spans="1:8" x14ac:dyDescent="0.2">
      <c r="A105" s="42">
        <v>44378</v>
      </c>
      <c r="B105" s="41">
        <v>56.040000999999997</v>
      </c>
      <c r="C105" s="41">
        <v>56.84</v>
      </c>
      <c r="D105" s="41">
        <v>49.049999</v>
      </c>
      <c r="E105" s="41">
        <v>56.75</v>
      </c>
      <c r="F105" s="41">
        <v>56.75</v>
      </c>
      <c r="G105" s="41">
        <v>15395400</v>
      </c>
      <c r="H105" s="2">
        <f t="shared" si="1"/>
        <v>1.014595941616234E-2</v>
      </c>
    </row>
    <row r="106" spans="1:8" x14ac:dyDescent="0.2">
      <c r="A106" s="42">
        <v>44409</v>
      </c>
      <c r="B106" s="41">
        <v>57.360000999999997</v>
      </c>
      <c r="C106" s="41">
        <v>62.799999</v>
      </c>
      <c r="D106" s="41">
        <v>55.07</v>
      </c>
      <c r="E106" s="41">
        <v>62.119999</v>
      </c>
      <c r="F106" s="41">
        <v>62.119999</v>
      </c>
      <c r="G106" s="41">
        <v>18322500</v>
      </c>
      <c r="H106" s="2">
        <f t="shared" si="1"/>
        <v>9.4625533039647575E-2</v>
      </c>
    </row>
    <row r="107" spans="1:8" x14ac:dyDescent="0.2">
      <c r="A107" s="42">
        <v>44440</v>
      </c>
      <c r="B107" s="41">
        <v>62.650002000000001</v>
      </c>
      <c r="C107" s="41">
        <v>68.760002</v>
      </c>
      <c r="D107" s="41">
        <v>61.689999</v>
      </c>
      <c r="E107" s="41">
        <v>64.650002000000001</v>
      </c>
      <c r="F107" s="41">
        <v>64.650002000000001</v>
      </c>
      <c r="G107" s="41">
        <v>19006500</v>
      </c>
      <c r="H107" s="2">
        <f t="shared" si="1"/>
        <v>4.0727672902892365E-2</v>
      </c>
    </row>
    <row r="108" spans="1:8" x14ac:dyDescent="0.2">
      <c r="A108" s="42">
        <v>44470</v>
      </c>
      <c r="B108" s="41">
        <v>64.940002000000007</v>
      </c>
      <c r="C108" s="41">
        <v>70.940002000000007</v>
      </c>
      <c r="D108" s="41">
        <v>62.57</v>
      </c>
      <c r="E108" s="41">
        <v>69.440002000000007</v>
      </c>
      <c r="F108" s="41">
        <v>69.440002000000007</v>
      </c>
      <c r="G108" s="41">
        <v>14209200</v>
      </c>
      <c r="H108" s="2">
        <f t="shared" si="1"/>
        <v>7.4091258342111208E-2</v>
      </c>
    </row>
    <row r="109" spans="1:8" x14ac:dyDescent="0.2">
      <c r="A109" s="42">
        <v>44501</v>
      </c>
      <c r="B109" s="41">
        <v>69.690002000000007</v>
      </c>
      <c r="C109" s="41">
        <v>85.449996999999996</v>
      </c>
      <c r="D109" s="41">
        <v>69.169998000000007</v>
      </c>
      <c r="E109" s="41">
        <v>75.930000000000007</v>
      </c>
      <c r="F109" s="41">
        <v>75.930000000000007</v>
      </c>
      <c r="G109" s="41">
        <v>23160800</v>
      </c>
      <c r="H109" s="2">
        <f t="shared" si="1"/>
        <v>9.34619500731005E-2</v>
      </c>
    </row>
    <row r="110" spans="1:8" x14ac:dyDescent="0.2">
      <c r="A110" s="42">
        <v>44531</v>
      </c>
      <c r="B110" s="41">
        <v>78.180000000000007</v>
      </c>
      <c r="C110" s="41">
        <v>81.470000999999996</v>
      </c>
      <c r="D110" s="41">
        <v>68.650002000000001</v>
      </c>
      <c r="E110" s="41">
        <v>77.059997999999993</v>
      </c>
      <c r="F110" s="41">
        <v>77.059997999999993</v>
      </c>
      <c r="G110" s="41">
        <v>20566300</v>
      </c>
      <c r="H110" s="2">
        <f t="shared" si="1"/>
        <v>1.4882101935993496E-2</v>
      </c>
    </row>
    <row r="111" spans="1:8" x14ac:dyDescent="0.2">
      <c r="A111" s="42">
        <v>44562</v>
      </c>
      <c r="B111" s="41">
        <v>77.540001000000004</v>
      </c>
      <c r="C111" s="41">
        <v>79.220000999999996</v>
      </c>
      <c r="D111" s="41">
        <v>47.040000999999997</v>
      </c>
      <c r="E111" s="41">
        <v>55.220001000000003</v>
      </c>
      <c r="F111" s="41">
        <v>55.220001000000003</v>
      </c>
      <c r="G111" s="41">
        <v>27517600</v>
      </c>
      <c r="H111" s="2">
        <f t="shared" si="1"/>
        <v>-0.28341548879874084</v>
      </c>
    </row>
    <row r="112" spans="1:8" x14ac:dyDescent="0.2">
      <c r="A112" s="42">
        <v>44593</v>
      </c>
      <c r="B112" s="41">
        <v>55.669998</v>
      </c>
      <c r="C112" s="41">
        <v>65.5</v>
      </c>
      <c r="D112" s="41">
        <v>53.439999</v>
      </c>
      <c r="E112" s="41">
        <v>62.619999</v>
      </c>
      <c r="F112" s="41">
        <v>62.619999</v>
      </c>
      <c r="G112" s="41">
        <v>26305900</v>
      </c>
      <c r="H112" s="2">
        <f t="shared" si="1"/>
        <v>0.13400937823235454</v>
      </c>
    </row>
    <row r="113" spans="1:8" x14ac:dyDescent="0.2">
      <c r="A113" s="42">
        <v>44621</v>
      </c>
      <c r="B113" s="41">
        <v>62.259998000000003</v>
      </c>
      <c r="C113" s="41">
        <v>66.029999000000004</v>
      </c>
      <c r="D113" s="41">
        <v>50.709999000000003</v>
      </c>
      <c r="E113" s="41">
        <v>60.950001</v>
      </c>
      <c r="F113" s="41">
        <v>60.950001</v>
      </c>
      <c r="G113" s="41">
        <v>24914500</v>
      </c>
      <c r="H113" s="2">
        <f t="shared" si="1"/>
        <v>-2.6668764399054041E-2</v>
      </c>
    </row>
    <row r="114" spans="1:8" x14ac:dyDescent="0.2">
      <c r="A114" s="42">
        <v>44652</v>
      </c>
      <c r="B114" s="41">
        <v>61.290000999999997</v>
      </c>
      <c r="C114" s="41">
        <v>62.07</v>
      </c>
      <c r="D114" s="41">
        <v>46.470001000000003</v>
      </c>
      <c r="E114" s="41">
        <v>48.040000999999997</v>
      </c>
      <c r="F114" s="41">
        <v>48.040000999999997</v>
      </c>
      <c r="G114" s="41">
        <v>30779800</v>
      </c>
      <c r="H114" s="2">
        <f t="shared" si="1"/>
        <v>-0.21181295796861438</v>
      </c>
    </row>
    <row r="115" spans="1:8" x14ac:dyDescent="0.2">
      <c r="A115" s="42">
        <v>44682</v>
      </c>
      <c r="B115" s="41">
        <v>48.369999</v>
      </c>
      <c r="C115" s="41">
        <v>53.139999000000003</v>
      </c>
      <c r="D115" s="41">
        <v>43.59</v>
      </c>
      <c r="E115" s="41">
        <v>52.02</v>
      </c>
      <c r="F115" s="41">
        <v>52.02</v>
      </c>
      <c r="G115" s="41">
        <v>39823400</v>
      </c>
      <c r="H115" s="2">
        <f t="shared" si="1"/>
        <v>8.284760443697757E-2</v>
      </c>
    </row>
    <row r="116" spans="1:8" x14ac:dyDescent="0.2">
      <c r="A116" s="42">
        <v>44713</v>
      </c>
      <c r="B116" s="41">
        <v>52.220001000000003</v>
      </c>
      <c r="C116" s="41">
        <v>54.369999</v>
      </c>
      <c r="D116" s="41">
        <v>44.330002</v>
      </c>
      <c r="E116" s="41">
        <v>48.5</v>
      </c>
      <c r="F116" s="41">
        <v>48.5</v>
      </c>
      <c r="G116" s="41">
        <v>49569000</v>
      </c>
      <c r="H116" s="2">
        <f t="shared" si="1"/>
        <v>-6.7666282199154229E-2</v>
      </c>
    </row>
    <row r="117" spans="1:8" x14ac:dyDescent="0.2">
      <c r="A117" s="42">
        <v>44743</v>
      </c>
      <c r="B117" s="41">
        <v>47.919998</v>
      </c>
      <c r="C117" s="41">
        <v>61.630001</v>
      </c>
      <c r="D117" s="41">
        <v>43.41</v>
      </c>
      <c r="E117" s="41">
        <v>61.5</v>
      </c>
      <c r="F117" s="41">
        <v>61.5</v>
      </c>
      <c r="G117" s="41">
        <v>27712900</v>
      </c>
      <c r="H117" s="2">
        <f t="shared" si="1"/>
        <v>0.26804123711340205</v>
      </c>
    </row>
    <row r="118" spans="1:8" x14ac:dyDescent="0.2">
      <c r="A118" s="42">
        <v>44774</v>
      </c>
      <c r="B118" s="41">
        <v>60.900002000000001</v>
      </c>
      <c r="C118" s="41">
        <v>65.419998000000007</v>
      </c>
      <c r="D118" s="41">
        <v>53.529998999999997</v>
      </c>
      <c r="E118" s="41">
        <v>53.900002000000001</v>
      </c>
      <c r="F118" s="41">
        <v>53.900002000000001</v>
      </c>
      <c r="G118" s="41">
        <v>28727200</v>
      </c>
      <c r="H118" s="2">
        <f t="shared" si="1"/>
        <v>-0.12357720325203252</v>
      </c>
    </row>
    <row r="119" spans="1:8" x14ac:dyDescent="0.2">
      <c r="A119" s="42">
        <v>44805</v>
      </c>
      <c r="B119" s="41">
        <v>52.490001999999997</v>
      </c>
      <c r="C119" s="41">
        <v>55.57</v>
      </c>
      <c r="D119" s="41">
        <v>47.709999000000003</v>
      </c>
      <c r="E119" s="41">
        <v>49.209999000000003</v>
      </c>
      <c r="F119" s="41">
        <v>49.209999000000003</v>
      </c>
      <c r="G119" s="41">
        <v>30323100</v>
      </c>
      <c r="H119" s="2">
        <f t="shared" si="1"/>
        <v>-8.7013039442929832E-2</v>
      </c>
    </row>
    <row r="120" spans="1:8" x14ac:dyDescent="0.2">
      <c r="A120" s="42">
        <v>44835</v>
      </c>
      <c r="B120" s="41">
        <v>49.68</v>
      </c>
      <c r="C120" s="41">
        <v>56.669998</v>
      </c>
      <c r="D120" s="41">
        <v>44.529998999999997</v>
      </c>
      <c r="E120" s="41">
        <v>48.509998000000003</v>
      </c>
      <c r="F120" s="41">
        <v>48.509998000000003</v>
      </c>
      <c r="G120" s="41">
        <v>27584300</v>
      </c>
      <c r="H120" s="2">
        <f t="shared" si="1"/>
        <v>-1.4224771676991911E-2</v>
      </c>
    </row>
    <row r="121" spans="1:8" x14ac:dyDescent="0.2">
      <c r="A121" s="42">
        <v>44866</v>
      </c>
      <c r="B121" s="41">
        <v>52.43</v>
      </c>
      <c r="C121" s="41">
        <v>72.910004000000001</v>
      </c>
      <c r="D121" s="41">
        <v>49.029998999999997</v>
      </c>
      <c r="E121" s="41">
        <v>72.830001999999993</v>
      </c>
      <c r="F121" s="41">
        <v>72.830001999999993</v>
      </c>
      <c r="G121" s="41">
        <v>43753000</v>
      </c>
      <c r="H121" s="2">
        <f t="shared" si="1"/>
        <v>0.50134003303813757</v>
      </c>
    </row>
    <row r="122" spans="1:8" x14ac:dyDescent="0.2">
      <c r="A122" s="42">
        <v>44896</v>
      </c>
      <c r="B122" s="41">
        <v>73.089995999999999</v>
      </c>
      <c r="C122" s="41">
        <v>76.470000999999996</v>
      </c>
      <c r="D122" s="41">
        <v>62.290000999999997</v>
      </c>
      <c r="E122" s="41">
        <v>64.879997000000003</v>
      </c>
      <c r="F122" s="41">
        <v>64.879997000000003</v>
      </c>
      <c r="G122" s="41">
        <v>24897900</v>
      </c>
      <c r="H122" s="2">
        <f t="shared" si="1"/>
        <v>-0.10915837953704836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A101-7548-4FED-AE9F-A9AD9A8CFB01}">
  <dimension ref="A1:H122"/>
  <sheetViews>
    <sheetView workbookViewId="0">
      <selection activeCell="H2" sqref="H2"/>
    </sheetView>
  </sheetViews>
  <sheetFormatPr baseColWidth="10" defaultColWidth="8.6640625" defaultRowHeight="16" x14ac:dyDescent="0.2"/>
  <cols>
    <col min="1" max="7" width="8.6640625" style="41"/>
    <col min="8" max="8" width="8.6640625" style="2"/>
    <col min="9" max="16384" width="8.6640625" style="41"/>
  </cols>
  <sheetData>
    <row r="1" spans="1:8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2" t="s">
        <v>166</v>
      </c>
    </row>
    <row r="2" spans="1:8" x14ac:dyDescent="0.2">
      <c r="A2" s="42">
        <v>41244</v>
      </c>
      <c r="B2" s="41">
        <v>0.24</v>
      </c>
      <c r="C2" s="41">
        <v>0.28999999999999998</v>
      </c>
      <c r="D2" s="41">
        <v>0.2</v>
      </c>
      <c r="E2" s="41">
        <v>0.2</v>
      </c>
      <c r="F2" s="41">
        <v>0.2</v>
      </c>
      <c r="G2" s="41">
        <v>427700</v>
      </c>
    </row>
    <row r="3" spans="1:8" x14ac:dyDescent="0.2">
      <c r="A3" s="42">
        <v>41275</v>
      </c>
      <c r="B3" s="41">
        <v>0.28000000000000003</v>
      </c>
      <c r="C3" s="41">
        <v>0.28000000000000003</v>
      </c>
      <c r="D3" s="41">
        <v>0.2</v>
      </c>
      <c r="E3" s="41">
        <v>0.2</v>
      </c>
      <c r="F3" s="41">
        <v>0.2</v>
      </c>
      <c r="G3" s="41">
        <v>211200</v>
      </c>
      <c r="H3" s="2">
        <f>(F3-F2)/F2</f>
        <v>0</v>
      </c>
    </row>
    <row r="4" spans="1:8" x14ac:dyDescent="0.2">
      <c r="A4" s="42">
        <v>41306</v>
      </c>
      <c r="B4" s="41">
        <v>0.22</v>
      </c>
      <c r="C4" s="41">
        <v>0.25</v>
      </c>
      <c r="D4" s="41">
        <v>0.21</v>
      </c>
      <c r="E4" s="41">
        <v>0.25</v>
      </c>
      <c r="F4" s="41">
        <v>0.25</v>
      </c>
      <c r="G4" s="41">
        <v>86900</v>
      </c>
      <c r="H4" s="2">
        <f t="shared" ref="H4:H67" si="0">(F4-F3)/F3</f>
        <v>0.24999999999999994</v>
      </c>
    </row>
    <row r="5" spans="1:8" x14ac:dyDescent="0.2">
      <c r="A5" s="42">
        <v>41334</v>
      </c>
      <c r="B5" s="41">
        <v>0.25</v>
      </c>
      <c r="C5" s="41">
        <v>0.25</v>
      </c>
      <c r="D5" s="41">
        <v>0.2</v>
      </c>
      <c r="E5" s="41">
        <v>0.24</v>
      </c>
      <c r="F5" s="41">
        <v>0.24</v>
      </c>
      <c r="G5" s="41">
        <v>72100</v>
      </c>
      <c r="H5" s="2">
        <f t="shared" si="0"/>
        <v>-4.0000000000000036E-2</v>
      </c>
    </row>
    <row r="6" spans="1:8" x14ac:dyDescent="0.2">
      <c r="A6" s="42">
        <v>41365</v>
      </c>
      <c r="B6" s="41">
        <v>0.2</v>
      </c>
      <c r="C6" s="41">
        <v>0.25</v>
      </c>
      <c r="D6" s="41">
        <v>0.19</v>
      </c>
      <c r="E6" s="41">
        <v>0.25</v>
      </c>
      <c r="F6" s="41">
        <v>0.25</v>
      </c>
      <c r="G6" s="41">
        <v>278700</v>
      </c>
      <c r="H6" s="2">
        <f t="shared" si="0"/>
        <v>4.1666666666666706E-2</v>
      </c>
    </row>
    <row r="7" spans="1:8" x14ac:dyDescent="0.2">
      <c r="A7" s="42">
        <v>41395</v>
      </c>
      <c r="B7" s="41">
        <v>0.21</v>
      </c>
      <c r="C7" s="41">
        <v>0.28999999999999998</v>
      </c>
      <c r="D7" s="41">
        <v>0.21</v>
      </c>
      <c r="E7" s="41">
        <v>0.24</v>
      </c>
      <c r="F7" s="41">
        <v>0.24</v>
      </c>
      <c r="G7" s="41">
        <v>258800</v>
      </c>
      <c r="H7" s="2">
        <f t="shared" si="0"/>
        <v>-4.0000000000000036E-2</v>
      </c>
    </row>
    <row r="8" spans="1:8" x14ac:dyDescent="0.2">
      <c r="A8" s="42">
        <v>41426</v>
      </c>
      <c r="B8" s="41">
        <v>0.24</v>
      </c>
      <c r="C8" s="41">
        <v>0.35</v>
      </c>
      <c r="D8" s="41">
        <v>0.22</v>
      </c>
      <c r="E8" s="41">
        <v>0.32</v>
      </c>
      <c r="F8" s="41">
        <v>0.32</v>
      </c>
      <c r="G8" s="41">
        <v>162700</v>
      </c>
      <c r="H8" s="2">
        <f t="shared" si="0"/>
        <v>0.33333333333333343</v>
      </c>
    </row>
    <row r="9" spans="1:8" x14ac:dyDescent="0.2">
      <c r="A9" s="42">
        <v>41456</v>
      </c>
      <c r="B9" s="41">
        <v>0.31</v>
      </c>
      <c r="C9" s="41">
        <v>0.4</v>
      </c>
      <c r="D9" s="41">
        <v>0.25</v>
      </c>
      <c r="E9" s="41">
        <v>0.4</v>
      </c>
      <c r="F9" s="41">
        <v>0.4</v>
      </c>
      <c r="G9" s="41">
        <v>405100</v>
      </c>
      <c r="H9" s="2">
        <f t="shared" si="0"/>
        <v>0.25000000000000006</v>
      </c>
    </row>
    <row r="10" spans="1:8" x14ac:dyDescent="0.2">
      <c r="A10" s="42">
        <v>41487</v>
      </c>
      <c r="B10" s="41">
        <v>0.4</v>
      </c>
      <c r="C10" s="41">
        <v>0.6</v>
      </c>
      <c r="D10" s="41">
        <v>0.35</v>
      </c>
      <c r="E10" s="41">
        <v>0.6</v>
      </c>
      <c r="F10" s="41">
        <v>0.6</v>
      </c>
      <c r="G10" s="41">
        <v>388800</v>
      </c>
      <c r="H10" s="2">
        <f t="shared" si="0"/>
        <v>0.49999999999999989</v>
      </c>
    </row>
    <row r="11" spans="1:8" x14ac:dyDescent="0.2">
      <c r="A11" s="42">
        <v>41518</v>
      </c>
      <c r="B11" s="41">
        <v>0.54</v>
      </c>
      <c r="C11" s="41">
        <v>0.6</v>
      </c>
      <c r="D11" s="41">
        <v>0.4</v>
      </c>
      <c r="E11" s="41">
        <v>0.52</v>
      </c>
      <c r="F11" s="41">
        <v>0.52</v>
      </c>
      <c r="G11" s="41">
        <v>240300</v>
      </c>
      <c r="H11" s="2">
        <f t="shared" si="0"/>
        <v>-0.13333333333333328</v>
      </c>
    </row>
    <row r="12" spans="1:8" x14ac:dyDescent="0.2">
      <c r="A12" s="42">
        <v>41548</v>
      </c>
      <c r="B12" s="41">
        <v>0.52</v>
      </c>
      <c r="C12" s="41">
        <v>0.52</v>
      </c>
      <c r="D12" s="41">
        <v>0.33</v>
      </c>
      <c r="E12" s="41">
        <v>0.4</v>
      </c>
      <c r="F12" s="41">
        <v>0.4</v>
      </c>
      <c r="G12" s="41">
        <v>377600</v>
      </c>
      <c r="H12" s="2">
        <f t="shared" si="0"/>
        <v>-0.23076923076923075</v>
      </c>
    </row>
    <row r="13" spans="1:8" x14ac:dyDescent="0.2">
      <c r="A13" s="42">
        <v>41579</v>
      </c>
      <c r="B13" s="41">
        <v>0.37</v>
      </c>
      <c r="C13" s="41">
        <v>0.49</v>
      </c>
      <c r="D13" s="41">
        <v>0.3</v>
      </c>
      <c r="E13" s="41">
        <v>0.47</v>
      </c>
      <c r="F13" s="41">
        <v>0.47</v>
      </c>
      <c r="G13" s="41">
        <v>189900</v>
      </c>
      <c r="H13" s="2">
        <f t="shared" si="0"/>
        <v>0.17499999999999988</v>
      </c>
    </row>
    <row r="14" spans="1:8" x14ac:dyDescent="0.2">
      <c r="A14" s="42">
        <v>41609</v>
      </c>
      <c r="B14" s="41">
        <v>0.5</v>
      </c>
      <c r="C14" s="41">
        <v>0.5</v>
      </c>
      <c r="D14" s="41">
        <v>0.31</v>
      </c>
      <c r="E14" s="41">
        <v>0.34</v>
      </c>
      <c r="F14" s="41">
        <v>0.34</v>
      </c>
      <c r="G14" s="41">
        <v>310900</v>
      </c>
      <c r="H14" s="2">
        <f t="shared" si="0"/>
        <v>-0.27659574468085096</v>
      </c>
    </row>
    <row r="15" spans="1:8" x14ac:dyDescent="0.2">
      <c r="A15" s="42">
        <v>41640</v>
      </c>
      <c r="B15" s="41">
        <v>0.39</v>
      </c>
      <c r="C15" s="41">
        <v>0.47</v>
      </c>
      <c r="D15" s="41">
        <v>0.33</v>
      </c>
      <c r="E15" s="41">
        <v>0.42</v>
      </c>
      <c r="F15" s="41">
        <v>0.42</v>
      </c>
      <c r="G15" s="41">
        <v>151200</v>
      </c>
      <c r="H15" s="2">
        <f t="shared" si="0"/>
        <v>0.23529411764705868</v>
      </c>
    </row>
    <row r="16" spans="1:8" x14ac:dyDescent="0.2">
      <c r="A16" s="42">
        <v>41671</v>
      </c>
      <c r="B16" s="41">
        <v>0.42</v>
      </c>
      <c r="C16" s="41">
        <v>0.44</v>
      </c>
      <c r="D16" s="41">
        <v>0.34</v>
      </c>
      <c r="E16" s="41">
        <v>0.43</v>
      </c>
      <c r="F16" s="41">
        <v>0.43</v>
      </c>
      <c r="G16" s="41">
        <v>107200</v>
      </c>
      <c r="H16" s="2">
        <f t="shared" si="0"/>
        <v>2.3809523809523832E-2</v>
      </c>
    </row>
    <row r="17" spans="1:8" x14ac:dyDescent="0.2">
      <c r="A17" s="42">
        <v>41699</v>
      </c>
      <c r="B17" s="41">
        <v>0.43</v>
      </c>
      <c r="C17" s="41">
        <v>1.2</v>
      </c>
      <c r="D17" s="41">
        <v>0.38</v>
      </c>
      <c r="E17" s="41">
        <v>0.85</v>
      </c>
      <c r="F17" s="41">
        <v>0.85</v>
      </c>
      <c r="G17" s="41">
        <v>842200</v>
      </c>
      <c r="H17" s="2">
        <f t="shared" si="0"/>
        <v>0.97674418604651159</v>
      </c>
    </row>
    <row r="18" spans="1:8" x14ac:dyDescent="0.2">
      <c r="A18" s="42">
        <v>41730</v>
      </c>
      <c r="B18" s="41">
        <v>0.9</v>
      </c>
      <c r="C18" s="41">
        <v>0.94</v>
      </c>
      <c r="D18" s="41">
        <v>0.75</v>
      </c>
      <c r="E18" s="41">
        <v>0.76</v>
      </c>
      <c r="F18" s="41">
        <v>0.76</v>
      </c>
      <c r="G18" s="41">
        <v>175100</v>
      </c>
      <c r="H18" s="2">
        <f t="shared" si="0"/>
        <v>-0.10588235294117644</v>
      </c>
    </row>
    <row r="19" spans="1:8" x14ac:dyDescent="0.2">
      <c r="A19" s="42">
        <v>41760</v>
      </c>
      <c r="B19" s="41">
        <v>0.83</v>
      </c>
      <c r="C19" s="41">
        <v>0.86</v>
      </c>
      <c r="D19" s="41">
        <v>0.51</v>
      </c>
      <c r="E19" s="41">
        <v>0.65</v>
      </c>
      <c r="F19" s="41">
        <v>0.65</v>
      </c>
      <c r="G19" s="41">
        <v>307300</v>
      </c>
      <c r="H19" s="2">
        <f t="shared" si="0"/>
        <v>-0.14473684210526314</v>
      </c>
    </row>
    <row r="20" spans="1:8" x14ac:dyDescent="0.2">
      <c r="A20" s="42">
        <v>41791</v>
      </c>
      <c r="B20" s="41">
        <v>0.62</v>
      </c>
      <c r="C20" s="41">
        <v>0.68</v>
      </c>
      <c r="D20" s="41">
        <v>0.51</v>
      </c>
      <c r="E20" s="41">
        <v>0.64</v>
      </c>
      <c r="F20" s="41">
        <v>0.64</v>
      </c>
      <c r="G20" s="41">
        <v>192600</v>
      </c>
      <c r="H20" s="2">
        <f t="shared" si="0"/>
        <v>-1.5384615384615398E-2</v>
      </c>
    </row>
    <row r="21" spans="1:8" x14ac:dyDescent="0.2">
      <c r="A21" s="42">
        <v>41821</v>
      </c>
      <c r="B21" s="41">
        <v>0.65</v>
      </c>
      <c r="C21" s="41">
        <v>0.77</v>
      </c>
      <c r="D21" s="41">
        <v>0.56999999999999995</v>
      </c>
      <c r="E21" s="41">
        <v>0.64</v>
      </c>
      <c r="F21" s="41">
        <v>0.64</v>
      </c>
      <c r="G21" s="41">
        <v>191100</v>
      </c>
      <c r="H21" s="2">
        <f t="shared" si="0"/>
        <v>0</v>
      </c>
    </row>
    <row r="22" spans="1:8" x14ac:dyDescent="0.2">
      <c r="A22" s="42">
        <v>41852</v>
      </c>
      <c r="B22" s="41">
        <v>0.62</v>
      </c>
      <c r="C22" s="41">
        <v>0.67</v>
      </c>
      <c r="D22" s="41">
        <v>0.45</v>
      </c>
      <c r="E22" s="41">
        <v>0.65</v>
      </c>
      <c r="F22" s="41">
        <v>0.65</v>
      </c>
      <c r="G22" s="41">
        <v>337700</v>
      </c>
      <c r="H22" s="2">
        <f t="shared" si="0"/>
        <v>1.5625000000000014E-2</v>
      </c>
    </row>
    <row r="23" spans="1:8" x14ac:dyDescent="0.2">
      <c r="A23" s="42">
        <v>41883</v>
      </c>
      <c r="B23" s="41">
        <v>0.61</v>
      </c>
      <c r="C23" s="41">
        <v>0.65</v>
      </c>
      <c r="D23" s="41">
        <v>0.44</v>
      </c>
      <c r="E23" s="41">
        <v>0.5</v>
      </c>
      <c r="F23" s="41">
        <v>0.5</v>
      </c>
      <c r="G23" s="41">
        <v>270400</v>
      </c>
      <c r="H23" s="2">
        <f t="shared" si="0"/>
        <v>-0.23076923076923078</v>
      </c>
    </row>
    <row r="24" spans="1:8" x14ac:dyDescent="0.2">
      <c r="A24" s="42">
        <v>41913</v>
      </c>
      <c r="B24" s="41">
        <v>0.5</v>
      </c>
      <c r="C24" s="41">
        <v>0.61</v>
      </c>
      <c r="D24" s="41">
        <v>0.35</v>
      </c>
      <c r="E24" s="41">
        <v>0.48</v>
      </c>
      <c r="F24" s="41">
        <v>0.48</v>
      </c>
      <c r="G24" s="41">
        <v>200100</v>
      </c>
      <c r="H24" s="2">
        <f t="shared" si="0"/>
        <v>-4.0000000000000036E-2</v>
      </c>
    </row>
    <row r="25" spans="1:8" x14ac:dyDescent="0.2">
      <c r="A25" s="42">
        <v>41944</v>
      </c>
      <c r="B25" s="41">
        <v>0.48</v>
      </c>
      <c r="C25" s="41">
        <v>0.55000000000000004</v>
      </c>
      <c r="D25" s="41">
        <v>0.42</v>
      </c>
      <c r="E25" s="41">
        <v>0.45</v>
      </c>
      <c r="F25" s="41">
        <v>0.45</v>
      </c>
      <c r="G25" s="41">
        <v>158700</v>
      </c>
      <c r="H25" s="2">
        <f t="shared" si="0"/>
        <v>-6.2499999999999944E-2</v>
      </c>
    </row>
    <row r="26" spans="1:8" x14ac:dyDescent="0.2">
      <c r="A26" s="42">
        <v>41974</v>
      </c>
      <c r="B26" s="41">
        <v>0.45</v>
      </c>
      <c r="C26" s="41">
        <v>0.55000000000000004</v>
      </c>
      <c r="D26" s="41">
        <v>0.38</v>
      </c>
      <c r="E26" s="41">
        <v>0.5</v>
      </c>
      <c r="F26" s="41">
        <v>0.5</v>
      </c>
      <c r="G26" s="41">
        <v>210900</v>
      </c>
      <c r="H26" s="2">
        <f t="shared" si="0"/>
        <v>0.11111111111111108</v>
      </c>
    </row>
    <row r="27" spans="1:8" x14ac:dyDescent="0.2">
      <c r="A27" s="42">
        <v>42005</v>
      </c>
      <c r="B27" s="41">
        <v>0.5</v>
      </c>
      <c r="C27" s="41">
        <v>0.76</v>
      </c>
      <c r="D27" s="41">
        <v>0.44</v>
      </c>
      <c r="E27" s="41">
        <v>0.73</v>
      </c>
      <c r="F27" s="41">
        <v>0.73</v>
      </c>
      <c r="G27" s="41">
        <v>317700</v>
      </c>
      <c r="H27" s="2">
        <f t="shared" si="0"/>
        <v>0.45999999999999996</v>
      </c>
    </row>
    <row r="28" spans="1:8" x14ac:dyDescent="0.2">
      <c r="A28" s="42">
        <v>42036</v>
      </c>
      <c r="B28" s="41">
        <v>0.75</v>
      </c>
      <c r="C28" s="41">
        <v>1.1299999999999999</v>
      </c>
      <c r="D28" s="41">
        <v>0.68</v>
      </c>
      <c r="E28" s="41">
        <v>1.1299999999999999</v>
      </c>
      <c r="F28" s="41">
        <v>1.1299999999999999</v>
      </c>
      <c r="G28" s="41">
        <v>766900</v>
      </c>
      <c r="H28" s="2">
        <f t="shared" si="0"/>
        <v>0.54794520547945191</v>
      </c>
    </row>
    <row r="29" spans="1:8" x14ac:dyDescent="0.2">
      <c r="A29" s="42">
        <v>42064</v>
      </c>
      <c r="B29" s="41">
        <v>1.05</v>
      </c>
      <c r="C29" s="41">
        <v>1.25</v>
      </c>
      <c r="D29" s="41">
        <v>0.77</v>
      </c>
      <c r="E29" s="41">
        <v>1.25</v>
      </c>
      <c r="F29" s="41">
        <v>1.25</v>
      </c>
      <c r="G29" s="41">
        <v>979500</v>
      </c>
      <c r="H29" s="2">
        <f t="shared" si="0"/>
        <v>0.10619469026548684</v>
      </c>
    </row>
    <row r="30" spans="1:8" x14ac:dyDescent="0.2">
      <c r="A30" s="42">
        <v>42095</v>
      </c>
      <c r="B30" s="41">
        <v>1.25</v>
      </c>
      <c r="C30" s="41">
        <v>3.55</v>
      </c>
      <c r="D30" s="41">
        <v>1.25</v>
      </c>
      <c r="E30" s="41">
        <v>2.4700000000000002</v>
      </c>
      <c r="F30" s="41">
        <v>2.4700000000000002</v>
      </c>
      <c r="G30" s="41">
        <v>3265700</v>
      </c>
      <c r="H30" s="2">
        <f t="shared" si="0"/>
        <v>0.9760000000000002</v>
      </c>
    </row>
    <row r="31" spans="1:8" x14ac:dyDescent="0.2">
      <c r="A31" s="42">
        <v>42125</v>
      </c>
      <c r="B31" s="41">
        <v>2.4700000000000002</v>
      </c>
      <c r="C31" s="41">
        <v>3.48</v>
      </c>
      <c r="D31" s="41">
        <v>2.2599999999999998</v>
      </c>
      <c r="E31" s="41">
        <v>2.31</v>
      </c>
      <c r="F31" s="41">
        <v>2.31</v>
      </c>
      <c r="G31" s="41">
        <v>3485000</v>
      </c>
      <c r="H31" s="2">
        <f t="shared" si="0"/>
        <v>-6.4777327935222728E-2</v>
      </c>
    </row>
    <row r="32" spans="1:8" x14ac:dyDescent="0.2">
      <c r="A32" s="42">
        <v>42156</v>
      </c>
      <c r="B32" s="41">
        <v>2.3199999999999998</v>
      </c>
      <c r="C32" s="41">
        <v>3.12</v>
      </c>
      <c r="D32" s="41">
        <v>2.0099999999999998</v>
      </c>
      <c r="E32" s="41">
        <v>2.83</v>
      </c>
      <c r="F32" s="41">
        <v>2.83</v>
      </c>
      <c r="G32" s="41">
        <v>1861800</v>
      </c>
      <c r="H32" s="2">
        <f t="shared" si="0"/>
        <v>0.22510822510822512</v>
      </c>
    </row>
    <row r="33" spans="1:8" x14ac:dyDescent="0.2">
      <c r="A33" s="42">
        <v>42186</v>
      </c>
      <c r="B33" s="41">
        <v>2.83</v>
      </c>
      <c r="C33" s="41">
        <v>2.83</v>
      </c>
      <c r="D33" s="41">
        <v>2.15</v>
      </c>
      <c r="E33" s="41">
        <v>2.59</v>
      </c>
      <c r="F33" s="41">
        <v>2.59</v>
      </c>
      <c r="G33" s="41">
        <v>700100</v>
      </c>
      <c r="H33" s="2">
        <f t="shared" si="0"/>
        <v>-8.4805653710247425E-2</v>
      </c>
    </row>
    <row r="34" spans="1:8" x14ac:dyDescent="0.2">
      <c r="A34" s="42">
        <v>42217</v>
      </c>
      <c r="B34" s="41">
        <v>2.52</v>
      </c>
      <c r="C34" s="41">
        <v>2.8</v>
      </c>
      <c r="D34" s="41">
        <v>1.8</v>
      </c>
      <c r="E34" s="41">
        <v>1.91</v>
      </c>
      <c r="F34" s="41">
        <v>1.91</v>
      </c>
      <c r="G34" s="41">
        <v>693600</v>
      </c>
      <c r="H34" s="2">
        <f t="shared" si="0"/>
        <v>-0.26254826254826252</v>
      </c>
    </row>
    <row r="35" spans="1:8" x14ac:dyDescent="0.2">
      <c r="A35" s="42">
        <v>42248</v>
      </c>
      <c r="B35" s="41">
        <v>1.98</v>
      </c>
      <c r="C35" s="41">
        <v>2.19</v>
      </c>
      <c r="D35" s="41">
        <v>1.71</v>
      </c>
      <c r="E35" s="41">
        <v>2.1</v>
      </c>
      <c r="F35" s="41">
        <v>2.1</v>
      </c>
      <c r="G35" s="41">
        <v>374700</v>
      </c>
      <c r="H35" s="2">
        <f t="shared" si="0"/>
        <v>9.9476439790576007E-2</v>
      </c>
    </row>
    <row r="36" spans="1:8" x14ac:dyDescent="0.2">
      <c r="A36" s="42">
        <v>42278</v>
      </c>
      <c r="B36" s="41">
        <v>2.0099999999999998</v>
      </c>
      <c r="C36" s="41">
        <v>2.48</v>
      </c>
      <c r="D36" s="41">
        <v>1.82</v>
      </c>
      <c r="E36" s="41">
        <v>1.92</v>
      </c>
      <c r="F36" s="41">
        <v>1.92</v>
      </c>
      <c r="G36" s="41">
        <v>372600</v>
      </c>
      <c r="H36" s="2">
        <f t="shared" si="0"/>
        <v>-8.5714285714285784E-2</v>
      </c>
    </row>
    <row r="37" spans="1:8" x14ac:dyDescent="0.2">
      <c r="A37" s="42">
        <v>42309</v>
      </c>
      <c r="B37" s="41">
        <v>1.93</v>
      </c>
      <c r="C37" s="41">
        <v>2.08</v>
      </c>
      <c r="D37" s="41">
        <v>1.5</v>
      </c>
      <c r="E37" s="41">
        <v>1.6</v>
      </c>
      <c r="F37" s="41">
        <v>1.6</v>
      </c>
      <c r="G37" s="41">
        <v>503900</v>
      </c>
      <c r="H37" s="2">
        <f t="shared" si="0"/>
        <v>-0.1666666666666666</v>
      </c>
    </row>
    <row r="38" spans="1:8" x14ac:dyDescent="0.2">
      <c r="A38" s="42">
        <v>42339</v>
      </c>
      <c r="B38" s="41">
        <v>1.59</v>
      </c>
      <c r="C38" s="41">
        <v>2</v>
      </c>
      <c r="D38" s="41">
        <v>1.49</v>
      </c>
      <c r="E38" s="41">
        <v>1.94</v>
      </c>
      <c r="F38" s="41">
        <v>1.94</v>
      </c>
      <c r="G38" s="41">
        <v>608100</v>
      </c>
      <c r="H38" s="2">
        <f t="shared" si="0"/>
        <v>0.21249999999999991</v>
      </c>
    </row>
    <row r="39" spans="1:8" x14ac:dyDescent="0.2">
      <c r="A39" s="42">
        <v>42370</v>
      </c>
      <c r="B39" s="41">
        <v>1.94</v>
      </c>
      <c r="C39" s="41">
        <v>2.4</v>
      </c>
      <c r="D39" s="41">
        <v>1.69</v>
      </c>
      <c r="E39" s="41">
        <v>2.0299999999999998</v>
      </c>
      <c r="F39" s="41">
        <v>2.0299999999999998</v>
      </c>
      <c r="G39" s="41">
        <v>422700</v>
      </c>
      <c r="H39" s="2">
        <f t="shared" si="0"/>
        <v>4.6391752577319513E-2</v>
      </c>
    </row>
    <row r="40" spans="1:8" x14ac:dyDescent="0.2">
      <c r="A40" s="42">
        <v>42401</v>
      </c>
      <c r="B40" s="41">
        <v>2.0099999999999998</v>
      </c>
      <c r="C40" s="41">
        <v>2.1</v>
      </c>
      <c r="D40" s="41">
        <v>1.56</v>
      </c>
      <c r="E40" s="41">
        <v>1.8</v>
      </c>
      <c r="F40" s="41">
        <v>1.8</v>
      </c>
      <c r="G40" s="41">
        <v>483200</v>
      </c>
      <c r="H40" s="2">
        <f t="shared" si="0"/>
        <v>-0.11330049261083733</v>
      </c>
    </row>
    <row r="41" spans="1:8" x14ac:dyDescent="0.2">
      <c r="A41" s="42">
        <v>42430</v>
      </c>
      <c r="B41" s="41">
        <v>1.81</v>
      </c>
      <c r="C41" s="41">
        <v>2.25</v>
      </c>
      <c r="D41" s="41">
        <v>1.78</v>
      </c>
      <c r="E41" s="41">
        <v>2.19</v>
      </c>
      <c r="F41" s="41">
        <v>2.19</v>
      </c>
      <c r="G41" s="41">
        <v>364100</v>
      </c>
      <c r="H41" s="2">
        <f t="shared" si="0"/>
        <v>0.21666666666666662</v>
      </c>
    </row>
    <row r="42" spans="1:8" x14ac:dyDescent="0.2">
      <c r="A42" s="42">
        <v>42461</v>
      </c>
      <c r="B42" s="41">
        <v>2.17</v>
      </c>
      <c r="C42" s="41">
        <v>2.48</v>
      </c>
      <c r="D42" s="41">
        <v>2.06</v>
      </c>
      <c r="E42" s="41">
        <v>2.4500000000000002</v>
      </c>
      <c r="F42" s="41">
        <v>2.4500000000000002</v>
      </c>
      <c r="G42" s="41">
        <v>499000</v>
      </c>
      <c r="H42" s="2">
        <f t="shared" si="0"/>
        <v>0.11872146118721472</v>
      </c>
    </row>
    <row r="43" spans="1:8" x14ac:dyDescent="0.2">
      <c r="A43" s="42">
        <v>42491</v>
      </c>
      <c r="B43" s="41">
        <v>2.46</v>
      </c>
      <c r="C43" s="41">
        <v>2.64</v>
      </c>
      <c r="D43" s="41">
        <v>2.2999999999999998</v>
      </c>
      <c r="E43" s="41">
        <v>2.48</v>
      </c>
      <c r="F43" s="41">
        <v>2.48</v>
      </c>
      <c r="G43" s="41">
        <v>348400</v>
      </c>
      <c r="H43" s="2">
        <f t="shared" si="0"/>
        <v>1.2244897959183593E-2</v>
      </c>
    </row>
    <row r="44" spans="1:8" x14ac:dyDescent="0.2">
      <c r="A44" s="42">
        <v>42522</v>
      </c>
      <c r="B44" s="41">
        <v>2.4300000000000002</v>
      </c>
      <c r="C44" s="41">
        <v>2.54</v>
      </c>
      <c r="D44" s="41">
        <v>2.2799999999999998</v>
      </c>
      <c r="E44" s="41">
        <v>2.29</v>
      </c>
      <c r="F44" s="41">
        <v>2.29</v>
      </c>
      <c r="G44" s="41">
        <v>260800</v>
      </c>
      <c r="H44" s="2">
        <f t="shared" si="0"/>
        <v>-7.6612903225806425E-2</v>
      </c>
    </row>
    <row r="45" spans="1:8" x14ac:dyDescent="0.2">
      <c r="A45" s="42">
        <v>42552</v>
      </c>
      <c r="B45" s="41">
        <v>2.2799999999999998</v>
      </c>
      <c r="C45" s="41">
        <v>2.29</v>
      </c>
      <c r="D45" s="41">
        <v>1.83</v>
      </c>
      <c r="E45" s="41">
        <v>2.1</v>
      </c>
      <c r="F45" s="41">
        <v>2.1</v>
      </c>
      <c r="G45" s="41">
        <v>198800</v>
      </c>
      <c r="H45" s="2">
        <f t="shared" si="0"/>
        <v>-8.2969432314410452E-2</v>
      </c>
    </row>
    <row r="46" spans="1:8" x14ac:dyDescent="0.2">
      <c r="A46" s="42">
        <v>42583</v>
      </c>
      <c r="B46" s="41">
        <v>2.0099999999999998</v>
      </c>
      <c r="C46" s="41">
        <v>2.4</v>
      </c>
      <c r="D46" s="41">
        <v>1.99</v>
      </c>
      <c r="E46" s="41">
        <v>2.06</v>
      </c>
      <c r="F46" s="41">
        <v>2.06</v>
      </c>
      <c r="G46" s="41">
        <v>135600</v>
      </c>
      <c r="H46" s="2">
        <f t="shared" si="0"/>
        <v>-1.9047619047619063E-2</v>
      </c>
    </row>
    <row r="47" spans="1:8" x14ac:dyDescent="0.2">
      <c r="A47" s="42">
        <v>42614</v>
      </c>
      <c r="B47" s="41">
        <v>2.13</v>
      </c>
      <c r="C47" s="41">
        <v>2.15</v>
      </c>
      <c r="D47" s="41">
        <v>1.98</v>
      </c>
      <c r="E47" s="41">
        <v>2.08</v>
      </c>
      <c r="F47" s="41">
        <v>2.08</v>
      </c>
      <c r="G47" s="41">
        <v>79700</v>
      </c>
      <c r="H47" s="2">
        <f t="shared" si="0"/>
        <v>9.7087378640776777E-3</v>
      </c>
    </row>
    <row r="48" spans="1:8" x14ac:dyDescent="0.2">
      <c r="A48" s="42">
        <v>42644</v>
      </c>
      <c r="B48" s="41">
        <v>2.0499999999999998</v>
      </c>
      <c r="C48" s="41">
        <v>2.2000000000000002</v>
      </c>
      <c r="D48" s="41">
        <v>2</v>
      </c>
      <c r="E48" s="41">
        <v>2</v>
      </c>
      <c r="F48" s="41">
        <v>2</v>
      </c>
      <c r="G48" s="41">
        <v>107000</v>
      </c>
      <c r="H48" s="2">
        <f t="shared" si="0"/>
        <v>-3.8461538461538491E-2</v>
      </c>
    </row>
    <row r="49" spans="1:8" x14ac:dyDescent="0.2">
      <c r="A49" s="42">
        <v>42675</v>
      </c>
      <c r="B49" s="41">
        <v>2.0099999999999998</v>
      </c>
      <c r="C49" s="41">
        <v>2.5499999999999998</v>
      </c>
      <c r="D49" s="41">
        <v>1.83</v>
      </c>
      <c r="E49" s="41">
        <v>2.36</v>
      </c>
      <c r="F49" s="41">
        <v>2.36</v>
      </c>
      <c r="G49" s="41">
        <v>301800</v>
      </c>
      <c r="H49" s="2">
        <f t="shared" si="0"/>
        <v>0.17999999999999994</v>
      </c>
    </row>
    <row r="50" spans="1:8" x14ac:dyDescent="0.2">
      <c r="A50" s="42">
        <v>42705</v>
      </c>
      <c r="B50" s="41">
        <v>2.42</v>
      </c>
      <c r="C50" s="41">
        <v>2.94</v>
      </c>
      <c r="D50" s="41">
        <v>2.23</v>
      </c>
      <c r="E50" s="41">
        <v>2.4500000000000002</v>
      </c>
      <c r="F50" s="41">
        <v>2.4500000000000002</v>
      </c>
      <c r="G50" s="41">
        <v>255000</v>
      </c>
      <c r="H50" s="2">
        <f t="shared" si="0"/>
        <v>3.813559322033911E-2</v>
      </c>
    </row>
    <row r="51" spans="1:8" x14ac:dyDescent="0.2">
      <c r="A51" s="42">
        <v>42736</v>
      </c>
      <c r="B51" s="41">
        <v>2.52</v>
      </c>
      <c r="C51" s="41">
        <v>3.76</v>
      </c>
      <c r="D51" s="41">
        <v>2.38</v>
      </c>
      <c r="E51" s="41">
        <v>3.55</v>
      </c>
      <c r="F51" s="41">
        <v>3.55</v>
      </c>
      <c r="G51" s="41">
        <v>785900</v>
      </c>
      <c r="H51" s="2">
        <f t="shared" si="0"/>
        <v>0.44897959183673453</v>
      </c>
    </row>
    <row r="52" spans="1:8" x14ac:dyDescent="0.2">
      <c r="A52" s="42">
        <v>42767</v>
      </c>
      <c r="B52" s="41">
        <v>3.5</v>
      </c>
      <c r="C52" s="41">
        <v>3.97</v>
      </c>
      <c r="D52" s="41">
        <v>3.15</v>
      </c>
      <c r="E52" s="41">
        <v>3.63</v>
      </c>
      <c r="F52" s="41">
        <v>3.63</v>
      </c>
      <c r="G52" s="41">
        <v>627800</v>
      </c>
      <c r="H52" s="2">
        <f t="shared" si="0"/>
        <v>2.2535211267605656E-2</v>
      </c>
    </row>
    <row r="53" spans="1:8" x14ac:dyDescent="0.2">
      <c r="A53" s="42">
        <v>42795</v>
      </c>
      <c r="B53" s="41">
        <v>3.63</v>
      </c>
      <c r="C53" s="41">
        <v>4.45</v>
      </c>
      <c r="D53" s="41">
        <v>3.33</v>
      </c>
      <c r="E53" s="41">
        <v>3.9</v>
      </c>
      <c r="F53" s="41">
        <v>3.9</v>
      </c>
      <c r="G53" s="41">
        <v>1040400</v>
      </c>
      <c r="H53" s="2">
        <f t="shared" si="0"/>
        <v>7.43801652892562E-2</v>
      </c>
    </row>
    <row r="54" spans="1:8" x14ac:dyDescent="0.2">
      <c r="A54" s="42">
        <v>42826</v>
      </c>
      <c r="B54" s="41">
        <v>3.9</v>
      </c>
      <c r="C54" s="41">
        <v>4.0199999999999996</v>
      </c>
      <c r="D54" s="41">
        <v>3.32</v>
      </c>
      <c r="E54" s="41">
        <v>3.9</v>
      </c>
      <c r="F54" s="41">
        <v>3.9</v>
      </c>
      <c r="G54" s="41">
        <v>1248300</v>
      </c>
      <c r="H54" s="2">
        <f t="shared" si="0"/>
        <v>0</v>
      </c>
    </row>
    <row r="55" spans="1:8" x14ac:dyDescent="0.2">
      <c r="A55" s="42">
        <v>42856</v>
      </c>
      <c r="B55" s="41">
        <v>3.9</v>
      </c>
      <c r="C55" s="41">
        <v>4.2</v>
      </c>
      <c r="D55" s="41">
        <v>3.37</v>
      </c>
      <c r="E55" s="41">
        <v>4.07</v>
      </c>
      <c r="F55" s="41">
        <v>4.07</v>
      </c>
      <c r="G55" s="41">
        <v>1370500</v>
      </c>
      <c r="H55" s="2">
        <f t="shared" si="0"/>
        <v>4.3589743589743685E-2</v>
      </c>
    </row>
    <row r="56" spans="1:8" x14ac:dyDescent="0.2">
      <c r="A56" s="42">
        <v>42887</v>
      </c>
      <c r="B56" s="41">
        <v>4</v>
      </c>
      <c r="C56" s="41">
        <v>4.78</v>
      </c>
      <c r="D56" s="41">
        <v>3.93</v>
      </c>
      <c r="E56" s="41">
        <v>4.25</v>
      </c>
      <c r="F56" s="41">
        <v>4.25</v>
      </c>
      <c r="G56" s="41">
        <v>1086500</v>
      </c>
      <c r="H56" s="2">
        <f t="shared" si="0"/>
        <v>4.4226044226044155E-2</v>
      </c>
    </row>
    <row r="57" spans="1:8" x14ac:dyDescent="0.2">
      <c r="A57" s="42">
        <v>42917</v>
      </c>
      <c r="B57" s="41">
        <v>4.3</v>
      </c>
      <c r="C57" s="41">
        <v>4.43</v>
      </c>
      <c r="D57" s="41">
        <v>3.42</v>
      </c>
      <c r="E57" s="41">
        <v>3.92</v>
      </c>
      <c r="F57" s="41">
        <v>3.92</v>
      </c>
      <c r="G57" s="41">
        <v>804500</v>
      </c>
      <c r="H57" s="2">
        <f t="shared" si="0"/>
        <v>-7.764705882352943E-2</v>
      </c>
    </row>
    <row r="58" spans="1:8" x14ac:dyDescent="0.2">
      <c r="A58" s="42">
        <v>42948</v>
      </c>
      <c r="B58" s="41">
        <v>3.85</v>
      </c>
      <c r="C58" s="41">
        <v>5.03</v>
      </c>
      <c r="D58" s="41">
        <v>3.52</v>
      </c>
      <c r="E58" s="41">
        <v>4.84</v>
      </c>
      <c r="F58" s="41">
        <v>4.84</v>
      </c>
      <c r="G58" s="41">
        <v>1792700</v>
      </c>
      <c r="H58" s="2">
        <f t="shared" si="0"/>
        <v>0.23469387755102039</v>
      </c>
    </row>
    <row r="59" spans="1:8" x14ac:dyDescent="0.2">
      <c r="A59" s="42">
        <v>42979</v>
      </c>
      <c r="B59" s="41">
        <v>4.96</v>
      </c>
      <c r="C59" s="41">
        <v>7</v>
      </c>
      <c r="D59" s="41">
        <v>4.9000000000000004</v>
      </c>
      <c r="E59" s="41">
        <v>5.91</v>
      </c>
      <c r="F59" s="41">
        <v>5.91</v>
      </c>
      <c r="G59" s="41">
        <v>3562600</v>
      </c>
      <c r="H59" s="2">
        <f t="shared" si="0"/>
        <v>0.22107438016528932</v>
      </c>
    </row>
    <row r="60" spans="1:8" x14ac:dyDescent="0.2">
      <c r="A60" s="42">
        <v>43009</v>
      </c>
      <c r="B60" s="41">
        <v>5.77</v>
      </c>
      <c r="C60" s="41">
        <v>6.2</v>
      </c>
      <c r="D60" s="41">
        <v>4.41</v>
      </c>
      <c r="E60" s="41">
        <v>5.24</v>
      </c>
      <c r="F60" s="41">
        <v>5.24</v>
      </c>
      <c r="G60" s="41">
        <v>1459200</v>
      </c>
      <c r="H60" s="2">
        <f t="shared" si="0"/>
        <v>-0.11336717428087985</v>
      </c>
    </row>
    <row r="61" spans="1:8" x14ac:dyDescent="0.2">
      <c r="A61" s="42">
        <v>43040</v>
      </c>
      <c r="B61" s="41">
        <v>5.28</v>
      </c>
      <c r="C61" s="41">
        <v>5.8</v>
      </c>
      <c r="D61" s="41">
        <v>4.38</v>
      </c>
      <c r="E61" s="41">
        <v>4.83</v>
      </c>
      <c r="F61" s="41">
        <v>4.83</v>
      </c>
      <c r="G61" s="41">
        <v>1318600</v>
      </c>
      <c r="H61" s="2">
        <f t="shared" si="0"/>
        <v>-7.8244274809160325E-2</v>
      </c>
    </row>
    <row r="62" spans="1:8" x14ac:dyDescent="0.2">
      <c r="A62" s="42">
        <v>43070</v>
      </c>
      <c r="B62" s="41">
        <v>5</v>
      </c>
      <c r="C62" s="41">
        <v>5.42</v>
      </c>
      <c r="D62" s="41">
        <v>4.62</v>
      </c>
      <c r="E62" s="41">
        <v>5.25</v>
      </c>
      <c r="F62" s="41">
        <v>5.25</v>
      </c>
      <c r="G62" s="41">
        <v>887000</v>
      </c>
      <c r="H62" s="2">
        <f t="shared" si="0"/>
        <v>8.6956521739130418E-2</v>
      </c>
    </row>
    <row r="63" spans="1:8" x14ac:dyDescent="0.2">
      <c r="A63" s="42">
        <v>43101</v>
      </c>
      <c r="B63" s="41">
        <v>5.32</v>
      </c>
      <c r="C63" s="41">
        <v>6.05</v>
      </c>
      <c r="D63" s="41">
        <v>4.9000000000000004</v>
      </c>
      <c r="E63" s="41">
        <v>5.64</v>
      </c>
      <c r="F63" s="41">
        <v>5.64</v>
      </c>
      <c r="G63" s="41">
        <v>897400</v>
      </c>
      <c r="H63" s="2">
        <f t="shared" si="0"/>
        <v>7.4285714285714219E-2</v>
      </c>
    </row>
    <row r="64" spans="1:8" x14ac:dyDescent="0.2">
      <c r="A64" s="42">
        <v>43132</v>
      </c>
      <c r="B64" s="41">
        <v>5.7</v>
      </c>
      <c r="C64" s="41">
        <v>6.05</v>
      </c>
      <c r="D64" s="41">
        <v>4.6100000000000003</v>
      </c>
      <c r="E64" s="41">
        <v>5.34</v>
      </c>
      <c r="F64" s="41">
        <v>5.34</v>
      </c>
      <c r="G64" s="41">
        <v>1180700</v>
      </c>
      <c r="H64" s="2">
        <f t="shared" si="0"/>
        <v>-5.31914893617021E-2</v>
      </c>
    </row>
    <row r="65" spans="1:8" x14ac:dyDescent="0.2">
      <c r="A65" s="42">
        <v>43160</v>
      </c>
      <c r="B65" s="41">
        <v>5.29</v>
      </c>
      <c r="C65" s="41">
        <v>5.52</v>
      </c>
      <c r="D65" s="41">
        <v>3.96</v>
      </c>
      <c r="E65" s="41">
        <v>4.3499999999999996</v>
      </c>
      <c r="F65" s="41">
        <v>4.3499999999999996</v>
      </c>
      <c r="G65" s="41">
        <v>1368400</v>
      </c>
      <c r="H65" s="2">
        <f t="shared" si="0"/>
        <v>-0.18539325842696633</v>
      </c>
    </row>
    <row r="66" spans="1:8" x14ac:dyDescent="0.2">
      <c r="A66" s="42">
        <v>43191</v>
      </c>
      <c r="B66" s="41">
        <v>4.5</v>
      </c>
      <c r="C66" s="41">
        <v>5.63</v>
      </c>
      <c r="D66" s="41">
        <v>4.3099999999999996</v>
      </c>
      <c r="E66" s="41">
        <v>5.29</v>
      </c>
      <c r="F66" s="41">
        <v>5.29</v>
      </c>
      <c r="G66" s="41">
        <v>1737800</v>
      </c>
      <c r="H66" s="2">
        <f t="shared" si="0"/>
        <v>0.21609195402298861</v>
      </c>
    </row>
    <row r="67" spans="1:8" x14ac:dyDescent="0.2">
      <c r="A67" s="42">
        <v>43221</v>
      </c>
      <c r="B67" s="41">
        <v>5.29</v>
      </c>
      <c r="C67" s="41">
        <v>5.5</v>
      </c>
      <c r="D67" s="41">
        <v>3.9</v>
      </c>
      <c r="E67" s="41">
        <v>4.6100000000000003</v>
      </c>
      <c r="F67" s="41">
        <v>4.6100000000000003</v>
      </c>
      <c r="G67" s="41">
        <v>1631000</v>
      </c>
      <c r="H67" s="2">
        <f t="shared" si="0"/>
        <v>-0.12854442344045364</v>
      </c>
    </row>
    <row r="68" spans="1:8" x14ac:dyDescent="0.2">
      <c r="A68" s="42">
        <v>43252</v>
      </c>
      <c r="B68" s="41">
        <v>4.62</v>
      </c>
      <c r="C68" s="41">
        <v>5.07</v>
      </c>
      <c r="D68" s="41">
        <v>4.43</v>
      </c>
      <c r="E68" s="41">
        <v>4.5999999999999996</v>
      </c>
      <c r="F68" s="41">
        <v>4.5999999999999996</v>
      </c>
      <c r="G68" s="41">
        <v>5125800</v>
      </c>
      <c r="H68" s="2">
        <f t="shared" ref="H68:H122" si="1">(F68-F67)/F67</f>
        <v>-2.1691973969632699E-3</v>
      </c>
    </row>
    <row r="69" spans="1:8" x14ac:dyDescent="0.2">
      <c r="A69" s="42">
        <v>43282</v>
      </c>
      <c r="B69" s="41">
        <v>4.5999999999999996</v>
      </c>
      <c r="C69" s="41">
        <v>4.8499999999999996</v>
      </c>
      <c r="D69" s="41">
        <v>4.0599999999999996</v>
      </c>
      <c r="E69" s="41">
        <v>4.2699999999999996</v>
      </c>
      <c r="F69" s="41">
        <v>4.2699999999999996</v>
      </c>
      <c r="G69" s="41">
        <v>1431300</v>
      </c>
      <c r="H69" s="2">
        <f t="shared" si="1"/>
        <v>-7.1739130434782625E-2</v>
      </c>
    </row>
    <row r="70" spans="1:8" x14ac:dyDescent="0.2">
      <c r="A70" s="42">
        <v>43313</v>
      </c>
      <c r="B70" s="41">
        <v>4.2699999999999996</v>
      </c>
      <c r="C70" s="41">
        <v>4.7</v>
      </c>
      <c r="D70" s="41">
        <v>3.05</v>
      </c>
      <c r="E70" s="41">
        <v>4.57</v>
      </c>
      <c r="F70" s="41">
        <v>4.57</v>
      </c>
      <c r="G70" s="41">
        <v>1794600</v>
      </c>
      <c r="H70" s="2">
        <f t="shared" si="1"/>
        <v>7.0257611241217974E-2</v>
      </c>
    </row>
    <row r="71" spans="1:8" x14ac:dyDescent="0.2">
      <c r="A71" s="42">
        <v>43344</v>
      </c>
      <c r="B71" s="41">
        <v>4.53</v>
      </c>
      <c r="C71" s="41">
        <v>4.74</v>
      </c>
      <c r="D71" s="41">
        <v>3.98</v>
      </c>
      <c r="E71" s="41">
        <v>4.03</v>
      </c>
      <c r="F71" s="41">
        <v>4.03</v>
      </c>
      <c r="G71" s="41">
        <v>1009600</v>
      </c>
      <c r="H71" s="2">
        <f t="shared" si="1"/>
        <v>-0.11816192560175055</v>
      </c>
    </row>
    <row r="72" spans="1:8" x14ac:dyDescent="0.2">
      <c r="A72" s="42">
        <v>43374</v>
      </c>
      <c r="B72" s="41">
        <v>4.03</v>
      </c>
      <c r="C72" s="41">
        <v>4.2</v>
      </c>
      <c r="D72" s="41">
        <v>3.14</v>
      </c>
      <c r="E72" s="41">
        <v>3.99</v>
      </c>
      <c r="F72" s="41">
        <v>3.99</v>
      </c>
      <c r="G72" s="41">
        <v>1484100</v>
      </c>
      <c r="H72" s="2">
        <f t="shared" si="1"/>
        <v>-9.9255583126550955E-3</v>
      </c>
    </row>
    <row r="73" spans="1:8" x14ac:dyDescent="0.2">
      <c r="A73" s="42">
        <v>43405</v>
      </c>
      <c r="B73" s="41">
        <v>3.98</v>
      </c>
      <c r="C73" s="41">
        <v>4.08</v>
      </c>
      <c r="D73" s="41">
        <v>3.72</v>
      </c>
      <c r="E73" s="41">
        <v>3.92</v>
      </c>
      <c r="F73" s="41">
        <v>3.92</v>
      </c>
      <c r="G73" s="41">
        <v>1025300</v>
      </c>
      <c r="H73" s="2">
        <f t="shared" si="1"/>
        <v>-1.7543859649122879E-2</v>
      </c>
    </row>
    <row r="74" spans="1:8" x14ac:dyDescent="0.2">
      <c r="A74" s="42">
        <v>43435</v>
      </c>
      <c r="B74" s="41">
        <v>3.8</v>
      </c>
      <c r="C74" s="41">
        <v>4</v>
      </c>
      <c r="D74" s="41">
        <v>3.09</v>
      </c>
      <c r="E74" s="41">
        <v>3.47</v>
      </c>
      <c r="F74" s="41">
        <v>3.47</v>
      </c>
      <c r="G74" s="41">
        <v>1057400</v>
      </c>
      <c r="H74" s="2">
        <f t="shared" si="1"/>
        <v>-0.11479591836734687</v>
      </c>
    </row>
    <row r="75" spans="1:8" x14ac:dyDescent="0.2">
      <c r="A75" s="42">
        <v>43466</v>
      </c>
      <c r="B75" s="41">
        <v>3.39</v>
      </c>
      <c r="C75" s="41">
        <v>4.18</v>
      </c>
      <c r="D75" s="41">
        <v>3.16</v>
      </c>
      <c r="E75" s="41">
        <v>4.09</v>
      </c>
      <c r="F75" s="41">
        <v>4.09</v>
      </c>
      <c r="G75" s="41">
        <v>1191800</v>
      </c>
      <c r="H75" s="2">
        <f t="shared" si="1"/>
        <v>0.1786743515850143</v>
      </c>
    </row>
    <row r="76" spans="1:8" x14ac:dyDescent="0.2">
      <c r="A76" s="42">
        <v>43497</v>
      </c>
      <c r="B76" s="41">
        <v>4.13</v>
      </c>
      <c r="C76" s="41">
        <v>4.2</v>
      </c>
      <c r="D76" s="41">
        <v>3.4</v>
      </c>
      <c r="E76" s="41">
        <v>3.56</v>
      </c>
      <c r="F76" s="41">
        <v>3.56</v>
      </c>
      <c r="G76" s="41">
        <v>1195300</v>
      </c>
      <c r="H76" s="2">
        <f t="shared" si="1"/>
        <v>-0.12958435207823957</v>
      </c>
    </row>
    <row r="77" spans="1:8" x14ac:dyDescent="0.2">
      <c r="A77" s="42">
        <v>43525</v>
      </c>
      <c r="B77" s="41">
        <v>3.56</v>
      </c>
      <c r="C77" s="41">
        <v>5</v>
      </c>
      <c r="D77" s="41">
        <v>3.33</v>
      </c>
      <c r="E77" s="41">
        <v>4.26</v>
      </c>
      <c r="F77" s="41">
        <v>4.26</v>
      </c>
      <c r="G77" s="41">
        <v>2235400</v>
      </c>
      <c r="H77" s="2">
        <f t="shared" si="1"/>
        <v>0.19662921348314599</v>
      </c>
    </row>
    <row r="78" spans="1:8" x14ac:dyDescent="0.2">
      <c r="A78" s="42">
        <v>43556</v>
      </c>
      <c r="B78" s="41">
        <v>4.2699999999999996</v>
      </c>
      <c r="C78" s="41">
        <v>4.45</v>
      </c>
      <c r="D78" s="41">
        <v>3.7</v>
      </c>
      <c r="E78" s="41">
        <v>4.1399999999999997</v>
      </c>
      <c r="F78" s="41">
        <v>4.1399999999999997</v>
      </c>
      <c r="G78" s="41">
        <v>1817500</v>
      </c>
      <c r="H78" s="2">
        <f t="shared" si="1"/>
        <v>-2.8169014084507067E-2</v>
      </c>
    </row>
    <row r="79" spans="1:8" x14ac:dyDescent="0.2">
      <c r="A79" s="42">
        <v>43586</v>
      </c>
      <c r="B79" s="41">
        <v>4.16</v>
      </c>
      <c r="C79" s="41">
        <v>4.67</v>
      </c>
      <c r="D79" s="41">
        <v>4</v>
      </c>
      <c r="E79" s="41">
        <v>4</v>
      </c>
      <c r="F79" s="41">
        <v>4</v>
      </c>
      <c r="G79" s="41">
        <v>1125000</v>
      </c>
      <c r="H79" s="2">
        <f t="shared" si="1"/>
        <v>-3.3816425120772875E-2</v>
      </c>
    </row>
    <row r="80" spans="1:8" x14ac:dyDescent="0.2">
      <c r="A80" s="42">
        <v>43617</v>
      </c>
      <c r="B80" s="41">
        <v>4.01</v>
      </c>
      <c r="C80" s="41">
        <v>4.5</v>
      </c>
      <c r="D80" s="41">
        <v>3.56</v>
      </c>
      <c r="E80" s="41">
        <v>4.4400000000000004</v>
      </c>
      <c r="F80" s="41">
        <v>4.4400000000000004</v>
      </c>
      <c r="G80" s="41">
        <v>1267400</v>
      </c>
      <c r="H80" s="2">
        <f t="shared" si="1"/>
        <v>0.1100000000000001</v>
      </c>
    </row>
    <row r="81" spans="1:8" x14ac:dyDescent="0.2">
      <c r="A81" s="42">
        <v>43647</v>
      </c>
      <c r="B81" s="41">
        <v>4.5</v>
      </c>
      <c r="C81" s="41">
        <v>5.37</v>
      </c>
      <c r="D81" s="41">
        <v>4.0199999999999996</v>
      </c>
      <c r="E81" s="41">
        <v>4.99</v>
      </c>
      <c r="F81" s="41">
        <v>4.99</v>
      </c>
      <c r="G81" s="41">
        <v>2089000</v>
      </c>
      <c r="H81" s="2">
        <f t="shared" si="1"/>
        <v>0.12387387387387383</v>
      </c>
    </row>
    <row r="82" spans="1:8" x14ac:dyDescent="0.2">
      <c r="A82" s="42">
        <v>43678</v>
      </c>
      <c r="B82" s="41">
        <v>5</v>
      </c>
      <c r="C82" s="41">
        <v>5.03</v>
      </c>
      <c r="D82" s="41">
        <v>3.57</v>
      </c>
      <c r="E82" s="41">
        <v>4.0999999999999996</v>
      </c>
      <c r="F82" s="41">
        <v>4.0999999999999996</v>
      </c>
      <c r="G82" s="41">
        <v>2485800</v>
      </c>
      <c r="H82" s="2">
        <f t="shared" si="1"/>
        <v>-0.1783567134268538</v>
      </c>
    </row>
    <row r="83" spans="1:8" x14ac:dyDescent="0.2">
      <c r="A83" s="42">
        <v>43709</v>
      </c>
      <c r="B83" s="41">
        <v>4.03</v>
      </c>
      <c r="C83" s="41">
        <v>4.21</v>
      </c>
      <c r="D83" s="41">
        <v>3.29</v>
      </c>
      <c r="E83" s="41">
        <v>3.48</v>
      </c>
      <c r="F83" s="41">
        <v>3.48</v>
      </c>
      <c r="G83" s="41">
        <v>6739600</v>
      </c>
      <c r="H83" s="2">
        <f t="shared" si="1"/>
        <v>-0.15121951219512189</v>
      </c>
    </row>
    <row r="84" spans="1:8" x14ac:dyDescent="0.2">
      <c r="A84" s="42">
        <v>43739</v>
      </c>
      <c r="B84" s="41">
        <v>3.48</v>
      </c>
      <c r="C84" s="41">
        <v>3.58</v>
      </c>
      <c r="D84" s="41">
        <v>3.06</v>
      </c>
      <c r="E84" s="41">
        <v>3.52</v>
      </c>
      <c r="F84" s="41">
        <v>3.52</v>
      </c>
      <c r="G84" s="41">
        <v>4226100</v>
      </c>
      <c r="H84" s="2">
        <f t="shared" si="1"/>
        <v>1.1494252873563229E-2</v>
      </c>
    </row>
    <row r="85" spans="1:8" x14ac:dyDescent="0.2">
      <c r="A85" s="42">
        <v>43770</v>
      </c>
      <c r="B85" s="41">
        <v>3.5</v>
      </c>
      <c r="C85" s="41">
        <v>5.13</v>
      </c>
      <c r="D85" s="41">
        <v>3.47</v>
      </c>
      <c r="E85" s="41">
        <v>4.8499999999999996</v>
      </c>
      <c r="F85" s="41">
        <v>4.8499999999999996</v>
      </c>
      <c r="G85" s="41">
        <v>7348400</v>
      </c>
      <c r="H85" s="2">
        <f t="shared" si="1"/>
        <v>0.37784090909090901</v>
      </c>
    </row>
    <row r="86" spans="1:8" x14ac:dyDescent="0.2">
      <c r="A86" s="42">
        <v>43800</v>
      </c>
      <c r="B86" s="41">
        <v>4.8099999999999996</v>
      </c>
      <c r="C86" s="41">
        <v>5</v>
      </c>
      <c r="D86" s="41">
        <v>4.16</v>
      </c>
      <c r="E86" s="41">
        <v>4.83</v>
      </c>
      <c r="F86" s="41">
        <v>4.83</v>
      </c>
      <c r="G86" s="41">
        <v>6719900</v>
      </c>
      <c r="H86" s="2">
        <f t="shared" si="1"/>
        <v>-4.1237113402060981E-3</v>
      </c>
    </row>
    <row r="87" spans="1:8" x14ac:dyDescent="0.2">
      <c r="A87" s="42">
        <v>43831</v>
      </c>
      <c r="B87" s="41">
        <v>4.83</v>
      </c>
      <c r="C87" s="41">
        <v>6.37</v>
      </c>
      <c r="D87" s="41">
        <v>4.1100000000000003</v>
      </c>
      <c r="E87" s="41">
        <v>5.4</v>
      </c>
      <c r="F87" s="41">
        <v>5.4</v>
      </c>
      <c r="G87" s="41">
        <v>11153300</v>
      </c>
      <c r="H87" s="2">
        <f t="shared" si="1"/>
        <v>0.1180124223602485</v>
      </c>
    </row>
    <row r="88" spans="1:8" x14ac:dyDescent="0.2">
      <c r="A88" s="42">
        <v>43862</v>
      </c>
      <c r="B88" s="41">
        <v>5.39</v>
      </c>
      <c r="C88" s="41">
        <v>7.1</v>
      </c>
      <c r="D88" s="41">
        <v>5.39</v>
      </c>
      <c r="E88" s="41">
        <v>5.91</v>
      </c>
      <c r="F88" s="41">
        <v>5.91</v>
      </c>
      <c r="G88" s="41">
        <v>6586100</v>
      </c>
      <c r="H88" s="2">
        <f t="shared" si="1"/>
        <v>9.44444444444444E-2</v>
      </c>
    </row>
    <row r="89" spans="1:8" x14ac:dyDescent="0.2">
      <c r="A89" s="42">
        <v>43891</v>
      </c>
      <c r="B89" s="41">
        <v>5.96</v>
      </c>
      <c r="C89" s="41">
        <v>6.8</v>
      </c>
      <c r="D89" s="41">
        <v>3.22</v>
      </c>
      <c r="E89" s="41">
        <v>4.21</v>
      </c>
      <c r="F89" s="41">
        <v>4.21</v>
      </c>
      <c r="G89" s="41">
        <v>10731700</v>
      </c>
      <c r="H89" s="2">
        <f t="shared" si="1"/>
        <v>-0.28764805414551609</v>
      </c>
    </row>
    <row r="90" spans="1:8" x14ac:dyDescent="0.2">
      <c r="A90" s="42">
        <v>43922</v>
      </c>
      <c r="B90" s="41">
        <v>4.18</v>
      </c>
      <c r="C90" s="41">
        <v>5.33</v>
      </c>
      <c r="D90" s="41">
        <v>3.77</v>
      </c>
      <c r="E90" s="41">
        <v>5.0199999999999996</v>
      </c>
      <c r="F90" s="41">
        <v>5.0199999999999996</v>
      </c>
      <c r="G90" s="41">
        <v>6378000</v>
      </c>
      <c r="H90" s="2">
        <f t="shared" si="1"/>
        <v>0.19239904988123507</v>
      </c>
    </row>
    <row r="91" spans="1:8" x14ac:dyDescent="0.2">
      <c r="A91" s="42">
        <v>43952</v>
      </c>
      <c r="B91" s="41">
        <v>4.99</v>
      </c>
      <c r="C91" s="41">
        <v>10.43</v>
      </c>
      <c r="D91" s="41">
        <v>4.49</v>
      </c>
      <c r="E91" s="41">
        <v>9.27</v>
      </c>
      <c r="F91" s="41">
        <v>9.27</v>
      </c>
      <c r="G91" s="41">
        <v>17238900</v>
      </c>
      <c r="H91" s="2">
        <f t="shared" si="1"/>
        <v>0.84661354581673309</v>
      </c>
    </row>
    <row r="92" spans="1:8" x14ac:dyDescent="0.2">
      <c r="A92" s="42">
        <v>43983</v>
      </c>
      <c r="B92" s="41">
        <v>9.3699999999999992</v>
      </c>
      <c r="C92" s="41">
        <v>11.98</v>
      </c>
      <c r="D92" s="41">
        <v>8.51</v>
      </c>
      <c r="E92" s="41">
        <v>11.77</v>
      </c>
      <c r="F92" s="41">
        <v>11.77</v>
      </c>
      <c r="G92" s="41">
        <v>14204800</v>
      </c>
      <c r="H92" s="2">
        <f t="shared" si="1"/>
        <v>0.26968716289104638</v>
      </c>
    </row>
    <row r="93" spans="1:8" x14ac:dyDescent="0.2">
      <c r="A93" s="42">
        <v>44013</v>
      </c>
      <c r="B93" s="41">
        <v>11.77</v>
      </c>
      <c r="C93" s="41">
        <v>15.47</v>
      </c>
      <c r="D93" s="41">
        <v>10.55</v>
      </c>
      <c r="E93" s="41">
        <v>14.67</v>
      </c>
      <c r="F93" s="41">
        <v>14.67</v>
      </c>
      <c r="G93" s="41">
        <v>16382300</v>
      </c>
      <c r="H93" s="2">
        <f t="shared" si="1"/>
        <v>0.24638912489379783</v>
      </c>
    </row>
    <row r="94" spans="1:8" x14ac:dyDescent="0.2">
      <c r="A94" s="42">
        <v>44044</v>
      </c>
      <c r="B94" s="41">
        <v>14.68</v>
      </c>
      <c r="C94" s="41">
        <v>26.76</v>
      </c>
      <c r="D94" s="41">
        <v>13.91</v>
      </c>
      <c r="E94" s="41">
        <v>19.420000000000002</v>
      </c>
      <c r="F94" s="41">
        <v>19.420000000000002</v>
      </c>
      <c r="G94" s="41">
        <v>27795900</v>
      </c>
      <c r="H94" s="2">
        <f t="shared" si="1"/>
        <v>0.32379004771642822</v>
      </c>
    </row>
    <row r="95" spans="1:8" x14ac:dyDescent="0.2">
      <c r="A95" s="42">
        <v>44075</v>
      </c>
      <c r="B95" s="41">
        <v>19.290001</v>
      </c>
      <c r="C95" s="41">
        <v>24.200001</v>
      </c>
      <c r="D95" s="41">
        <v>17.34</v>
      </c>
      <c r="E95" s="41">
        <v>22.709999</v>
      </c>
      <c r="F95" s="41">
        <v>22.709999</v>
      </c>
      <c r="G95" s="41">
        <v>13628800</v>
      </c>
      <c r="H95" s="2">
        <f t="shared" si="1"/>
        <v>0.16941292481977333</v>
      </c>
    </row>
    <row r="96" spans="1:8" x14ac:dyDescent="0.2">
      <c r="A96" s="42">
        <v>44105</v>
      </c>
      <c r="B96" s="41">
        <v>23.02</v>
      </c>
      <c r="C96" s="41">
        <v>24.34</v>
      </c>
      <c r="D96" s="41">
        <v>19.510000000000002</v>
      </c>
      <c r="E96" s="41">
        <v>20.110001</v>
      </c>
      <c r="F96" s="41">
        <v>20.110001</v>
      </c>
      <c r="G96" s="41">
        <v>28202600</v>
      </c>
      <c r="H96" s="2">
        <f t="shared" si="1"/>
        <v>-0.1144869271020223</v>
      </c>
    </row>
    <row r="97" spans="1:8" x14ac:dyDescent="0.2">
      <c r="A97" s="42">
        <v>44136</v>
      </c>
      <c r="B97" s="41">
        <v>20.440000999999999</v>
      </c>
      <c r="C97" s="41">
        <v>35.439999</v>
      </c>
      <c r="D97" s="41">
        <v>20</v>
      </c>
      <c r="E97" s="41">
        <v>32.25</v>
      </c>
      <c r="F97" s="41">
        <v>32.25</v>
      </c>
      <c r="G97" s="41">
        <v>30043100</v>
      </c>
      <c r="H97" s="2">
        <f t="shared" si="1"/>
        <v>0.60367968156739527</v>
      </c>
    </row>
    <row r="98" spans="1:8" x14ac:dyDescent="0.2">
      <c r="A98" s="42">
        <v>44166</v>
      </c>
      <c r="B98" s="41">
        <v>32.599997999999999</v>
      </c>
      <c r="C98" s="41">
        <v>52.099997999999999</v>
      </c>
      <c r="D98" s="41">
        <v>31.309999000000001</v>
      </c>
      <c r="E98" s="41">
        <v>50.310001</v>
      </c>
      <c r="F98" s="41">
        <v>50.310001</v>
      </c>
      <c r="G98" s="41">
        <v>23788200</v>
      </c>
      <c r="H98" s="2">
        <f t="shared" si="1"/>
        <v>0.56000003100775197</v>
      </c>
    </row>
    <row r="99" spans="1:8" x14ac:dyDescent="0.2">
      <c r="A99" s="42">
        <v>44197</v>
      </c>
      <c r="B99" s="41">
        <v>52.669998</v>
      </c>
      <c r="C99" s="41">
        <v>70.660004000000001</v>
      </c>
      <c r="D99" s="41">
        <v>47.150002000000001</v>
      </c>
      <c r="E99" s="41">
        <v>53.400002000000001</v>
      </c>
      <c r="F99" s="41">
        <v>53.400002000000001</v>
      </c>
      <c r="G99" s="41">
        <v>37599000</v>
      </c>
      <c r="H99" s="2">
        <f t="shared" si="1"/>
        <v>6.1419219610033417E-2</v>
      </c>
    </row>
    <row r="100" spans="1:8" x14ac:dyDescent="0.2">
      <c r="A100" s="42">
        <v>44228</v>
      </c>
      <c r="B100" s="41">
        <v>53.540000999999997</v>
      </c>
      <c r="C100" s="41">
        <v>68.489998</v>
      </c>
      <c r="D100" s="41">
        <v>49.02</v>
      </c>
      <c r="E100" s="41">
        <v>59.529998999999997</v>
      </c>
      <c r="F100" s="41">
        <v>59.529998999999997</v>
      </c>
      <c r="G100" s="41">
        <v>18043500</v>
      </c>
      <c r="H100" s="2">
        <f t="shared" si="1"/>
        <v>0.11479394701146257</v>
      </c>
    </row>
    <row r="101" spans="1:8" x14ac:dyDescent="0.2">
      <c r="A101" s="42">
        <v>44256</v>
      </c>
      <c r="B101" s="41">
        <v>62.799999</v>
      </c>
      <c r="C101" s="41">
        <v>70.5</v>
      </c>
      <c r="D101" s="41">
        <v>41.049999</v>
      </c>
      <c r="E101" s="41">
        <v>48.049999</v>
      </c>
      <c r="F101" s="41">
        <v>48.049999</v>
      </c>
      <c r="G101" s="41">
        <v>41828500</v>
      </c>
      <c r="H101" s="2">
        <f t="shared" si="1"/>
        <v>-0.19284394746924147</v>
      </c>
    </row>
    <row r="102" spans="1:8" x14ac:dyDescent="0.2">
      <c r="A102" s="42">
        <v>44287</v>
      </c>
      <c r="B102" s="41">
        <v>48.57</v>
      </c>
      <c r="C102" s="41">
        <v>65.919998000000007</v>
      </c>
      <c r="D102" s="41">
        <v>47.700001</v>
      </c>
      <c r="E102" s="41">
        <v>57.299999</v>
      </c>
      <c r="F102" s="41">
        <v>57.299999</v>
      </c>
      <c r="G102" s="41">
        <v>17855500</v>
      </c>
      <c r="H102" s="2">
        <f t="shared" si="1"/>
        <v>0.19250780837685344</v>
      </c>
    </row>
    <row r="103" spans="1:8" x14ac:dyDescent="0.2">
      <c r="A103" s="42">
        <v>44317</v>
      </c>
      <c r="B103" s="41">
        <v>58.740001999999997</v>
      </c>
      <c r="C103" s="41">
        <v>67.949996999999996</v>
      </c>
      <c r="D103" s="41">
        <v>43.599997999999999</v>
      </c>
      <c r="E103" s="41">
        <v>65.540001000000004</v>
      </c>
      <c r="F103" s="41">
        <v>65.540001000000004</v>
      </c>
      <c r="G103" s="41">
        <v>21005000</v>
      </c>
      <c r="H103" s="2">
        <f t="shared" si="1"/>
        <v>0.1438045749355075</v>
      </c>
    </row>
    <row r="104" spans="1:8" x14ac:dyDescent="0.2">
      <c r="A104" s="42">
        <v>44348</v>
      </c>
      <c r="B104" s="41">
        <v>66.620002999999997</v>
      </c>
      <c r="C104" s="41">
        <v>83</v>
      </c>
      <c r="D104" s="41">
        <v>60.75</v>
      </c>
      <c r="E104" s="41">
        <v>76.089995999999999</v>
      </c>
      <c r="F104" s="41">
        <v>76.089995999999999</v>
      </c>
      <c r="G104" s="41">
        <v>38103800</v>
      </c>
      <c r="H104" s="2">
        <f t="shared" si="1"/>
        <v>0.16097032101052294</v>
      </c>
    </row>
    <row r="105" spans="1:8" x14ac:dyDescent="0.2">
      <c r="A105" s="42">
        <v>44378</v>
      </c>
      <c r="B105" s="41">
        <v>75.900002000000001</v>
      </c>
      <c r="C105" s="41">
        <v>76.449996999999996</v>
      </c>
      <c r="D105" s="41">
        <v>58.84</v>
      </c>
      <c r="E105" s="41">
        <v>68.629997000000003</v>
      </c>
      <c r="F105" s="41">
        <v>68.629997000000003</v>
      </c>
      <c r="G105" s="41">
        <v>16210600</v>
      </c>
      <c r="H105" s="2">
        <f t="shared" si="1"/>
        <v>-9.8041784625668746E-2</v>
      </c>
    </row>
    <row r="106" spans="1:8" x14ac:dyDescent="0.2">
      <c r="A106" s="42">
        <v>44409</v>
      </c>
      <c r="B106" s="41">
        <v>68.720000999999996</v>
      </c>
      <c r="C106" s="41">
        <v>81.959998999999996</v>
      </c>
      <c r="D106" s="41">
        <v>65.059997999999993</v>
      </c>
      <c r="E106" s="41">
        <v>81.760002</v>
      </c>
      <c r="F106" s="41">
        <v>81.760002</v>
      </c>
      <c r="G106" s="41">
        <v>21478400</v>
      </c>
      <c r="H106" s="2">
        <f t="shared" si="1"/>
        <v>0.19131583234660487</v>
      </c>
    </row>
    <row r="107" spans="1:8" x14ac:dyDescent="0.2">
      <c r="A107" s="42">
        <v>44440</v>
      </c>
      <c r="B107" s="41">
        <v>82.129997000000003</v>
      </c>
      <c r="C107" s="41">
        <v>101.5</v>
      </c>
      <c r="D107" s="41">
        <v>80.669998000000007</v>
      </c>
      <c r="E107" s="41">
        <v>90.089995999999999</v>
      </c>
      <c r="F107" s="41">
        <v>90.089995999999999</v>
      </c>
      <c r="G107" s="41">
        <v>23643700</v>
      </c>
      <c r="H107" s="2">
        <f t="shared" si="1"/>
        <v>0.10188348576605953</v>
      </c>
    </row>
    <row r="108" spans="1:8" x14ac:dyDescent="0.2">
      <c r="A108" s="42">
        <v>44470</v>
      </c>
      <c r="B108" s="41">
        <v>90.139999000000003</v>
      </c>
      <c r="C108" s="41">
        <v>103.699997</v>
      </c>
      <c r="D108" s="41">
        <v>87.099997999999999</v>
      </c>
      <c r="E108" s="41">
        <v>96.519997000000004</v>
      </c>
      <c r="F108" s="41">
        <v>96.519997000000004</v>
      </c>
      <c r="G108" s="41">
        <v>14946100</v>
      </c>
      <c r="H108" s="2">
        <f t="shared" si="1"/>
        <v>7.1373085642050693E-2</v>
      </c>
    </row>
    <row r="109" spans="1:8" x14ac:dyDescent="0.2">
      <c r="A109" s="42">
        <v>44501</v>
      </c>
      <c r="B109" s="41">
        <v>96.669998000000007</v>
      </c>
      <c r="C109" s="41">
        <v>110.220001</v>
      </c>
      <c r="D109" s="41">
        <v>67.169998000000007</v>
      </c>
      <c r="E109" s="41">
        <v>68.410004000000001</v>
      </c>
      <c r="F109" s="41">
        <v>68.410004000000001</v>
      </c>
      <c r="G109" s="41">
        <v>27288900</v>
      </c>
      <c r="H109" s="2">
        <f t="shared" si="1"/>
        <v>-0.29123491373502636</v>
      </c>
    </row>
    <row r="110" spans="1:8" x14ac:dyDescent="0.2">
      <c r="A110" s="42">
        <v>44531</v>
      </c>
      <c r="B110" s="41">
        <v>69.680000000000007</v>
      </c>
      <c r="C110" s="41">
        <v>75.599997999999999</v>
      </c>
      <c r="D110" s="41">
        <v>59.139999000000003</v>
      </c>
      <c r="E110" s="41">
        <v>74.569999999999993</v>
      </c>
      <c r="F110" s="41">
        <v>74.569999999999993</v>
      </c>
      <c r="G110" s="41">
        <v>17989900</v>
      </c>
      <c r="H110" s="2">
        <f t="shared" si="1"/>
        <v>9.0045251276406779E-2</v>
      </c>
    </row>
    <row r="111" spans="1:8" x14ac:dyDescent="0.2">
      <c r="A111" s="42">
        <v>44562</v>
      </c>
      <c r="B111" s="41">
        <v>74.599997999999999</v>
      </c>
      <c r="C111" s="41">
        <v>76.180000000000007</v>
      </c>
      <c r="D111" s="41">
        <v>39.450001</v>
      </c>
      <c r="E111" s="41">
        <v>47.73</v>
      </c>
      <c r="F111" s="41">
        <v>47.73</v>
      </c>
      <c r="G111" s="41">
        <v>24239300</v>
      </c>
      <c r="H111" s="2">
        <f t="shared" si="1"/>
        <v>-0.35993026686334983</v>
      </c>
    </row>
    <row r="112" spans="1:8" x14ac:dyDescent="0.2">
      <c r="A112" s="42">
        <v>44593</v>
      </c>
      <c r="B112" s="41">
        <v>48.48</v>
      </c>
      <c r="C112" s="41">
        <v>66.400002000000001</v>
      </c>
      <c r="D112" s="41">
        <v>46.09</v>
      </c>
      <c r="E112" s="41">
        <v>63.889999000000003</v>
      </c>
      <c r="F112" s="41">
        <v>63.889999000000003</v>
      </c>
      <c r="G112" s="41">
        <v>17731500</v>
      </c>
      <c r="H112" s="2">
        <f t="shared" si="1"/>
        <v>0.33857110831762011</v>
      </c>
    </row>
    <row r="113" spans="1:8" x14ac:dyDescent="0.2">
      <c r="A113" s="42">
        <v>44621</v>
      </c>
      <c r="B113" s="41">
        <v>63.299999</v>
      </c>
      <c r="C113" s="41">
        <v>65.5</v>
      </c>
      <c r="D113" s="41">
        <v>41.59</v>
      </c>
      <c r="E113" s="41">
        <v>55.18</v>
      </c>
      <c r="F113" s="41">
        <v>55.18</v>
      </c>
      <c r="G113" s="41">
        <v>22045000</v>
      </c>
      <c r="H113" s="2">
        <f t="shared" si="1"/>
        <v>-0.13632805034165055</v>
      </c>
    </row>
    <row r="114" spans="1:8" x14ac:dyDescent="0.2">
      <c r="A114" s="42">
        <v>44652</v>
      </c>
      <c r="B114" s="41">
        <v>55.290000999999997</v>
      </c>
      <c r="C114" s="41">
        <v>61.580002</v>
      </c>
      <c r="D114" s="41">
        <v>48.290000999999997</v>
      </c>
      <c r="E114" s="41">
        <v>52</v>
      </c>
      <c r="F114" s="41">
        <v>52</v>
      </c>
      <c r="G114" s="41">
        <v>14089000</v>
      </c>
      <c r="H114" s="2">
        <f t="shared" si="1"/>
        <v>-5.7629575933309168E-2</v>
      </c>
    </row>
    <row r="115" spans="1:8" x14ac:dyDescent="0.2">
      <c r="A115" s="42">
        <v>44682</v>
      </c>
      <c r="B115" s="41">
        <v>52</v>
      </c>
      <c r="C115" s="41">
        <v>71.290001000000004</v>
      </c>
      <c r="D115" s="41">
        <v>38.310001</v>
      </c>
      <c r="E115" s="41">
        <v>67.089995999999999</v>
      </c>
      <c r="F115" s="41">
        <v>67.089995999999999</v>
      </c>
      <c r="G115" s="41">
        <v>27744200</v>
      </c>
      <c r="H115" s="2">
        <f t="shared" si="1"/>
        <v>0.29019223076923073</v>
      </c>
    </row>
    <row r="116" spans="1:8" x14ac:dyDescent="0.2">
      <c r="A116" s="42">
        <v>44713</v>
      </c>
      <c r="B116" s="41">
        <v>67.989998</v>
      </c>
      <c r="C116" s="41">
        <v>72.010002</v>
      </c>
      <c r="D116" s="41">
        <v>52.110000999999997</v>
      </c>
      <c r="E116" s="41">
        <v>65.260002</v>
      </c>
      <c r="F116" s="41">
        <v>65.260002</v>
      </c>
      <c r="G116" s="41">
        <v>19258200</v>
      </c>
      <c r="H116" s="2">
        <f t="shared" si="1"/>
        <v>-2.7276704562629563E-2</v>
      </c>
    </row>
    <row r="117" spans="1:8" x14ac:dyDescent="0.2">
      <c r="A117" s="42">
        <v>44743</v>
      </c>
      <c r="B117" s="41">
        <v>65.489998</v>
      </c>
      <c r="C117" s="41">
        <v>89.050003000000004</v>
      </c>
      <c r="D117" s="41">
        <v>63.639999000000003</v>
      </c>
      <c r="E117" s="41">
        <v>88.959998999999996</v>
      </c>
      <c r="F117" s="41">
        <v>88.959998999999996</v>
      </c>
      <c r="G117" s="41">
        <v>22046300</v>
      </c>
      <c r="H117" s="2">
        <f t="shared" si="1"/>
        <v>0.36316267658097828</v>
      </c>
    </row>
    <row r="118" spans="1:8" x14ac:dyDescent="0.2">
      <c r="A118" s="42">
        <v>44774</v>
      </c>
      <c r="B118" s="41">
        <v>96.830001999999993</v>
      </c>
      <c r="C118" s="41">
        <v>118.19000200000001</v>
      </c>
      <c r="D118" s="41">
        <v>92.580001999999993</v>
      </c>
      <c r="E118" s="41">
        <v>103.489998</v>
      </c>
      <c r="F118" s="41">
        <v>103.489998</v>
      </c>
      <c r="G118" s="41">
        <v>59980200</v>
      </c>
      <c r="H118" s="2">
        <f t="shared" si="1"/>
        <v>0.16333182512738117</v>
      </c>
    </row>
    <row r="119" spans="1:8" x14ac:dyDescent="0.2">
      <c r="A119" s="42">
        <v>44805</v>
      </c>
      <c r="B119" s="41">
        <v>102</v>
      </c>
      <c r="C119" s="41">
        <v>108.370003</v>
      </c>
      <c r="D119" s="41">
        <v>85.459998999999996</v>
      </c>
      <c r="E119" s="41">
        <v>90.68</v>
      </c>
      <c r="F119" s="41">
        <v>90.68</v>
      </c>
      <c r="G119" s="41">
        <v>26971300</v>
      </c>
      <c r="H119" s="2">
        <f t="shared" si="1"/>
        <v>-0.12378005843617847</v>
      </c>
    </row>
    <row r="120" spans="1:8" x14ac:dyDescent="0.2">
      <c r="A120" s="42">
        <v>44835</v>
      </c>
      <c r="B120" s="41">
        <v>92.839995999999999</v>
      </c>
      <c r="C120" s="41">
        <v>95.849997999999999</v>
      </c>
      <c r="D120" s="41">
        <v>80.699996999999996</v>
      </c>
      <c r="E120" s="41">
        <v>91.080001999999993</v>
      </c>
      <c r="F120" s="41">
        <v>91.080001999999993</v>
      </c>
      <c r="G120" s="41">
        <v>19372000</v>
      </c>
      <c r="H120" s="2">
        <f t="shared" si="1"/>
        <v>4.4111380679310369E-3</v>
      </c>
    </row>
    <row r="121" spans="1:8" x14ac:dyDescent="0.2">
      <c r="A121" s="42">
        <v>44866</v>
      </c>
      <c r="B121" s="41">
        <v>93</v>
      </c>
      <c r="C121" s="41">
        <v>112.25</v>
      </c>
      <c r="D121" s="41">
        <v>78.25</v>
      </c>
      <c r="E121" s="41">
        <v>111.339996</v>
      </c>
      <c r="F121" s="41">
        <v>111.339996</v>
      </c>
      <c r="G121" s="41">
        <v>27354300</v>
      </c>
      <c r="H121" s="2">
        <f t="shared" si="1"/>
        <v>0.22244173863764308</v>
      </c>
    </row>
    <row r="122" spans="1:8" x14ac:dyDescent="0.2">
      <c r="A122" s="42">
        <v>44896</v>
      </c>
      <c r="B122" s="41">
        <v>112.389999</v>
      </c>
      <c r="C122" s="41">
        <v>122.239998</v>
      </c>
      <c r="D122" s="41">
        <v>98.629997000000003</v>
      </c>
      <c r="E122" s="41">
        <v>104.040001</v>
      </c>
      <c r="F122" s="41">
        <v>104.040001</v>
      </c>
      <c r="G122" s="41">
        <v>16659400</v>
      </c>
      <c r="H122" s="2">
        <f t="shared" si="1"/>
        <v>-6.5564893679356653E-2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AA1F-D3BE-4645-B764-C5410FA9E841}">
  <dimension ref="A1:H122"/>
  <sheetViews>
    <sheetView workbookViewId="0">
      <selection activeCell="H2" sqref="H2"/>
    </sheetView>
  </sheetViews>
  <sheetFormatPr baseColWidth="10" defaultColWidth="8.6640625" defaultRowHeight="16" x14ac:dyDescent="0.2"/>
  <cols>
    <col min="1" max="7" width="8.6640625" style="41"/>
    <col min="8" max="8" width="8.6640625" style="2"/>
    <col min="9" max="16384" width="8.6640625" style="41"/>
  </cols>
  <sheetData>
    <row r="1" spans="1:8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2" t="s">
        <v>167</v>
      </c>
    </row>
    <row r="2" spans="1:8" x14ac:dyDescent="0.2">
      <c r="A2" s="42">
        <v>41244</v>
      </c>
      <c r="B2" s="41">
        <v>2.85</v>
      </c>
      <c r="C2" s="41">
        <v>3.97</v>
      </c>
      <c r="D2" s="41">
        <v>2.5099999999999998</v>
      </c>
      <c r="E2" s="41">
        <v>3.65</v>
      </c>
      <c r="F2" s="41">
        <v>3.65</v>
      </c>
      <c r="G2" s="41">
        <v>2994500</v>
      </c>
    </row>
    <row r="3" spans="1:8" x14ac:dyDescent="0.2">
      <c r="A3" s="42">
        <v>41275</v>
      </c>
      <c r="B3" s="41">
        <v>3.87</v>
      </c>
      <c r="C3" s="41">
        <v>3.98</v>
      </c>
      <c r="D3" s="41">
        <v>3.5</v>
      </c>
      <c r="E3" s="41">
        <v>3.77</v>
      </c>
      <c r="F3" s="41">
        <v>3.77</v>
      </c>
      <c r="G3" s="41">
        <v>2683000</v>
      </c>
      <c r="H3" s="2">
        <f>(F3-F2)/F2</f>
        <v>3.2876712328767155E-2</v>
      </c>
    </row>
    <row r="4" spans="1:8" x14ac:dyDescent="0.2">
      <c r="A4" s="42">
        <v>41306</v>
      </c>
      <c r="B4" s="41">
        <v>3.84</v>
      </c>
      <c r="C4" s="41">
        <v>5.48</v>
      </c>
      <c r="D4" s="41">
        <v>3.51</v>
      </c>
      <c r="E4" s="41">
        <v>4.93</v>
      </c>
      <c r="F4" s="41">
        <v>4.93</v>
      </c>
      <c r="G4" s="41">
        <v>6090900</v>
      </c>
      <c r="H4" s="2">
        <f t="shared" ref="H4:H67" si="0">(F4-F3)/F3</f>
        <v>0.3076923076923076</v>
      </c>
    </row>
    <row r="5" spans="1:8" x14ac:dyDescent="0.2">
      <c r="A5" s="42">
        <v>41334</v>
      </c>
      <c r="B5" s="41">
        <v>5.03</v>
      </c>
      <c r="C5" s="41">
        <v>6.7</v>
      </c>
      <c r="D5" s="41">
        <v>4.5599999999999996</v>
      </c>
      <c r="E5" s="41">
        <v>6.2</v>
      </c>
      <c r="F5" s="41">
        <v>6.2</v>
      </c>
      <c r="G5" s="41">
        <v>6574000</v>
      </c>
      <c r="H5" s="2">
        <f t="shared" si="0"/>
        <v>0.25760649087221105</v>
      </c>
    </row>
    <row r="6" spans="1:8" x14ac:dyDescent="0.2">
      <c r="A6" s="42">
        <v>41365</v>
      </c>
      <c r="B6" s="41">
        <v>6.13</v>
      </c>
      <c r="C6" s="41">
        <v>7.58</v>
      </c>
      <c r="D6" s="41">
        <v>5.17</v>
      </c>
      <c r="E6" s="41">
        <v>7.04</v>
      </c>
      <c r="F6" s="41">
        <v>7.04</v>
      </c>
      <c r="G6" s="41">
        <v>5905500</v>
      </c>
      <c r="H6" s="2">
        <f t="shared" si="0"/>
        <v>0.13548387096774192</v>
      </c>
    </row>
    <row r="7" spans="1:8" x14ac:dyDescent="0.2">
      <c r="A7" s="42">
        <v>41395</v>
      </c>
      <c r="B7" s="41">
        <v>6.92</v>
      </c>
      <c r="C7" s="41">
        <v>10</v>
      </c>
      <c r="D7" s="41">
        <v>6.56</v>
      </c>
      <c r="E7" s="41">
        <v>7.72</v>
      </c>
      <c r="F7" s="41">
        <v>7.72</v>
      </c>
      <c r="G7" s="41">
        <v>7758300</v>
      </c>
      <c r="H7" s="2">
        <f t="shared" si="0"/>
        <v>9.6590909090909047E-2</v>
      </c>
    </row>
    <row r="8" spans="1:8" x14ac:dyDescent="0.2">
      <c r="A8" s="42">
        <v>41426</v>
      </c>
      <c r="B8" s="41">
        <v>7.71</v>
      </c>
      <c r="C8" s="41">
        <v>8.0399999999999991</v>
      </c>
      <c r="D8" s="41">
        <v>6.14</v>
      </c>
      <c r="E8" s="41">
        <v>7.73</v>
      </c>
      <c r="F8" s="41">
        <v>7.73</v>
      </c>
      <c r="G8" s="41">
        <v>7758600</v>
      </c>
      <c r="H8" s="2">
        <f t="shared" si="0"/>
        <v>1.2953367875648543E-3</v>
      </c>
    </row>
    <row r="9" spans="1:8" x14ac:dyDescent="0.2">
      <c r="A9" s="42">
        <v>41456</v>
      </c>
      <c r="B9" s="41">
        <v>7.85</v>
      </c>
      <c r="C9" s="41">
        <v>8.3800000000000008</v>
      </c>
      <c r="D9" s="41">
        <v>6.15</v>
      </c>
      <c r="E9" s="41">
        <v>6.35</v>
      </c>
      <c r="F9" s="41">
        <v>6.35</v>
      </c>
      <c r="G9" s="41">
        <v>6616000</v>
      </c>
      <c r="H9" s="2">
        <f t="shared" si="0"/>
        <v>-0.17852522639068574</v>
      </c>
    </row>
    <row r="10" spans="1:8" x14ac:dyDescent="0.2">
      <c r="A10" s="42">
        <v>41487</v>
      </c>
      <c r="B10" s="41">
        <v>6.43</v>
      </c>
      <c r="C10" s="41">
        <v>7.33</v>
      </c>
      <c r="D10" s="41">
        <v>5.5</v>
      </c>
      <c r="E10" s="41">
        <v>6.29</v>
      </c>
      <c r="F10" s="41">
        <v>6.29</v>
      </c>
      <c r="G10" s="41">
        <v>6536300</v>
      </c>
      <c r="H10" s="2">
        <f t="shared" si="0"/>
        <v>-9.4488188976377344E-3</v>
      </c>
    </row>
    <row r="11" spans="1:8" x14ac:dyDescent="0.2">
      <c r="A11" s="42">
        <v>41518</v>
      </c>
      <c r="B11" s="41">
        <v>6.82</v>
      </c>
      <c r="C11" s="41">
        <v>8.73</v>
      </c>
      <c r="D11" s="41">
        <v>6.49</v>
      </c>
      <c r="E11" s="41">
        <v>8.1199999999999992</v>
      </c>
      <c r="F11" s="41">
        <v>8.1199999999999992</v>
      </c>
      <c r="G11" s="41">
        <v>8118800</v>
      </c>
      <c r="H11" s="2">
        <f t="shared" si="0"/>
        <v>0.29093799682034965</v>
      </c>
    </row>
    <row r="12" spans="1:8" x14ac:dyDescent="0.2">
      <c r="A12" s="42">
        <v>41548</v>
      </c>
      <c r="B12" s="41">
        <v>8.14</v>
      </c>
      <c r="C12" s="41">
        <v>9.3699999999999992</v>
      </c>
      <c r="D12" s="41">
        <v>7.47</v>
      </c>
      <c r="E12" s="41">
        <v>7.55</v>
      </c>
      <c r="F12" s="41">
        <v>7.55</v>
      </c>
      <c r="G12" s="41">
        <v>7343500</v>
      </c>
      <c r="H12" s="2">
        <f t="shared" si="0"/>
        <v>-7.0197044334975298E-2</v>
      </c>
    </row>
    <row r="13" spans="1:8" x14ac:dyDescent="0.2">
      <c r="A13" s="42">
        <v>41579</v>
      </c>
      <c r="B13" s="41">
        <v>7.82</v>
      </c>
      <c r="C13" s="41">
        <v>8.35</v>
      </c>
      <c r="D13" s="41">
        <v>6.67</v>
      </c>
      <c r="E13" s="41">
        <v>7.25</v>
      </c>
      <c r="F13" s="41">
        <v>7.25</v>
      </c>
      <c r="G13" s="41">
        <v>6650200</v>
      </c>
      <c r="H13" s="2">
        <f t="shared" si="0"/>
        <v>-3.9735099337748318E-2</v>
      </c>
    </row>
    <row r="14" spans="1:8" x14ac:dyDescent="0.2">
      <c r="A14" s="42">
        <v>41609</v>
      </c>
      <c r="B14" s="41">
        <v>7.29</v>
      </c>
      <c r="C14" s="41">
        <v>7.35</v>
      </c>
      <c r="D14" s="41">
        <v>4.54</v>
      </c>
      <c r="E14" s="41">
        <v>6.34</v>
      </c>
      <c r="F14" s="41">
        <v>6.34</v>
      </c>
      <c r="G14" s="41">
        <v>10006900</v>
      </c>
      <c r="H14" s="2">
        <f t="shared" si="0"/>
        <v>-0.12551724137931036</v>
      </c>
    </row>
    <row r="15" spans="1:8" x14ac:dyDescent="0.2">
      <c r="A15" s="42">
        <v>41640</v>
      </c>
      <c r="B15" s="41">
        <v>6.36</v>
      </c>
      <c r="C15" s="41">
        <v>8.39</v>
      </c>
      <c r="D15" s="41">
        <v>6.26</v>
      </c>
      <c r="E15" s="41">
        <v>7.4</v>
      </c>
      <c r="F15" s="41">
        <v>7.4</v>
      </c>
      <c r="G15" s="41">
        <v>8111300</v>
      </c>
      <c r="H15" s="2">
        <f t="shared" si="0"/>
        <v>0.16719242902208209</v>
      </c>
    </row>
    <row r="16" spans="1:8" x14ac:dyDescent="0.2">
      <c r="A16" s="42">
        <v>41671</v>
      </c>
      <c r="B16" s="41">
        <v>7.4</v>
      </c>
      <c r="C16" s="41">
        <v>8.34</v>
      </c>
      <c r="D16" s="41">
        <v>6.35</v>
      </c>
      <c r="E16" s="41">
        <v>8.07</v>
      </c>
      <c r="F16" s="41">
        <v>8.07</v>
      </c>
      <c r="G16" s="41">
        <v>6086800</v>
      </c>
      <c r="H16" s="2">
        <f t="shared" si="0"/>
        <v>9.0540540540540532E-2</v>
      </c>
    </row>
    <row r="17" spans="1:8" x14ac:dyDescent="0.2">
      <c r="A17" s="42">
        <v>41699</v>
      </c>
      <c r="B17" s="41">
        <v>7.9</v>
      </c>
      <c r="C17" s="41">
        <v>8.75</v>
      </c>
      <c r="D17" s="41">
        <v>7.13</v>
      </c>
      <c r="E17" s="41">
        <v>7.36</v>
      </c>
      <c r="F17" s="41">
        <v>7.36</v>
      </c>
      <c r="G17" s="41">
        <v>7161900</v>
      </c>
      <c r="H17" s="2">
        <f t="shared" si="0"/>
        <v>-8.7980173482032215E-2</v>
      </c>
    </row>
    <row r="18" spans="1:8" x14ac:dyDescent="0.2">
      <c r="A18" s="42">
        <v>41730</v>
      </c>
      <c r="B18" s="41">
        <v>7.52</v>
      </c>
      <c r="C18" s="41">
        <v>8.57</v>
      </c>
      <c r="D18" s="41">
        <v>6.82</v>
      </c>
      <c r="E18" s="41">
        <v>7.55</v>
      </c>
      <c r="F18" s="41">
        <v>7.55</v>
      </c>
      <c r="G18" s="41">
        <v>4956200</v>
      </c>
      <c r="H18" s="2">
        <f t="shared" si="0"/>
        <v>2.5815217391304279E-2</v>
      </c>
    </row>
    <row r="19" spans="1:8" x14ac:dyDescent="0.2">
      <c r="A19" s="42">
        <v>41760</v>
      </c>
      <c r="B19" s="41">
        <v>7.56</v>
      </c>
      <c r="C19" s="41">
        <v>9</v>
      </c>
      <c r="D19" s="41">
        <v>6.94</v>
      </c>
      <c r="E19" s="41">
        <v>8.4499999999999993</v>
      </c>
      <c r="F19" s="41">
        <v>8.4499999999999993</v>
      </c>
      <c r="G19" s="41">
        <v>8082600</v>
      </c>
      <c r="H19" s="2">
        <f t="shared" si="0"/>
        <v>0.11920529801324496</v>
      </c>
    </row>
    <row r="20" spans="1:8" x14ac:dyDescent="0.2">
      <c r="A20" s="42">
        <v>41791</v>
      </c>
      <c r="B20" s="41">
        <v>8.43</v>
      </c>
      <c r="C20" s="41">
        <v>8.99</v>
      </c>
      <c r="D20" s="41">
        <v>8.15</v>
      </c>
      <c r="E20" s="41">
        <v>8.5500000000000007</v>
      </c>
      <c r="F20" s="41">
        <v>8.5500000000000007</v>
      </c>
      <c r="G20" s="41">
        <v>5370500</v>
      </c>
      <c r="H20" s="2">
        <f t="shared" si="0"/>
        <v>1.1834319526627389E-2</v>
      </c>
    </row>
    <row r="21" spans="1:8" x14ac:dyDescent="0.2">
      <c r="A21" s="42">
        <v>41821</v>
      </c>
      <c r="B21" s="41">
        <v>8.49</v>
      </c>
      <c r="C21" s="41">
        <v>12.19</v>
      </c>
      <c r="D21" s="41">
        <v>8.49</v>
      </c>
      <c r="E21" s="41">
        <v>10.3</v>
      </c>
      <c r="F21" s="41">
        <v>10.3</v>
      </c>
      <c r="G21" s="41">
        <v>11565000</v>
      </c>
      <c r="H21" s="2">
        <f t="shared" si="0"/>
        <v>0.2046783625730994</v>
      </c>
    </row>
    <row r="22" spans="1:8" x14ac:dyDescent="0.2">
      <c r="A22" s="42">
        <v>41852</v>
      </c>
      <c r="B22" s="41">
        <v>10.23</v>
      </c>
      <c r="C22" s="41">
        <v>15.49</v>
      </c>
      <c r="D22" s="41">
        <v>9.5</v>
      </c>
      <c r="E22" s="41">
        <v>14.08</v>
      </c>
      <c r="F22" s="41">
        <v>14.08</v>
      </c>
      <c r="G22" s="41">
        <v>17953600</v>
      </c>
      <c r="H22" s="2">
        <f t="shared" si="0"/>
        <v>0.36699029126213584</v>
      </c>
    </row>
    <row r="23" spans="1:8" x14ac:dyDescent="0.2">
      <c r="A23" s="42">
        <v>41883</v>
      </c>
      <c r="B23" s="41">
        <v>14.09</v>
      </c>
      <c r="C23" s="41">
        <v>17.969999000000001</v>
      </c>
      <c r="D23" s="41">
        <v>13.91</v>
      </c>
      <c r="E23" s="41">
        <v>14.99</v>
      </c>
      <c r="F23" s="41">
        <v>14.99</v>
      </c>
      <c r="G23" s="41">
        <v>19851900</v>
      </c>
      <c r="H23" s="2">
        <f t="shared" si="0"/>
        <v>6.4630681818181823E-2</v>
      </c>
    </row>
    <row r="24" spans="1:8" x14ac:dyDescent="0.2">
      <c r="A24" s="42">
        <v>41913</v>
      </c>
      <c r="B24" s="41">
        <v>15</v>
      </c>
      <c r="C24" s="41">
        <v>15.14</v>
      </c>
      <c r="D24" s="41">
        <v>9.9499999999999993</v>
      </c>
      <c r="E24" s="41">
        <v>15.02</v>
      </c>
      <c r="F24" s="41">
        <v>15.02</v>
      </c>
      <c r="G24" s="41">
        <v>19760400</v>
      </c>
      <c r="H24" s="2">
        <f t="shared" si="0"/>
        <v>2.0013342228151674E-3</v>
      </c>
    </row>
    <row r="25" spans="1:8" x14ac:dyDescent="0.2">
      <c r="A25" s="42">
        <v>41944</v>
      </c>
      <c r="B25" s="41">
        <v>15</v>
      </c>
      <c r="C25" s="41">
        <v>15.82</v>
      </c>
      <c r="D25" s="41">
        <v>9.86</v>
      </c>
      <c r="E25" s="41">
        <v>10.51</v>
      </c>
      <c r="F25" s="41">
        <v>10.51</v>
      </c>
      <c r="G25" s="41">
        <v>18188300</v>
      </c>
      <c r="H25" s="2">
        <f t="shared" si="0"/>
        <v>-0.30026631158455391</v>
      </c>
    </row>
    <row r="26" spans="1:8" x14ac:dyDescent="0.2">
      <c r="A26" s="42">
        <v>41974</v>
      </c>
      <c r="B26" s="41">
        <v>10.5</v>
      </c>
      <c r="C26" s="41">
        <v>14.94</v>
      </c>
      <c r="D26" s="41">
        <v>10.09</v>
      </c>
      <c r="E26" s="41">
        <v>14.29</v>
      </c>
      <c r="F26" s="41">
        <v>14.29</v>
      </c>
      <c r="G26" s="41">
        <v>13007500</v>
      </c>
      <c r="H26" s="2">
        <f t="shared" si="0"/>
        <v>0.35965746907706941</v>
      </c>
    </row>
    <row r="27" spans="1:8" x14ac:dyDescent="0.2">
      <c r="A27" s="42">
        <v>42005</v>
      </c>
      <c r="B27" s="41">
        <v>14.3</v>
      </c>
      <c r="C27" s="41">
        <v>14.71</v>
      </c>
      <c r="D27" s="41">
        <v>10.199999999999999</v>
      </c>
      <c r="E27" s="41">
        <v>12.39</v>
      </c>
      <c r="F27" s="41">
        <v>12.39</v>
      </c>
      <c r="G27" s="41">
        <v>18132300</v>
      </c>
      <c r="H27" s="2">
        <f t="shared" si="0"/>
        <v>-0.13296011196640997</v>
      </c>
    </row>
    <row r="28" spans="1:8" x14ac:dyDescent="0.2">
      <c r="A28" s="42">
        <v>42036</v>
      </c>
      <c r="B28" s="41">
        <v>12.4</v>
      </c>
      <c r="C28" s="41">
        <v>15.2</v>
      </c>
      <c r="D28" s="41">
        <v>12.24</v>
      </c>
      <c r="E28" s="41">
        <v>13.78</v>
      </c>
      <c r="F28" s="41">
        <v>13.78</v>
      </c>
      <c r="G28" s="41">
        <v>14494200</v>
      </c>
      <c r="H28" s="2">
        <f t="shared" si="0"/>
        <v>0.11218724778046801</v>
      </c>
    </row>
    <row r="29" spans="1:8" x14ac:dyDescent="0.2">
      <c r="A29" s="42">
        <v>42064</v>
      </c>
      <c r="B29" s="41">
        <v>13.86</v>
      </c>
      <c r="C29" s="41">
        <v>15.25</v>
      </c>
      <c r="D29" s="41">
        <v>11.72</v>
      </c>
      <c r="E29" s="41">
        <v>13.19</v>
      </c>
      <c r="F29" s="41">
        <v>13.19</v>
      </c>
      <c r="G29" s="41">
        <v>19370900</v>
      </c>
      <c r="H29" s="2">
        <f t="shared" si="0"/>
        <v>-4.2815674891146578E-2</v>
      </c>
    </row>
    <row r="30" spans="1:8" x14ac:dyDescent="0.2">
      <c r="A30" s="42">
        <v>42095</v>
      </c>
      <c r="B30" s="41">
        <v>13.21</v>
      </c>
      <c r="C30" s="41">
        <v>14.17</v>
      </c>
      <c r="D30" s="41">
        <v>12.31</v>
      </c>
      <c r="E30" s="41">
        <v>12.57</v>
      </c>
      <c r="F30" s="41">
        <v>12.57</v>
      </c>
      <c r="G30" s="41">
        <v>10927400</v>
      </c>
      <c r="H30" s="2">
        <f t="shared" si="0"/>
        <v>-4.7005307050796002E-2</v>
      </c>
    </row>
    <row r="31" spans="1:8" x14ac:dyDescent="0.2">
      <c r="A31" s="42">
        <v>42125</v>
      </c>
      <c r="B31" s="41">
        <v>12.39</v>
      </c>
      <c r="C31" s="41">
        <v>13.14</v>
      </c>
      <c r="D31" s="41">
        <v>9.31</v>
      </c>
      <c r="E31" s="41">
        <v>9.4700000000000006</v>
      </c>
      <c r="F31" s="41">
        <v>9.4700000000000006</v>
      </c>
      <c r="G31" s="41">
        <v>23329100</v>
      </c>
      <c r="H31" s="2">
        <f t="shared" si="0"/>
        <v>-0.24661893396976925</v>
      </c>
    </row>
    <row r="32" spans="1:8" x14ac:dyDescent="0.2">
      <c r="A32" s="42">
        <v>42156</v>
      </c>
      <c r="B32" s="41">
        <v>9.52</v>
      </c>
      <c r="C32" s="41">
        <v>10.029999999999999</v>
      </c>
      <c r="D32" s="41">
        <v>7.54</v>
      </c>
      <c r="E32" s="41">
        <v>7.61</v>
      </c>
      <c r="F32" s="41">
        <v>7.61</v>
      </c>
      <c r="G32" s="41">
        <v>16504100</v>
      </c>
      <c r="H32" s="2">
        <f t="shared" si="0"/>
        <v>-0.19640971488912357</v>
      </c>
    </row>
    <row r="33" spans="1:8" x14ac:dyDescent="0.2">
      <c r="A33" s="42">
        <v>42186</v>
      </c>
      <c r="B33" s="41">
        <v>7.7</v>
      </c>
      <c r="C33" s="41">
        <v>7.86</v>
      </c>
      <c r="D33" s="41">
        <v>5.42</v>
      </c>
      <c r="E33" s="41">
        <v>5.91</v>
      </c>
      <c r="F33" s="41">
        <v>5.91</v>
      </c>
      <c r="G33" s="41">
        <v>20959400</v>
      </c>
      <c r="H33" s="2">
        <f t="shared" si="0"/>
        <v>-0.22339027595269384</v>
      </c>
    </row>
    <row r="34" spans="1:8" x14ac:dyDescent="0.2">
      <c r="A34" s="42">
        <v>42217</v>
      </c>
      <c r="B34" s="41">
        <v>5.97</v>
      </c>
      <c r="C34" s="41">
        <v>7.1</v>
      </c>
      <c r="D34" s="41">
        <v>3.9</v>
      </c>
      <c r="E34" s="41">
        <v>4.5999999999999996</v>
      </c>
      <c r="F34" s="41">
        <v>4.5999999999999996</v>
      </c>
      <c r="G34" s="41">
        <v>21298600</v>
      </c>
      <c r="H34" s="2">
        <f t="shared" si="0"/>
        <v>-0.22165820642978012</v>
      </c>
    </row>
    <row r="35" spans="1:8" x14ac:dyDescent="0.2">
      <c r="A35" s="42">
        <v>42248</v>
      </c>
      <c r="B35" s="41">
        <v>4.57</v>
      </c>
      <c r="C35" s="41">
        <v>4.82</v>
      </c>
      <c r="D35" s="41">
        <v>3.42</v>
      </c>
      <c r="E35" s="41">
        <v>3.7</v>
      </c>
      <c r="F35" s="41">
        <v>3.7</v>
      </c>
      <c r="G35" s="41">
        <v>15425600</v>
      </c>
      <c r="H35" s="2">
        <f t="shared" si="0"/>
        <v>-0.19565217391304338</v>
      </c>
    </row>
    <row r="36" spans="1:8" x14ac:dyDescent="0.2">
      <c r="A36" s="42">
        <v>42278</v>
      </c>
      <c r="B36" s="41">
        <v>3.76</v>
      </c>
      <c r="C36" s="41">
        <v>5.37</v>
      </c>
      <c r="D36" s="41">
        <v>3.36</v>
      </c>
      <c r="E36" s="41">
        <v>3.6</v>
      </c>
      <c r="F36" s="41">
        <v>3.6</v>
      </c>
      <c r="G36" s="41">
        <v>17756700</v>
      </c>
      <c r="H36" s="2">
        <f t="shared" si="0"/>
        <v>-2.7027027027027049E-2</v>
      </c>
    </row>
    <row r="37" spans="1:8" x14ac:dyDescent="0.2">
      <c r="A37" s="42">
        <v>42309</v>
      </c>
      <c r="B37" s="41">
        <v>3.61</v>
      </c>
      <c r="C37" s="41">
        <v>3.76</v>
      </c>
      <c r="D37" s="41">
        <v>1.63</v>
      </c>
      <c r="E37" s="41">
        <v>1.67</v>
      </c>
      <c r="F37" s="41">
        <v>1.67</v>
      </c>
      <c r="G37" s="41">
        <v>28981500</v>
      </c>
      <c r="H37" s="2">
        <f t="shared" si="0"/>
        <v>-0.53611111111111109</v>
      </c>
    </row>
    <row r="38" spans="1:8" x14ac:dyDescent="0.2">
      <c r="A38" s="42">
        <v>42339</v>
      </c>
      <c r="B38" s="41">
        <v>1.67</v>
      </c>
      <c r="C38" s="41">
        <v>4.5</v>
      </c>
      <c r="D38" s="41">
        <v>1.67</v>
      </c>
      <c r="E38" s="41">
        <v>3.51</v>
      </c>
      <c r="F38" s="41">
        <v>3.51</v>
      </c>
      <c r="G38" s="41">
        <v>36706400</v>
      </c>
      <c r="H38" s="2">
        <f t="shared" si="0"/>
        <v>1.1017964071856288</v>
      </c>
    </row>
    <row r="39" spans="1:8" x14ac:dyDescent="0.2">
      <c r="A39" s="42">
        <v>42370</v>
      </c>
      <c r="B39" s="41">
        <v>3.43</v>
      </c>
      <c r="C39" s="41">
        <v>3.73</v>
      </c>
      <c r="D39" s="41">
        <v>1.97</v>
      </c>
      <c r="E39" s="41">
        <v>2.4300000000000002</v>
      </c>
      <c r="F39" s="41">
        <v>2.4300000000000002</v>
      </c>
      <c r="G39" s="41">
        <v>14683200</v>
      </c>
      <c r="H39" s="2">
        <f t="shared" si="0"/>
        <v>-0.3076923076923076</v>
      </c>
    </row>
    <row r="40" spans="1:8" x14ac:dyDescent="0.2">
      <c r="A40" s="42">
        <v>42401</v>
      </c>
      <c r="B40" s="41">
        <v>2.44</v>
      </c>
      <c r="C40" s="41">
        <v>2.59</v>
      </c>
      <c r="D40" s="41">
        <v>1.76</v>
      </c>
      <c r="E40" s="41">
        <v>2.33</v>
      </c>
      <c r="F40" s="41">
        <v>2.33</v>
      </c>
      <c r="G40" s="41">
        <v>11817000</v>
      </c>
      <c r="H40" s="2">
        <f t="shared" si="0"/>
        <v>-4.1152263374485631E-2</v>
      </c>
    </row>
    <row r="41" spans="1:8" x14ac:dyDescent="0.2">
      <c r="A41" s="42">
        <v>42430</v>
      </c>
      <c r="B41" s="41">
        <v>2.4500000000000002</v>
      </c>
      <c r="C41" s="41">
        <v>3.43</v>
      </c>
      <c r="D41" s="41">
        <v>2.0099999999999998</v>
      </c>
      <c r="E41" s="41">
        <v>2.33</v>
      </c>
      <c r="F41" s="41">
        <v>2.33</v>
      </c>
      <c r="G41" s="41">
        <v>12466100</v>
      </c>
      <c r="H41" s="2">
        <f t="shared" si="0"/>
        <v>0</v>
      </c>
    </row>
    <row r="42" spans="1:8" x14ac:dyDescent="0.2">
      <c r="A42" s="42">
        <v>42461</v>
      </c>
      <c r="B42" s="41">
        <v>2.35</v>
      </c>
      <c r="C42" s="41">
        <v>2.8</v>
      </c>
      <c r="D42" s="41">
        <v>2.23</v>
      </c>
      <c r="E42" s="41">
        <v>2.5099999999999998</v>
      </c>
      <c r="F42" s="41">
        <v>2.5099999999999998</v>
      </c>
      <c r="G42" s="41">
        <v>6513300</v>
      </c>
      <c r="H42" s="2">
        <f t="shared" si="0"/>
        <v>7.7253218884120053E-2</v>
      </c>
    </row>
    <row r="43" spans="1:8" x14ac:dyDescent="0.2">
      <c r="A43" s="42">
        <v>42491</v>
      </c>
      <c r="B43" s="41">
        <v>2.5099999999999998</v>
      </c>
      <c r="C43" s="41">
        <v>2.59</v>
      </c>
      <c r="D43" s="41">
        <v>1.73</v>
      </c>
      <c r="E43" s="41">
        <v>2.09</v>
      </c>
      <c r="F43" s="41">
        <v>2.09</v>
      </c>
      <c r="G43" s="41">
        <v>8685500</v>
      </c>
      <c r="H43" s="2">
        <f t="shared" si="0"/>
        <v>-0.16733067729083664</v>
      </c>
    </row>
    <row r="44" spans="1:8" x14ac:dyDescent="0.2">
      <c r="A44" s="42">
        <v>42522</v>
      </c>
      <c r="B44" s="41">
        <v>2.06</v>
      </c>
      <c r="C44" s="41">
        <v>2.38</v>
      </c>
      <c r="D44" s="41">
        <v>1.89</v>
      </c>
      <c r="E44" s="41">
        <v>1.99</v>
      </c>
      <c r="F44" s="41">
        <v>1.99</v>
      </c>
      <c r="G44" s="41">
        <v>9140500</v>
      </c>
      <c r="H44" s="2">
        <f t="shared" si="0"/>
        <v>-4.7846889952153047E-2</v>
      </c>
    </row>
    <row r="45" spans="1:8" x14ac:dyDescent="0.2">
      <c r="A45" s="42">
        <v>42552</v>
      </c>
      <c r="B45" s="41">
        <v>1.95</v>
      </c>
      <c r="C45" s="41">
        <v>2.14</v>
      </c>
      <c r="D45" s="41">
        <v>1.76</v>
      </c>
      <c r="E45" s="41">
        <v>1.8</v>
      </c>
      <c r="F45" s="41">
        <v>1.8</v>
      </c>
      <c r="G45" s="41">
        <v>6215600</v>
      </c>
      <c r="H45" s="2">
        <f t="shared" si="0"/>
        <v>-9.5477386934673336E-2</v>
      </c>
    </row>
    <row r="46" spans="1:8" x14ac:dyDescent="0.2">
      <c r="A46" s="42">
        <v>42583</v>
      </c>
      <c r="B46" s="41">
        <v>1.77</v>
      </c>
      <c r="C46" s="41">
        <v>2</v>
      </c>
      <c r="D46" s="41">
        <v>1.75</v>
      </c>
      <c r="E46" s="41">
        <v>1.82</v>
      </c>
      <c r="F46" s="41">
        <v>1.82</v>
      </c>
      <c r="G46" s="41">
        <v>5380400</v>
      </c>
      <c r="H46" s="2">
        <f t="shared" si="0"/>
        <v>1.111111111111112E-2</v>
      </c>
    </row>
    <row r="47" spans="1:8" x14ac:dyDescent="0.2">
      <c r="A47" s="42">
        <v>42614</v>
      </c>
      <c r="B47" s="41">
        <v>1.83</v>
      </c>
      <c r="C47" s="41">
        <v>1.86</v>
      </c>
      <c r="D47" s="41">
        <v>1.1599999999999999</v>
      </c>
      <c r="E47" s="41">
        <v>1.18</v>
      </c>
      <c r="F47" s="41">
        <v>1.18</v>
      </c>
      <c r="G47" s="41">
        <v>19253100</v>
      </c>
      <c r="H47" s="2">
        <f t="shared" si="0"/>
        <v>-0.35164835164835173</v>
      </c>
    </row>
    <row r="48" spans="1:8" x14ac:dyDescent="0.2">
      <c r="A48" s="42">
        <v>42644</v>
      </c>
      <c r="B48" s="41">
        <v>1.19</v>
      </c>
      <c r="C48" s="41">
        <v>1.22</v>
      </c>
      <c r="D48" s="41">
        <v>0.98</v>
      </c>
      <c r="E48" s="41">
        <v>1</v>
      </c>
      <c r="F48" s="41">
        <v>1</v>
      </c>
      <c r="G48" s="41">
        <v>16525500</v>
      </c>
      <c r="H48" s="2">
        <f t="shared" si="0"/>
        <v>-0.15254237288135589</v>
      </c>
    </row>
    <row r="49" spans="1:8" x14ac:dyDescent="0.2">
      <c r="A49" s="42">
        <v>42675</v>
      </c>
      <c r="B49" s="41">
        <v>0.99</v>
      </c>
      <c r="C49" s="41">
        <v>1.24</v>
      </c>
      <c r="D49" s="41">
        <v>0.99</v>
      </c>
      <c r="E49" s="41">
        <v>1.1200000000000001</v>
      </c>
      <c r="F49" s="41">
        <v>1.1200000000000001</v>
      </c>
      <c r="G49" s="41">
        <v>11551700</v>
      </c>
      <c r="H49" s="2">
        <f t="shared" si="0"/>
        <v>0.12000000000000011</v>
      </c>
    </row>
    <row r="50" spans="1:8" x14ac:dyDescent="0.2">
      <c r="A50" s="42">
        <v>42705</v>
      </c>
      <c r="B50" s="41">
        <v>1.1200000000000001</v>
      </c>
      <c r="C50" s="41">
        <v>1.5</v>
      </c>
      <c r="D50" s="41">
        <v>0.95</v>
      </c>
      <c r="E50" s="41">
        <v>1.01</v>
      </c>
      <c r="F50" s="41">
        <v>1.01</v>
      </c>
      <c r="G50" s="41">
        <v>19041700</v>
      </c>
      <c r="H50" s="2">
        <f t="shared" si="0"/>
        <v>-9.8214285714285796E-2</v>
      </c>
    </row>
    <row r="51" spans="1:8" x14ac:dyDescent="0.2">
      <c r="A51" s="42">
        <v>42736</v>
      </c>
      <c r="B51" s="41">
        <v>1.02</v>
      </c>
      <c r="C51" s="41">
        <v>1.99</v>
      </c>
      <c r="D51" s="41">
        <v>1.01</v>
      </c>
      <c r="E51" s="41">
        <v>1.49</v>
      </c>
      <c r="F51" s="41">
        <v>1.49</v>
      </c>
      <c r="G51" s="41">
        <v>25328500</v>
      </c>
      <c r="H51" s="2">
        <f t="shared" si="0"/>
        <v>0.47524752475247523</v>
      </c>
    </row>
    <row r="52" spans="1:8" x14ac:dyDescent="0.2">
      <c r="A52" s="42">
        <v>42767</v>
      </c>
      <c r="B52" s="41">
        <v>1.5</v>
      </c>
      <c r="C52" s="41">
        <v>2.0299999999999998</v>
      </c>
      <c r="D52" s="41">
        <v>1.38</v>
      </c>
      <c r="E52" s="41">
        <v>1.79</v>
      </c>
      <c r="F52" s="41">
        <v>1.79</v>
      </c>
      <c r="G52" s="41">
        <v>18262900</v>
      </c>
      <c r="H52" s="2">
        <f t="shared" si="0"/>
        <v>0.20134228187919467</v>
      </c>
    </row>
    <row r="53" spans="1:8" x14ac:dyDescent="0.2">
      <c r="A53" s="42">
        <v>42795</v>
      </c>
      <c r="B53" s="41">
        <v>1.55</v>
      </c>
      <c r="C53" s="41">
        <v>1.68</v>
      </c>
      <c r="D53" s="41">
        <v>1.1399999999999999</v>
      </c>
      <c r="E53" s="41">
        <v>1.37</v>
      </c>
      <c r="F53" s="41">
        <v>1.37</v>
      </c>
      <c r="G53" s="41">
        <v>20391600</v>
      </c>
      <c r="H53" s="2">
        <f t="shared" si="0"/>
        <v>-0.23463687150837984</v>
      </c>
    </row>
    <row r="54" spans="1:8" x14ac:dyDescent="0.2">
      <c r="A54" s="42">
        <v>42826</v>
      </c>
      <c r="B54" s="41">
        <v>1.39</v>
      </c>
      <c r="C54" s="41">
        <v>1.41</v>
      </c>
      <c r="D54" s="41">
        <v>1.1599999999999999</v>
      </c>
      <c r="E54" s="41">
        <v>1.19</v>
      </c>
      <c r="F54" s="41">
        <v>1.19</v>
      </c>
      <c r="G54" s="41">
        <v>7411700</v>
      </c>
      <c r="H54" s="2">
        <f t="shared" si="0"/>
        <v>-0.13138686131386873</v>
      </c>
    </row>
    <row r="55" spans="1:8" x14ac:dyDescent="0.2">
      <c r="A55" s="42">
        <v>42856</v>
      </c>
      <c r="B55" s="41">
        <v>1.19</v>
      </c>
      <c r="C55" s="41">
        <v>1.25</v>
      </c>
      <c r="D55" s="41">
        <v>0.65</v>
      </c>
      <c r="E55" s="41">
        <v>0.76</v>
      </c>
      <c r="F55" s="41">
        <v>0.76</v>
      </c>
      <c r="G55" s="41">
        <v>29401700</v>
      </c>
      <c r="H55" s="2">
        <f t="shared" si="0"/>
        <v>-0.36134453781512599</v>
      </c>
    </row>
    <row r="56" spans="1:8" x14ac:dyDescent="0.2">
      <c r="A56" s="42">
        <v>42887</v>
      </c>
      <c r="B56" s="41">
        <v>0.76</v>
      </c>
      <c r="C56" s="41">
        <v>0.92</v>
      </c>
      <c r="D56" s="41">
        <v>0.75</v>
      </c>
      <c r="E56" s="41">
        <v>0.87</v>
      </c>
      <c r="F56" s="41">
        <v>0.87</v>
      </c>
      <c r="G56" s="41">
        <v>14548700</v>
      </c>
      <c r="H56" s="2">
        <f t="shared" si="0"/>
        <v>0.14473684210526314</v>
      </c>
    </row>
    <row r="57" spans="1:8" x14ac:dyDescent="0.2">
      <c r="A57" s="42">
        <v>42917</v>
      </c>
      <c r="B57" s="41">
        <v>0.87</v>
      </c>
      <c r="C57" s="41">
        <v>1.07</v>
      </c>
      <c r="D57" s="41">
        <v>0.78</v>
      </c>
      <c r="E57" s="41">
        <v>0.94</v>
      </c>
      <c r="F57" s="41">
        <v>0.94</v>
      </c>
      <c r="G57" s="41">
        <v>14540300</v>
      </c>
      <c r="H57" s="2">
        <f t="shared" si="0"/>
        <v>8.0459770114942472E-2</v>
      </c>
    </row>
    <row r="58" spans="1:8" x14ac:dyDescent="0.2">
      <c r="A58" s="42">
        <v>42948</v>
      </c>
      <c r="B58" s="41">
        <v>0.93</v>
      </c>
      <c r="C58" s="41">
        <v>1.1200000000000001</v>
      </c>
      <c r="D58" s="41">
        <v>0.76</v>
      </c>
      <c r="E58" s="41">
        <v>0.92</v>
      </c>
      <c r="F58" s="41">
        <v>0.92</v>
      </c>
      <c r="G58" s="41">
        <v>16011300</v>
      </c>
      <c r="H58" s="2">
        <f t="shared" si="0"/>
        <v>-2.1276595744680753E-2</v>
      </c>
    </row>
    <row r="59" spans="1:8" x14ac:dyDescent="0.2">
      <c r="A59" s="42">
        <v>42979</v>
      </c>
      <c r="B59" s="41">
        <v>0.91</v>
      </c>
      <c r="C59" s="41">
        <v>1.67</v>
      </c>
      <c r="D59" s="41">
        <v>0.91</v>
      </c>
      <c r="E59" s="41">
        <v>1.52</v>
      </c>
      <c r="F59" s="41">
        <v>1.52</v>
      </c>
      <c r="G59" s="41">
        <v>18071900</v>
      </c>
      <c r="H59" s="2">
        <f t="shared" si="0"/>
        <v>0.65217391304347816</v>
      </c>
    </row>
    <row r="60" spans="1:8" x14ac:dyDescent="0.2">
      <c r="A60" s="42">
        <v>43009</v>
      </c>
      <c r="B60" s="41">
        <v>1.53</v>
      </c>
      <c r="C60" s="41">
        <v>1.63</v>
      </c>
      <c r="D60" s="41">
        <v>1.24</v>
      </c>
      <c r="E60" s="41">
        <v>1.53</v>
      </c>
      <c r="F60" s="41">
        <v>1.53</v>
      </c>
      <c r="G60" s="41">
        <v>10670200</v>
      </c>
      <c r="H60" s="2">
        <f t="shared" si="0"/>
        <v>6.5789473684210583E-3</v>
      </c>
    </row>
    <row r="61" spans="1:8" x14ac:dyDescent="0.2">
      <c r="A61" s="42">
        <v>43040</v>
      </c>
      <c r="B61" s="41">
        <v>1.53</v>
      </c>
      <c r="C61" s="41">
        <v>3.45</v>
      </c>
      <c r="D61" s="41">
        <v>1.37</v>
      </c>
      <c r="E61" s="41">
        <v>2.9</v>
      </c>
      <c r="F61" s="41">
        <v>2.9</v>
      </c>
      <c r="G61" s="41">
        <v>32191600</v>
      </c>
      <c r="H61" s="2">
        <f t="shared" si="0"/>
        <v>0.89542483660130712</v>
      </c>
    </row>
    <row r="62" spans="1:8" x14ac:dyDescent="0.2">
      <c r="A62" s="42">
        <v>43070</v>
      </c>
      <c r="B62" s="41">
        <v>2.88</v>
      </c>
      <c r="C62" s="41">
        <v>3.01</v>
      </c>
      <c r="D62" s="41">
        <v>2.33</v>
      </c>
      <c r="E62" s="41">
        <v>2.41</v>
      </c>
      <c r="F62" s="41">
        <v>2.41</v>
      </c>
      <c r="G62" s="41">
        <v>14945700</v>
      </c>
      <c r="H62" s="2">
        <f t="shared" si="0"/>
        <v>-0.16896551724137923</v>
      </c>
    </row>
    <row r="63" spans="1:8" x14ac:dyDescent="0.2">
      <c r="A63" s="42">
        <v>43101</v>
      </c>
      <c r="B63" s="41">
        <v>2.39</v>
      </c>
      <c r="C63" s="41">
        <v>2.66</v>
      </c>
      <c r="D63" s="41">
        <v>1.83</v>
      </c>
      <c r="E63" s="41">
        <v>2.2000000000000002</v>
      </c>
      <c r="F63" s="41">
        <v>2.2000000000000002</v>
      </c>
      <c r="G63" s="41">
        <v>17848700</v>
      </c>
      <c r="H63" s="2">
        <f t="shared" si="0"/>
        <v>-8.7136929460580895E-2</v>
      </c>
    </row>
    <row r="64" spans="1:8" x14ac:dyDescent="0.2">
      <c r="A64" s="42">
        <v>43132</v>
      </c>
      <c r="B64" s="41">
        <v>2.1800000000000002</v>
      </c>
      <c r="C64" s="41">
        <v>3.45</v>
      </c>
      <c r="D64" s="41">
        <v>2</v>
      </c>
      <c r="E64" s="41">
        <v>3.32</v>
      </c>
      <c r="F64" s="41">
        <v>3.32</v>
      </c>
      <c r="G64" s="41">
        <v>24817500</v>
      </c>
      <c r="H64" s="2">
        <f t="shared" si="0"/>
        <v>0.50909090909090893</v>
      </c>
    </row>
    <row r="65" spans="1:8" x14ac:dyDescent="0.2">
      <c r="A65" s="42">
        <v>43160</v>
      </c>
      <c r="B65" s="41">
        <v>3.32</v>
      </c>
      <c r="C65" s="41">
        <v>5.58</v>
      </c>
      <c r="D65" s="41">
        <v>3.14</v>
      </c>
      <c r="E65" s="41">
        <v>4.57</v>
      </c>
      <c r="F65" s="41">
        <v>4.57</v>
      </c>
      <c r="G65" s="41">
        <v>48452300</v>
      </c>
      <c r="H65" s="2">
        <f t="shared" si="0"/>
        <v>0.37650602409638567</v>
      </c>
    </row>
    <row r="66" spans="1:8" x14ac:dyDescent="0.2">
      <c r="A66" s="42">
        <v>43191</v>
      </c>
      <c r="B66" s="41">
        <v>4.58</v>
      </c>
      <c r="C66" s="41">
        <v>5.2</v>
      </c>
      <c r="D66" s="41">
        <v>3.81</v>
      </c>
      <c r="E66" s="41">
        <v>4.1500000000000004</v>
      </c>
      <c r="F66" s="41">
        <v>4.1500000000000004</v>
      </c>
      <c r="G66" s="41">
        <v>33294300</v>
      </c>
      <c r="H66" s="2">
        <f t="shared" si="0"/>
        <v>-9.190371991247262E-2</v>
      </c>
    </row>
    <row r="67" spans="1:8" x14ac:dyDescent="0.2">
      <c r="A67" s="42">
        <v>43221</v>
      </c>
      <c r="B67" s="41">
        <v>4.12</v>
      </c>
      <c r="C67" s="41">
        <v>6.37</v>
      </c>
      <c r="D67" s="41">
        <v>3.95</v>
      </c>
      <c r="E67" s="41">
        <v>5.73</v>
      </c>
      <c r="F67" s="41">
        <v>5.73</v>
      </c>
      <c r="G67" s="41">
        <v>51679300</v>
      </c>
      <c r="H67" s="2">
        <f t="shared" si="0"/>
        <v>0.38072289156626504</v>
      </c>
    </row>
    <row r="68" spans="1:8" x14ac:dyDescent="0.2">
      <c r="A68" s="42">
        <v>43252</v>
      </c>
      <c r="B68" s="41">
        <v>5.85</v>
      </c>
      <c r="C68" s="41">
        <v>7.55</v>
      </c>
      <c r="D68" s="41">
        <v>4.42</v>
      </c>
      <c r="E68" s="41">
        <v>6.73</v>
      </c>
      <c r="F68" s="41">
        <v>6.73</v>
      </c>
      <c r="G68" s="41">
        <v>115701500</v>
      </c>
      <c r="H68" s="2">
        <f t="shared" ref="H68:H122" si="1">(F68-F67)/F67</f>
        <v>0.17452006980802792</v>
      </c>
    </row>
    <row r="69" spans="1:8" x14ac:dyDescent="0.2">
      <c r="A69" s="42">
        <v>43282</v>
      </c>
      <c r="B69" s="41">
        <v>6.73</v>
      </c>
      <c r="C69" s="41">
        <v>7.6</v>
      </c>
      <c r="D69" s="41">
        <v>5.24</v>
      </c>
      <c r="E69" s="41">
        <v>5.95</v>
      </c>
      <c r="F69" s="41">
        <v>5.95</v>
      </c>
      <c r="G69" s="41">
        <v>74271600</v>
      </c>
      <c r="H69" s="2">
        <f t="shared" si="1"/>
        <v>-0.1158989598811293</v>
      </c>
    </row>
    <row r="70" spans="1:8" x14ac:dyDescent="0.2">
      <c r="A70" s="42">
        <v>43313</v>
      </c>
      <c r="B70" s="41">
        <v>5.47</v>
      </c>
      <c r="C70" s="41">
        <v>6.09</v>
      </c>
      <c r="D70" s="41">
        <v>4.4000000000000004</v>
      </c>
      <c r="E70" s="41">
        <v>4.8899999999999997</v>
      </c>
      <c r="F70" s="41">
        <v>4.8899999999999997</v>
      </c>
      <c r="G70" s="41">
        <v>78678500</v>
      </c>
      <c r="H70" s="2">
        <f t="shared" si="1"/>
        <v>-0.17815126050420177</v>
      </c>
    </row>
    <row r="71" spans="1:8" x14ac:dyDescent="0.2">
      <c r="A71" s="42">
        <v>43344</v>
      </c>
      <c r="B71" s="41">
        <v>4.8600000000000003</v>
      </c>
      <c r="C71" s="41">
        <v>5.21</v>
      </c>
      <c r="D71" s="41">
        <v>3.7</v>
      </c>
      <c r="E71" s="41">
        <v>4.8499999999999996</v>
      </c>
      <c r="F71" s="41">
        <v>4.8499999999999996</v>
      </c>
      <c r="G71" s="41">
        <v>56340500</v>
      </c>
      <c r="H71" s="2">
        <f t="shared" si="1"/>
        <v>-8.1799591002045067E-3</v>
      </c>
    </row>
    <row r="72" spans="1:8" x14ac:dyDescent="0.2">
      <c r="A72" s="42">
        <v>43374</v>
      </c>
      <c r="B72" s="41">
        <v>5.01</v>
      </c>
      <c r="C72" s="41">
        <v>5.14</v>
      </c>
      <c r="D72" s="41">
        <v>4.0599999999999996</v>
      </c>
      <c r="E72" s="41">
        <v>4.54</v>
      </c>
      <c r="F72" s="41">
        <v>4.54</v>
      </c>
      <c r="G72" s="41">
        <v>38699700</v>
      </c>
      <c r="H72" s="2">
        <f t="shared" si="1"/>
        <v>-6.3917525773195802E-2</v>
      </c>
    </row>
    <row r="73" spans="1:8" x14ac:dyDescent="0.2">
      <c r="A73" s="42">
        <v>43405</v>
      </c>
      <c r="B73" s="41">
        <v>4.55</v>
      </c>
      <c r="C73" s="41">
        <v>5.81</v>
      </c>
      <c r="D73" s="41">
        <v>4.51</v>
      </c>
      <c r="E73" s="41">
        <v>5.4</v>
      </c>
      <c r="F73" s="41">
        <v>5.4</v>
      </c>
      <c r="G73" s="41">
        <v>33926300</v>
      </c>
      <c r="H73" s="2">
        <f t="shared" si="1"/>
        <v>0.18942731277533045</v>
      </c>
    </row>
    <row r="74" spans="1:8" x14ac:dyDescent="0.2">
      <c r="A74" s="42">
        <v>43435</v>
      </c>
      <c r="B74" s="41">
        <v>5.58</v>
      </c>
      <c r="C74" s="41">
        <v>6.34</v>
      </c>
      <c r="D74" s="41">
        <v>4.53</v>
      </c>
      <c r="E74" s="41">
        <v>4.7300000000000004</v>
      </c>
      <c r="F74" s="41">
        <v>4.7300000000000004</v>
      </c>
      <c r="G74" s="41">
        <v>33764100</v>
      </c>
      <c r="H74" s="2">
        <f t="shared" si="1"/>
        <v>-0.12407407407407406</v>
      </c>
    </row>
    <row r="75" spans="1:8" x14ac:dyDescent="0.2">
      <c r="A75" s="42">
        <v>43466</v>
      </c>
      <c r="B75" s="41">
        <v>4.63</v>
      </c>
      <c r="C75" s="41">
        <v>7.58</v>
      </c>
      <c r="D75" s="41">
        <v>4.6100000000000003</v>
      </c>
      <c r="E75" s="41">
        <v>7.23</v>
      </c>
      <c r="F75" s="41">
        <v>7.23</v>
      </c>
      <c r="G75" s="41">
        <v>37369900</v>
      </c>
      <c r="H75" s="2">
        <f t="shared" si="1"/>
        <v>0.52854122621564481</v>
      </c>
    </row>
    <row r="76" spans="1:8" x14ac:dyDescent="0.2">
      <c r="A76" s="42">
        <v>43497</v>
      </c>
      <c r="B76" s="41">
        <v>7.26</v>
      </c>
      <c r="C76" s="41">
        <v>9.4</v>
      </c>
      <c r="D76" s="41">
        <v>6.6</v>
      </c>
      <c r="E76" s="41">
        <v>9.07</v>
      </c>
      <c r="F76" s="41">
        <v>9.07</v>
      </c>
      <c r="G76" s="41">
        <v>41080500</v>
      </c>
      <c r="H76" s="2">
        <f t="shared" si="1"/>
        <v>0.2544951590594744</v>
      </c>
    </row>
    <row r="77" spans="1:8" x14ac:dyDescent="0.2">
      <c r="A77" s="42">
        <v>43525</v>
      </c>
      <c r="B77" s="41">
        <v>9.11</v>
      </c>
      <c r="C77" s="41">
        <v>9.6999999999999993</v>
      </c>
      <c r="D77" s="41">
        <v>8.0299999999999994</v>
      </c>
      <c r="E77" s="41">
        <v>9.23</v>
      </c>
      <c r="F77" s="41">
        <v>9.23</v>
      </c>
      <c r="G77" s="41">
        <v>46784400</v>
      </c>
      <c r="H77" s="2">
        <f t="shared" si="1"/>
        <v>1.764057331863287E-2</v>
      </c>
    </row>
    <row r="78" spans="1:8" x14ac:dyDescent="0.2">
      <c r="A78" s="42">
        <v>43556</v>
      </c>
      <c r="B78" s="41">
        <v>9.15</v>
      </c>
      <c r="C78" s="41">
        <v>10.49</v>
      </c>
      <c r="D78" s="41">
        <v>9.06</v>
      </c>
      <c r="E78" s="41">
        <v>10.039999999999999</v>
      </c>
      <c r="F78" s="41">
        <v>10.039999999999999</v>
      </c>
      <c r="G78" s="41">
        <v>39823600</v>
      </c>
      <c r="H78" s="2">
        <f t="shared" si="1"/>
        <v>8.7757313109425639E-2</v>
      </c>
    </row>
    <row r="79" spans="1:8" x14ac:dyDescent="0.2">
      <c r="A79" s="42">
        <v>43586</v>
      </c>
      <c r="B79" s="41">
        <v>12.3</v>
      </c>
      <c r="C79" s="41">
        <v>16.290001</v>
      </c>
      <c r="D79" s="41">
        <v>12</v>
      </c>
      <c r="E79" s="41">
        <v>15.17</v>
      </c>
      <c r="F79" s="41">
        <v>15.17</v>
      </c>
      <c r="G79" s="41">
        <v>81866000</v>
      </c>
      <c r="H79" s="2">
        <f t="shared" si="1"/>
        <v>0.51095617529880488</v>
      </c>
    </row>
    <row r="80" spans="1:8" x14ac:dyDescent="0.2">
      <c r="A80" s="42">
        <v>43617</v>
      </c>
      <c r="B80" s="41">
        <v>15.09</v>
      </c>
      <c r="C80" s="41">
        <v>19.129999000000002</v>
      </c>
      <c r="D80" s="41">
        <v>14.97</v>
      </c>
      <c r="E80" s="41">
        <v>18.23</v>
      </c>
      <c r="F80" s="41">
        <v>18.23</v>
      </c>
      <c r="G80" s="41">
        <v>70214900</v>
      </c>
      <c r="H80" s="2">
        <f t="shared" si="1"/>
        <v>0.20171390903098224</v>
      </c>
    </row>
    <row r="81" spans="1:8" x14ac:dyDescent="0.2">
      <c r="A81" s="42">
        <v>43647</v>
      </c>
      <c r="B81" s="41">
        <v>18.799999</v>
      </c>
      <c r="C81" s="41">
        <v>28.93</v>
      </c>
      <c r="D81" s="41">
        <v>17.959999</v>
      </c>
      <c r="E81" s="41">
        <v>28.15</v>
      </c>
      <c r="F81" s="41">
        <v>28.15</v>
      </c>
      <c r="G81" s="41">
        <v>95445300</v>
      </c>
      <c r="H81" s="2">
        <f t="shared" si="1"/>
        <v>0.54415798134942395</v>
      </c>
    </row>
    <row r="82" spans="1:8" x14ac:dyDescent="0.2">
      <c r="A82" s="42">
        <v>43678</v>
      </c>
      <c r="B82" s="41">
        <v>28.58</v>
      </c>
      <c r="C82" s="41">
        <v>35.419998</v>
      </c>
      <c r="D82" s="41">
        <v>26.110001</v>
      </c>
      <c r="E82" s="41">
        <v>29.67</v>
      </c>
      <c r="F82" s="41">
        <v>29.67</v>
      </c>
      <c r="G82" s="41">
        <v>117447000</v>
      </c>
      <c r="H82" s="2">
        <f t="shared" si="1"/>
        <v>5.3996447602131556E-2</v>
      </c>
    </row>
    <row r="83" spans="1:8" x14ac:dyDescent="0.2">
      <c r="A83" s="42">
        <v>43709</v>
      </c>
      <c r="B83" s="41">
        <v>28.790001</v>
      </c>
      <c r="C83" s="41">
        <v>29.889999</v>
      </c>
      <c r="D83" s="41">
        <v>21.23</v>
      </c>
      <c r="E83" s="41">
        <v>22.23</v>
      </c>
      <c r="F83" s="41">
        <v>22.23</v>
      </c>
      <c r="G83" s="41">
        <v>129867900</v>
      </c>
      <c r="H83" s="2">
        <f t="shared" si="1"/>
        <v>-0.25075834175935291</v>
      </c>
    </row>
    <row r="84" spans="1:8" x14ac:dyDescent="0.2">
      <c r="A84" s="42">
        <v>43739</v>
      </c>
      <c r="B84" s="41">
        <v>22.07</v>
      </c>
      <c r="C84" s="41">
        <v>27.610001</v>
      </c>
      <c r="D84" s="41">
        <v>18.59</v>
      </c>
      <c r="E84" s="41">
        <v>19.43</v>
      </c>
      <c r="F84" s="41">
        <v>19.43</v>
      </c>
      <c r="G84" s="41">
        <v>126016500</v>
      </c>
      <c r="H84" s="2">
        <f t="shared" si="1"/>
        <v>-0.12595591542959966</v>
      </c>
    </row>
    <row r="85" spans="1:8" x14ac:dyDescent="0.2">
      <c r="A85" s="42">
        <v>43770</v>
      </c>
      <c r="B85" s="41">
        <v>19.43</v>
      </c>
      <c r="C85" s="41">
        <v>23.379999000000002</v>
      </c>
      <c r="D85" s="41">
        <v>17.18</v>
      </c>
      <c r="E85" s="41">
        <v>21.870000999999998</v>
      </c>
      <c r="F85" s="41">
        <v>21.870000999999998</v>
      </c>
      <c r="G85" s="41">
        <v>102666600</v>
      </c>
      <c r="H85" s="2">
        <f t="shared" si="1"/>
        <v>0.12557905301080796</v>
      </c>
    </row>
    <row r="86" spans="1:8" x14ac:dyDescent="0.2">
      <c r="A86" s="42">
        <v>43800</v>
      </c>
      <c r="B86" s="41">
        <v>21.870000999999998</v>
      </c>
      <c r="C86" s="41">
        <v>27.59</v>
      </c>
      <c r="D86" s="41">
        <v>21.08</v>
      </c>
      <c r="E86" s="41">
        <v>26.129999000000002</v>
      </c>
      <c r="F86" s="41">
        <v>26.129999000000002</v>
      </c>
      <c r="G86" s="41">
        <v>102731800</v>
      </c>
      <c r="H86" s="2">
        <f t="shared" si="1"/>
        <v>0.194787279616494</v>
      </c>
    </row>
    <row r="87" spans="1:8" x14ac:dyDescent="0.2">
      <c r="A87" s="42">
        <v>43831</v>
      </c>
      <c r="B87" s="41">
        <v>26.370000999999998</v>
      </c>
      <c r="C87" s="41">
        <v>33.840000000000003</v>
      </c>
      <c r="D87" s="41">
        <v>26.040001</v>
      </c>
      <c r="E87" s="41">
        <v>31.52</v>
      </c>
      <c r="F87" s="41">
        <v>31.52</v>
      </c>
      <c r="G87" s="41">
        <v>109812900</v>
      </c>
      <c r="H87" s="2">
        <f t="shared" si="1"/>
        <v>0.20627635691834501</v>
      </c>
    </row>
    <row r="88" spans="1:8" x14ac:dyDescent="0.2">
      <c r="A88" s="42">
        <v>43862</v>
      </c>
      <c r="B88" s="41">
        <v>31.690000999999999</v>
      </c>
      <c r="C88" s="41">
        <v>59.150002000000001</v>
      </c>
      <c r="D88" s="41">
        <v>31.58</v>
      </c>
      <c r="E88" s="41">
        <v>48.970001000000003</v>
      </c>
      <c r="F88" s="41">
        <v>48.970001000000003</v>
      </c>
      <c r="G88" s="41">
        <v>177696800</v>
      </c>
      <c r="H88" s="2">
        <f t="shared" si="1"/>
        <v>0.55361678299492401</v>
      </c>
    </row>
    <row r="89" spans="1:8" x14ac:dyDescent="0.2">
      <c r="A89" s="42">
        <v>43891</v>
      </c>
      <c r="B89" s="41">
        <v>50.459999000000003</v>
      </c>
      <c r="C89" s="41">
        <v>59</v>
      </c>
      <c r="D89" s="41">
        <v>21.49</v>
      </c>
      <c r="E89" s="41">
        <v>32.290000999999997</v>
      </c>
      <c r="F89" s="41">
        <v>32.290000999999997</v>
      </c>
      <c r="G89" s="41">
        <v>154927600</v>
      </c>
      <c r="H89" s="2">
        <f t="shared" si="1"/>
        <v>-0.34061669714893422</v>
      </c>
    </row>
    <row r="90" spans="1:8" x14ac:dyDescent="0.2">
      <c r="A90" s="42">
        <v>43922</v>
      </c>
      <c r="B90" s="41">
        <v>29.940000999999999</v>
      </c>
      <c r="C90" s="41">
        <v>49.279998999999997</v>
      </c>
      <c r="D90" s="41">
        <v>27.549999</v>
      </c>
      <c r="E90" s="41">
        <v>46.830002</v>
      </c>
      <c r="F90" s="41">
        <v>46.830002</v>
      </c>
      <c r="G90" s="41">
        <v>117399400</v>
      </c>
      <c r="H90" s="2">
        <f t="shared" si="1"/>
        <v>0.45029422575737937</v>
      </c>
    </row>
    <row r="91" spans="1:8" x14ac:dyDescent="0.2">
      <c r="A91" s="42">
        <v>43952</v>
      </c>
      <c r="B91" s="41">
        <v>45.130001</v>
      </c>
      <c r="C91" s="41">
        <v>70.360000999999997</v>
      </c>
      <c r="D91" s="41">
        <v>41.57</v>
      </c>
      <c r="E91" s="41">
        <v>58.189999</v>
      </c>
      <c r="F91" s="41">
        <v>58.189999</v>
      </c>
      <c r="G91" s="41">
        <v>123376700</v>
      </c>
      <c r="H91" s="2">
        <f t="shared" si="1"/>
        <v>0.24257946860647156</v>
      </c>
    </row>
    <row r="92" spans="1:8" x14ac:dyDescent="0.2">
      <c r="A92" s="42">
        <v>43983</v>
      </c>
      <c r="B92" s="41">
        <v>58.18</v>
      </c>
      <c r="C92" s="41">
        <v>60.580002</v>
      </c>
      <c r="D92" s="41">
        <v>37.810001</v>
      </c>
      <c r="E92" s="41">
        <v>47.57</v>
      </c>
      <c r="F92" s="41">
        <v>47.57</v>
      </c>
      <c r="G92" s="41">
        <v>212831600</v>
      </c>
      <c r="H92" s="2">
        <f t="shared" si="1"/>
        <v>-0.18250557110337809</v>
      </c>
    </row>
    <row r="93" spans="1:8" x14ac:dyDescent="0.2">
      <c r="A93" s="42">
        <v>44013</v>
      </c>
      <c r="B93" s="41">
        <v>47.529998999999997</v>
      </c>
      <c r="C93" s="41">
        <v>65.430000000000007</v>
      </c>
      <c r="D93" s="41">
        <v>46.610000999999997</v>
      </c>
      <c r="E93" s="41">
        <v>60.360000999999997</v>
      </c>
      <c r="F93" s="41">
        <v>60.360000999999997</v>
      </c>
      <c r="G93" s="41">
        <v>73315000</v>
      </c>
      <c r="H93" s="2">
        <f t="shared" si="1"/>
        <v>0.26886695396258137</v>
      </c>
    </row>
    <row r="94" spans="1:8" x14ac:dyDescent="0.2">
      <c r="A94" s="42">
        <v>44044</v>
      </c>
      <c r="B94" s="41">
        <v>60.889999000000003</v>
      </c>
      <c r="C94" s="41">
        <v>79.529999000000004</v>
      </c>
      <c r="D94" s="41">
        <v>59.119999</v>
      </c>
      <c r="E94" s="41">
        <v>77.230002999999996</v>
      </c>
      <c r="F94" s="41">
        <v>77.230002999999996</v>
      </c>
      <c r="G94" s="41">
        <v>72239600</v>
      </c>
      <c r="H94" s="2">
        <f t="shared" si="1"/>
        <v>0.27948975680103122</v>
      </c>
    </row>
    <row r="95" spans="1:8" x14ac:dyDescent="0.2">
      <c r="A95" s="42">
        <v>44075</v>
      </c>
      <c r="B95" s="41">
        <v>77.470000999999996</v>
      </c>
      <c r="C95" s="41">
        <v>84.720000999999996</v>
      </c>
      <c r="D95" s="41">
        <v>58.669998</v>
      </c>
      <c r="E95" s="41">
        <v>82.589995999999999</v>
      </c>
      <c r="F95" s="41">
        <v>82.589995999999999</v>
      </c>
      <c r="G95" s="41">
        <v>77878700</v>
      </c>
      <c r="H95" s="2">
        <f t="shared" si="1"/>
        <v>6.9402988369688431E-2</v>
      </c>
    </row>
    <row r="96" spans="1:8" x14ac:dyDescent="0.2">
      <c r="A96" s="42">
        <v>44105</v>
      </c>
      <c r="B96" s="41">
        <v>85.559997999999993</v>
      </c>
      <c r="C96" s="41">
        <v>118.94000200000001</v>
      </c>
      <c r="D96" s="41">
        <v>84.410004000000001</v>
      </c>
      <c r="E96" s="41">
        <v>98.089995999999999</v>
      </c>
      <c r="F96" s="41">
        <v>98.089995999999999</v>
      </c>
      <c r="G96" s="41">
        <v>88219300</v>
      </c>
      <c r="H96" s="2">
        <f t="shared" si="1"/>
        <v>0.18767406163816741</v>
      </c>
    </row>
    <row r="97" spans="1:8" x14ac:dyDescent="0.2">
      <c r="A97" s="42">
        <v>44136</v>
      </c>
      <c r="B97" s="41">
        <v>99.010002</v>
      </c>
      <c r="C97" s="41">
        <v>148.94000199999999</v>
      </c>
      <c r="D97" s="41">
        <v>93.489998</v>
      </c>
      <c r="E97" s="41">
        <v>136.570007</v>
      </c>
      <c r="F97" s="41">
        <v>136.570007</v>
      </c>
      <c r="G97" s="41">
        <v>66008200</v>
      </c>
      <c r="H97" s="2">
        <f t="shared" si="1"/>
        <v>0.39229292047274633</v>
      </c>
    </row>
    <row r="98" spans="1:8" x14ac:dyDescent="0.2">
      <c r="A98" s="42">
        <v>44166</v>
      </c>
      <c r="B98" s="41">
        <v>138.64999399999999</v>
      </c>
      <c r="C98" s="41">
        <v>189.41000399999999</v>
      </c>
      <c r="D98" s="41">
        <v>121.699997</v>
      </c>
      <c r="E98" s="41">
        <v>175.470001</v>
      </c>
      <c r="F98" s="41">
        <v>175.470001</v>
      </c>
      <c r="G98" s="41">
        <v>59109900</v>
      </c>
      <c r="H98" s="2">
        <f t="shared" si="1"/>
        <v>0.28483555690232915</v>
      </c>
    </row>
    <row r="99" spans="1:8" x14ac:dyDescent="0.2">
      <c r="A99" s="42">
        <v>44197</v>
      </c>
      <c r="B99" s="41">
        <v>178.699997</v>
      </c>
      <c r="C99" s="41">
        <v>222.429993</v>
      </c>
      <c r="D99" s="41">
        <v>167.070007</v>
      </c>
      <c r="E99" s="41">
        <v>182.35000600000001</v>
      </c>
      <c r="F99" s="41">
        <v>182.35000600000001</v>
      </c>
      <c r="G99" s="41">
        <v>100824000</v>
      </c>
      <c r="H99" s="2">
        <f t="shared" si="1"/>
        <v>3.9209009863743101E-2</v>
      </c>
    </row>
    <row r="100" spans="1:8" x14ac:dyDescent="0.2">
      <c r="A100" s="42">
        <v>44228</v>
      </c>
      <c r="B100" s="41">
        <v>185.300003</v>
      </c>
      <c r="C100" s="41">
        <v>229.03999300000001</v>
      </c>
      <c r="D100" s="41">
        <v>148</v>
      </c>
      <c r="E100" s="41">
        <v>176.05999800000001</v>
      </c>
      <c r="F100" s="41">
        <v>176.05999800000001</v>
      </c>
      <c r="G100" s="41">
        <v>62392900</v>
      </c>
      <c r="H100" s="2">
        <f t="shared" si="1"/>
        <v>-3.4494147480313216E-2</v>
      </c>
    </row>
    <row r="101" spans="1:8" x14ac:dyDescent="0.2">
      <c r="A101" s="42">
        <v>44256</v>
      </c>
      <c r="B101" s="41">
        <v>179.979996</v>
      </c>
      <c r="C101" s="41">
        <v>186.770004</v>
      </c>
      <c r="D101" s="41">
        <v>129</v>
      </c>
      <c r="E101" s="41">
        <v>162.16000399999999</v>
      </c>
      <c r="F101" s="41">
        <v>162.16000399999999</v>
      </c>
      <c r="G101" s="41">
        <v>85162900</v>
      </c>
      <c r="H101" s="2">
        <f t="shared" si="1"/>
        <v>-7.8950324650123083E-2</v>
      </c>
    </row>
    <row r="102" spans="1:8" x14ac:dyDescent="0.2">
      <c r="A102" s="42">
        <v>44287</v>
      </c>
      <c r="B102" s="41">
        <v>169.11999499999999</v>
      </c>
      <c r="C102" s="41">
        <v>175.740005</v>
      </c>
      <c r="D102" s="41">
        <v>139.11000100000001</v>
      </c>
      <c r="E102" s="41">
        <v>139.25</v>
      </c>
      <c r="F102" s="41">
        <v>139.25</v>
      </c>
      <c r="G102" s="41">
        <v>65896200</v>
      </c>
      <c r="H102" s="2">
        <f t="shared" si="1"/>
        <v>-0.14128023825159741</v>
      </c>
    </row>
    <row r="103" spans="1:8" x14ac:dyDescent="0.2">
      <c r="A103" s="42">
        <v>44317</v>
      </c>
      <c r="B103" s="41">
        <v>140.38999899999999</v>
      </c>
      <c r="C103" s="41">
        <v>146.759995</v>
      </c>
      <c r="D103" s="41">
        <v>108.879997</v>
      </c>
      <c r="E103" s="41">
        <v>143.050003</v>
      </c>
      <c r="F103" s="41">
        <v>143.050003</v>
      </c>
      <c r="G103" s="41">
        <v>72648900</v>
      </c>
      <c r="H103" s="2">
        <f t="shared" si="1"/>
        <v>2.7289070017953349E-2</v>
      </c>
    </row>
    <row r="104" spans="1:8" x14ac:dyDescent="0.2">
      <c r="A104" s="42">
        <v>44348</v>
      </c>
      <c r="B104" s="41">
        <v>144.5</v>
      </c>
      <c r="C104" s="41">
        <v>192.91999799999999</v>
      </c>
      <c r="D104" s="41">
        <v>130.64999399999999</v>
      </c>
      <c r="E104" s="41">
        <v>183.63000500000001</v>
      </c>
      <c r="F104" s="41">
        <v>183.63000500000001</v>
      </c>
      <c r="G104" s="41">
        <v>59985100</v>
      </c>
      <c r="H104" s="2">
        <f t="shared" si="1"/>
        <v>0.2836770440333371</v>
      </c>
    </row>
    <row r="105" spans="1:8" x14ac:dyDescent="0.2">
      <c r="A105" s="42">
        <v>44378</v>
      </c>
      <c r="B105" s="41">
        <v>182.320007</v>
      </c>
      <c r="C105" s="41">
        <v>196.020004</v>
      </c>
      <c r="D105" s="41">
        <v>155.25</v>
      </c>
      <c r="E105" s="41">
        <v>189.60000600000001</v>
      </c>
      <c r="F105" s="41">
        <v>189.60000600000001</v>
      </c>
      <c r="G105" s="41">
        <v>42496000</v>
      </c>
      <c r="H105" s="2">
        <f t="shared" si="1"/>
        <v>3.2511032170368867E-2</v>
      </c>
    </row>
    <row r="106" spans="1:8" x14ac:dyDescent="0.2">
      <c r="A106" s="42">
        <v>44409</v>
      </c>
      <c r="B106" s="41">
        <v>190.009995</v>
      </c>
      <c r="C106" s="41">
        <v>201.5</v>
      </c>
      <c r="D106" s="41">
        <v>159.83999600000001</v>
      </c>
      <c r="E106" s="41">
        <v>173.729996</v>
      </c>
      <c r="F106" s="41">
        <v>173.729996</v>
      </c>
      <c r="G106" s="41">
        <v>37211500</v>
      </c>
      <c r="H106" s="2">
        <f t="shared" si="1"/>
        <v>-8.3702581739369813E-2</v>
      </c>
    </row>
    <row r="107" spans="1:8" x14ac:dyDescent="0.2">
      <c r="A107" s="42">
        <v>44440</v>
      </c>
      <c r="B107" s="41">
        <v>177.979996</v>
      </c>
      <c r="C107" s="41">
        <v>181.720001</v>
      </c>
      <c r="D107" s="41">
        <v>146.720001</v>
      </c>
      <c r="E107" s="41">
        <v>149.970001</v>
      </c>
      <c r="F107" s="41">
        <v>149.970001</v>
      </c>
      <c r="G107" s="41">
        <v>39007500</v>
      </c>
      <c r="H107" s="2">
        <f t="shared" si="1"/>
        <v>-0.13676391841970689</v>
      </c>
    </row>
    <row r="108" spans="1:8" x14ac:dyDescent="0.2">
      <c r="A108" s="42">
        <v>44470</v>
      </c>
      <c r="B108" s="41">
        <v>152.020004</v>
      </c>
      <c r="C108" s="41">
        <v>237</v>
      </c>
      <c r="D108" s="41">
        <v>143.449997</v>
      </c>
      <c r="E108" s="41">
        <v>231.63000500000001</v>
      </c>
      <c r="F108" s="41">
        <v>231.63000500000001</v>
      </c>
      <c r="G108" s="41">
        <v>61377700</v>
      </c>
      <c r="H108" s="2">
        <f t="shared" si="1"/>
        <v>0.54450892482157165</v>
      </c>
    </row>
    <row r="109" spans="1:8" x14ac:dyDescent="0.2">
      <c r="A109" s="42">
        <v>44501</v>
      </c>
      <c r="B109" s="41">
        <v>233.03999300000001</v>
      </c>
      <c r="C109" s="41">
        <v>282.459991</v>
      </c>
      <c r="D109" s="41">
        <v>227.60000600000001</v>
      </c>
      <c r="E109" s="41">
        <v>250</v>
      </c>
      <c r="F109" s="41">
        <v>250</v>
      </c>
      <c r="G109" s="41">
        <v>42629400</v>
      </c>
      <c r="H109" s="2">
        <f t="shared" si="1"/>
        <v>7.9307492999449655E-2</v>
      </c>
    </row>
    <row r="110" spans="1:8" x14ac:dyDescent="0.2">
      <c r="A110" s="42">
        <v>44531</v>
      </c>
      <c r="B110" s="41">
        <v>253.38999899999999</v>
      </c>
      <c r="C110" s="41">
        <v>255.08999600000001</v>
      </c>
      <c r="D110" s="41">
        <v>175.050003</v>
      </c>
      <c r="E110" s="41">
        <v>182.94000199999999</v>
      </c>
      <c r="F110" s="41">
        <v>182.94000199999999</v>
      </c>
      <c r="G110" s="41">
        <v>47220400</v>
      </c>
      <c r="H110" s="2">
        <f t="shared" si="1"/>
        <v>-0.26823999200000004</v>
      </c>
    </row>
    <row r="111" spans="1:8" x14ac:dyDescent="0.2">
      <c r="A111" s="42">
        <v>44562</v>
      </c>
      <c r="B111" s="41">
        <v>185.229996</v>
      </c>
      <c r="C111" s="41">
        <v>188</v>
      </c>
      <c r="D111" s="41">
        <v>113.400002</v>
      </c>
      <c r="E111" s="41">
        <v>140.470001</v>
      </c>
      <c r="F111" s="41">
        <v>140.470001</v>
      </c>
      <c r="G111" s="41">
        <v>62692000</v>
      </c>
      <c r="H111" s="2">
        <f t="shared" si="1"/>
        <v>-0.23215262127306632</v>
      </c>
    </row>
    <row r="112" spans="1:8" x14ac:dyDescent="0.2">
      <c r="A112" s="42">
        <v>44593</v>
      </c>
      <c r="B112" s="41">
        <v>141.19000199999999</v>
      </c>
      <c r="C112" s="41">
        <v>183.14999399999999</v>
      </c>
      <c r="D112" s="41">
        <v>118.57</v>
      </c>
      <c r="E112" s="41">
        <v>166.699997</v>
      </c>
      <c r="F112" s="41">
        <v>166.699997</v>
      </c>
      <c r="G112" s="41">
        <v>81603300</v>
      </c>
      <c r="H112" s="2">
        <f t="shared" si="1"/>
        <v>0.18673023288438648</v>
      </c>
    </row>
    <row r="113" spans="1:8" x14ac:dyDescent="0.2">
      <c r="A113" s="42">
        <v>44621</v>
      </c>
      <c r="B113" s="41">
        <v>167.53999300000001</v>
      </c>
      <c r="C113" s="41">
        <v>205.86999499999999</v>
      </c>
      <c r="D113" s="41">
        <v>150.88000500000001</v>
      </c>
      <c r="E113" s="41">
        <v>201.779999</v>
      </c>
      <c r="F113" s="41">
        <v>201.779999</v>
      </c>
      <c r="G113" s="41">
        <v>65052400</v>
      </c>
      <c r="H113" s="2">
        <f t="shared" si="1"/>
        <v>0.2104379282022423</v>
      </c>
    </row>
    <row r="114" spans="1:8" x14ac:dyDescent="0.2">
      <c r="A114" s="42">
        <v>44652</v>
      </c>
      <c r="B114" s="41">
        <v>201.029999</v>
      </c>
      <c r="C114" s="41">
        <v>220.990005</v>
      </c>
      <c r="D114" s="41">
        <v>146.61999499999999</v>
      </c>
      <c r="E114" s="41">
        <v>161.39999399999999</v>
      </c>
      <c r="F114" s="41">
        <v>161.39999399999999</v>
      </c>
      <c r="G114" s="41">
        <v>58066800</v>
      </c>
      <c r="H114" s="2">
        <f t="shared" si="1"/>
        <v>-0.20011896719258093</v>
      </c>
    </row>
    <row r="115" spans="1:8" x14ac:dyDescent="0.2">
      <c r="A115" s="42">
        <v>44682</v>
      </c>
      <c r="B115" s="41">
        <v>159.36999499999999</v>
      </c>
      <c r="C115" s="41">
        <v>193.58000200000001</v>
      </c>
      <c r="D115" s="41">
        <v>128.66999799999999</v>
      </c>
      <c r="E115" s="41">
        <v>186.19000199999999</v>
      </c>
      <c r="F115" s="41">
        <v>186.19000199999999</v>
      </c>
      <c r="G115" s="41">
        <v>51482000</v>
      </c>
      <c r="H115" s="2">
        <f t="shared" si="1"/>
        <v>0.15359361165775509</v>
      </c>
    </row>
    <row r="116" spans="1:8" x14ac:dyDescent="0.2">
      <c r="A116" s="42">
        <v>44713</v>
      </c>
      <c r="B116" s="41">
        <v>187.71000699999999</v>
      </c>
      <c r="C116" s="41">
        <v>217.229996</v>
      </c>
      <c r="D116" s="41">
        <v>167.229996</v>
      </c>
      <c r="E116" s="41">
        <v>195.240005</v>
      </c>
      <c r="F116" s="41">
        <v>195.240005</v>
      </c>
      <c r="G116" s="41">
        <v>56011500</v>
      </c>
      <c r="H116" s="2">
        <f t="shared" si="1"/>
        <v>4.8606278010566883E-2</v>
      </c>
    </row>
    <row r="117" spans="1:8" x14ac:dyDescent="0.2">
      <c r="A117" s="42">
        <v>44743</v>
      </c>
      <c r="B117" s="41">
        <v>193.5</v>
      </c>
      <c r="C117" s="41">
        <v>287.38000499999998</v>
      </c>
      <c r="D117" s="41">
        <v>175</v>
      </c>
      <c r="E117" s="41">
        <v>284.17999300000002</v>
      </c>
      <c r="F117" s="41">
        <v>284.17999300000002</v>
      </c>
      <c r="G117" s="41">
        <v>77051800</v>
      </c>
      <c r="H117" s="2">
        <f t="shared" si="1"/>
        <v>0.45554182402320686</v>
      </c>
    </row>
    <row r="118" spans="1:8" x14ac:dyDescent="0.2">
      <c r="A118" s="42">
        <v>44774</v>
      </c>
      <c r="B118" s="41">
        <v>282.91000400000001</v>
      </c>
      <c r="C118" s="41">
        <v>308.88000499999998</v>
      </c>
      <c r="D118" s="41">
        <v>272.709991</v>
      </c>
      <c r="E118" s="41">
        <v>286.44000199999999</v>
      </c>
      <c r="F118" s="41">
        <v>286.44000199999999</v>
      </c>
      <c r="G118" s="41">
        <v>69143900</v>
      </c>
      <c r="H118" s="2">
        <f t="shared" si="1"/>
        <v>7.9527378973507402E-3</v>
      </c>
    </row>
    <row r="119" spans="1:8" x14ac:dyDescent="0.2">
      <c r="A119" s="42">
        <v>44805</v>
      </c>
      <c r="B119" s="41">
        <v>280.290009</v>
      </c>
      <c r="C119" s="41">
        <v>324.83999599999999</v>
      </c>
      <c r="D119" s="41">
        <v>270.57000699999998</v>
      </c>
      <c r="E119" s="41">
        <v>277.47000100000002</v>
      </c>
      <c r="F119" s="41">
        <v>277.47000100000002</v>
      </c>
      <c r="G119" s="41">
        <v>82410600</v>
      </c>
      <c r="H119" s="2">
        <f t="shared" si="1"/>
        <v>-3.1315462007293127E-2</v>
      </c>
    </row>
    <row r="120" spans="1:8" x14ac:dyDescent="0.2">
      <c r="A120" s="42">
        <v>44835</v>
      </c>
      <c r="B120" s="41">
        <v>279.540009</v>
      </c>
      <c r="C120" s="41">
        <v>312.76998900000001</v>
      </c>
      <c r="D120" s="41">
        <v>234</v>
      </c>
      <c r="E120" s="41">
        <v>307</v>
      </c>
      <c r="F120" s="41">
        <v>307</v>
      </c>
      <c r="G120" s="41">
        <v>92883800</v>
      </c>
      <c r="H120" s="2">
        <f t="shared" si="1"/>
        <v>0.10642591593171895</v>
      </c>
    </row>
    <row r="121" spans="1:8" x14ac:dyDescent="0.2">
      <c r="A121" s="42">
        <v>44866</v>
      </c>
      <c r="B121" s="41">
        <v>314.54998799999998</v>
      </c>
      <c r="C121" s="41">
        <v>324.459991</v>
      </c>
      <c r="D121" s="41">
        <v>262.60000600000001</v>
      </c>
      <c r="E121" s="41">
        <v>320.58999599999999</v>
      </c>
      <c r="F121" s="41">
        <v>320.58999599999999</v>
      </c>
      <c r="G121" s="41">
        <v>76354300</v>
      </c>
      <c r="H121" s="2">
        <f t="shared" si="1"/>
        <v>4.4267087947882686E-2</v>
      </c>
    </row>
    <row r="122" spans="1:8" x14ac:dyDescent="0.2">
      <c r="A122" s="42">
        <v>44896</v>
      </c>
      <c r="B122" s="41">
        <v>322.10998499999999</v>
      </c>
      <c r="C122" s="41">
        <v>339.92001299999998</v>
      </c>
      <c r="D122" s="41">
        <v>258.47000100000002</v>
      </c>
      <c r="E122" s="41">
        <v>264.959991</v>
      </c>
      <c r="F122" s="41">
        <v>264.959991</v>
      </c>
      <c r="G122" s="41">
        <v>67463600</v>
      </c>
      <c r="H122" s="2">
        <f t="shared" si="1"/>
        <v>-0.17352383322653644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B6CD-CF58-433E-ACD7-B6AD998FCED0}">
  <dimension ref="A1:H122"/>
  <sheetViews>
    <sheetView workbookViewId="0">
      <selection activeCell="K10" sqref="K10"/>
    </sheetView>
  </sheetViews>
  <sheetFormatPr baseColWidth="10" defaultColWidth="8.6640625" defaultRowHeight="16" x14ac:dyDescent="0.2"/>
  <cols>
    <col min="1" max="7" width="8.6640625" style="41"/>
    <col min="8" max="8" width="8.6640625" style="2"/>
    <col min="9" max="16384" width="8.6640625" style="41"/>
  </cols>
  <sheetData>
    <row r="1" spans="1:8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2" t="s">
        <v>160</v>
      </c>
    </row>
    <row r="2" spans="1:8" x14ac:dyDescent="0.2">
      <c r="A2" s="42">
        <v>41244</v>
      </c>
      <c r="B2" s="41">
        <v>69.839995999999999</v>
      </c>
      <c r="C2" s="41">
        <v>70.989998</v>
      </c>
      <c r="D2" s="41">
        <v>66.830001999999993</v>
      </c>
      <c r="E2" s="41">
        <v>67.889999000000003</v>
      </c>
      <c r="F2" s="41">
        <v>50.008003000000002</v>
      </c>
      <c r="G2" s="41">
        <v>181564600</v>
      </c>
    </row>
    <row r="3" spans="1:8" x14ac:dyDescent="0.2">
      <c r="A3" s="42">
        <v>41275</v>
      </c>
      <c r="B3" s="41">
        <v>68.650002000000001</v>
      </c>
      <c r="C3" s="41">
        <v>75.480002999999996</v>
      </c>
      <c r="D3" s="41">
        <v>68.349997999999999</v>
      </c>
      <c r="E3" s="41">
        <v>75.160004000000001</v>
      </c>
      <c r="F3" s="41">
        <v>55.363135999999997</v>
      </c>
      <c r="G3" s="41">
        <v>222560700</v>
      </c>
      <c r="H3" s="2">
        <f>(F3-F2)/F2</f>
        <v>0.10708551989168603</v>
      </c>
    </row>
    <row r="4" spans="1:8" x14ac:dyDescent="0.2">
      <c r="A4" s="42">
        <v>41306</v>
      </c>
      <c r="B4" s="41">
        <v>75.300003000000004</v>
      </c>
      <c r="C4" s="41">
        <v>77.769997000000004</v>
      </c>
      <c r="D4" s="41">
        <v>74.949996999999996</v>
      </c>
      <c r="E4" s="41">
        <v>76.180000000000007</v>
      </c>
      <c r="F4" s="41">
        <v>56.569415999999997</v>
      </c>
      <c r="G4" s="41">
        <v>191904000</v>
      </c>
      <c r="H4" s="2">
        <f t="shared" ref="H4:H67" si="0">(F4-F3)/F3</f>
        <v>2.1788505622224862E-2</v>
      </c>
    </row>
    <row r="5" spans="1:8" x14ac:dyDescent="0.2">
      <c r="A5" s="42">
        <v>41334</v>
      </c>
      <c r="B5" s="41">
        <v>75.699996999999996</v>
      </c>
      <c r="C5" s="41">
        <v>77.819999999999993</v>
      </c>
      <c r="D5" s="41">
        <v>75.559997999999993</v>
      </c>
      <c r="E5" s="41">
        <v>77.059997999999993</v>
      </c>
      <c r="F5" s="41">
        <v>57.222889000000002</v>
      </c>
      <c r="G5" s="41">
        <v>154532700</v>
      </c>
      <c r="H5" s="2">
        <f t="shared" si="0"/>
        <v>1.1551701364567832E-2</v>
      </c>
    </row>
    <row r="6" spans="1:8" x14ac:dyDescent="0.2">
      <c r="A6" s="42">
        <v>41365</v>
      </c>
      <c r="B6" s="41">
        <v>76.849997999999999</v>
      </c>
      <c r="C6" s="41">
        <v>82.540001000000004</v>
      </c>
      <c r="D6" s="41">
        <v>76.349997999999999</v>
      </c>
      <c r="E6" s="41">
        <v>76.769997000000004</v>
      </c>
      <c r="F6" s="41">
        <v>57.007534</v>
      </c>
      <c r="G6" s="41">
        <v>227545000</v>
      </c>
      <c r="H6" s="2">
        <f t="shared" si="0"/>
        <v>-3.7634415836642291E-3</v>
      </c>
    </row>
    <row r="7" spans="1:8" x14ac:dyDescent="0.2">
      <c r="A7" s="42">
        <v>41395</v>
      </c>
      <c r="B7" s="41">
        <v>76.830001999999993</v>
      </c>
      <c r="C7" s="41">
        <v>82.349997999999999</v>
      </c>
      <c r="D7" s="41">
        <v>76.720000999999996</v>
      </c>
      <c r="E7" s="41">
        <v>76.760002</v>
      </c>
      <c r="F7" s="41">
        <v>57.418877000000002</v>
      </c>
      <c r="G7" s="41">
        <v>217685100</v>
      </c>
      <c r="H7" s="2">
        <f t="shared" si="0"/>
        <v>7.2155901358582223E-3</v>
      </c>
    </row>
    <row r="8" spans="1:8" x14ac:dyDescent="0.2">
      <c r="A8" s="42">
        <v>41426</v>
      </c>
      <c r="B8" s="41">
        <v>76.870002999999997</v>
      </c>
      <c r="C8" s="41">
        <v>79.470000999999996</v>
      </c>
      <c r="D8" s="41">
        <v>75.099997999999999</v>
      </c>
      <c r="E8" s="41">
        <v>76.989998</v>
      </c>
      <c r="F8" s="41">
        <v>57.590912000000003</v>
      </c>
      <c r="G8" s="41">
        <v>197044800</v>
      </c>
      <c r="H8" s="2">
        <f t="shared" si="0"/>
        <v>2.9961401021479581E-3</v>
      </c>
    </row>
    <row r="9" spans="1:8" x14ac:dyDescent="0.2">
      <c r="A9" s="42">
        <v>41456</v>
      </c>
      <c r="B9" s="41">
        <v>77.019997000000004</v>
      </c>
      <c r="C9" s="41">
        <v>81.639999000000003</v>
      </c>
      <c r="D9" s="41">
        <v>77</v>
      </c>
      <c r="E9" s="41">
        <v>80.300003000000004</v>
      </c>
      <c r="F9" s="41">
        <v>60.066921000000001</v>
      </c>
      <c r="G9" s="41">
        <v>173226400</v>
      </c>
      <c r="H9" s="2">
        <f t="shared" si="0"/>
        <v>4.2993050709111837E-2</v>
      </c>
    </row>
    <row r="10" spans="1:8" x14ac:dyDescent="0.2">
      <c r="A10" s="42">
        <v>41487</v>
      </c>
      <c r="B10" s="41">
        <v>81.620002999999997</v>
      </c>
      <c r="C10" s="41">
        <v>82.400002000000001</v>
      </c>
      <c r="D10" s="41">
        <v>73.610000999999997</v>
      </c>
      <c r="E10" s="41">
        <v>77.889999000000003</v>
      </c>
      <c r="F10" s="41">
        <v>58.700577000000003</v>
      </c>
      <c r="G10" s="41">
        <v>145746000</v>
      </c>
      <c r="H10" s="2">
        <f t="shared" si="0"/>
        <v>-2.2747029101092064E-2</v>
      </c>
    </row>
    <row r="11" spans="1:8" x14ac:dyDescent="0.2">
      <c r="A11" s="42">
        <v>41518</v>
      </c>
      <c r="B11" s="41">
        <v>78.269997000000004</v>
      </c>
      <c r="C11" s="41">
        <v>80.529999000000004</v>
      </c>
      <c r="D11" s="41">
        <v>75.349997999999999</v>
      </c>
      <c r="E11" s="41">
        <v>75.589995999999999</v>
      </c>
      <c r="F11" s="41">
        <v>56.967243000000003</v>
      </c>
      <c r="G11" s="41">
        <v>148988500</v>
      </c>
      <c r="H11" s="2">
        <f t="shared" si="0"/>
        <v>-2.9528397991726713E-2</v>
      </c>
    </row>
    <row r="12" spans="1:8" x14ac:dyDescent="0.2">
      <c r="A12" s="42">
        <v>41548</v>
      </c>
      <c r="B12" s="41">
        <v>75.519997000000004</v>
      </c>
      <c r="C12" s="41">
        <v>82.620002999999997</v>
      </c>
      <c r="D12" s="41">
        <v>75.199996999999996</v>
      </c>
      <c r="E12" s="41">
        <v>80.75</v>
      </c>
      <c r="F12" s="41">
        <v>60.855975999999998</v>
      </c>
      <c r="G12" s="41">
        <v>187970900</v>
      </c>
      <c r="H12" s="2">
        <f t="shared" si="0"/>
        <v>6.8262615412158778E-2</v>
      </c>
    </row>
    <row r="13" spans="1:8" x14ac:dyDescent="0.2">
      <c r="A13" s="42">
        <v>41579</v>
      </c>
      <c r="B13" s="41">
        <v>80.680000000000007</v>
      </c>
      <c r="C13" s="41">
        <v>85.82</v>
      </c>
      <c r="D13" s="41">
        <v>80.639999000000003</v>
      </c>
      <c r="E13" s="41">
        <v>84.220000999999996</v>
      </c>
      <c r="F13" s="41">
        <v>63.967326999999997</v>
      </c>
      <c r="G13" s="41">
        <v>151274200</v>
      </c>
      <c r="H13" s="2">
        <f t="shared" si="0"/>
        <v>5.1126466199473967E-2</v>
      </c>
    </row>
    <row r="14" spans="1:8" x14ac:dyDescent="0.2">
      <c r="A14" s="42">
        <v>41609</v>
      </c>
      <c r="B14" s="41">
        <v>84.040001000000004</v>
      </c>
      <c r="C14" s="41">
        <v>84.940002000000007</v>
      </c>
      <c r="D14" s="41">
        <v>80.480002999999996</v>
      </c>
      <c r="E14" s="41">
        <v>81.410004000000001</v>
      </c>
      <c r="F14" s="41">
        <v>61.833061000000001</v>
      </c>
      <c r="G14" s="41">
        <v>162155800</v>
      </c>
      <c r="H14" s="2">
        <f t="shared" si="0"/>
        <v>-3.3364939572979133E-2</v>
      </c>
    </row>
    <row r="15" spans="1:8" x14ac:dyDescent="0.2">
      <c r="A15" s="42">
        <v>41640</v>
      </c>
      <c r="B15" s="41">
        <v>81.330001999999993</v>
      </c>
      <c r="C15" s="41">
        <v>81.699996999999996</v>
      </c>
      <c r="D15" s="41">
        <v>75.260002</v>
      </c>
      <c r="E15" s="41">
        <v>76.620002999999997</v>
      </c>
      <c r="F15" s="41">
        <v>58.194923000000003</v>
      </c>
      <c r="G15" s="41">
        <v>223479100</v>
      </c>
      <c r="H15" s="2">
        <f t="shared" si="0"/>
        <v>-5.8838070462013808E-2</v>
      </c>
    </row>
    <row r="16" spans="1:8" x14ac:dyDescent="0.2">
      <c r="A16" s="42">
        <v>41671</v>
      </c>
      <c r="B16" s="41">
        <v>76.690002000000007</v>
      </c>
      <c r="C16" s="41">
        <v>79.75</v>
      </c>
      <c r="D16" s="41">
        <v>75.400002000000001</v>
      </c>
      <c r="E16" s="41">
        <v>78.660004000000001</v>
      </c>
      <c r="F16" s="41">
        <v>60.196311999999999</v>
      </c>
      <c r="G16" s="41">
        <v>179529200</v>
      </c>
      <c r="H16" s="2">
        <f t="shared" si="0"/>
        <v>3.4391127212248324E-2</v>
      </c>
    </row>
    <row r="17" spans="1:8" x14ac:dyDescent="0.2">
      <c r="A17" s="42">
        <v>41699</v>
      </c>
      <c r="B17" s="41">
        <v>78.260002</v>
      </c>
      <c r="C17" s="41">
        <v>80.830001999999993</v>
      </c>
      <c r="D17" s="41">
        <v>77.349997999999999</v>
      </c>
      <c r="E17" s="41">
        <v>80.599997999999999</v>
      </c>
      <c r="F17" s="41">
        <v>61.680962000000001</v>
      </c>
      <c r="G17" s="41">
        <v>187701800</v>
      </c>
      <c r="H17" s="2">
        <f t="shared" si="0"/>
        <v>2.466347107776307E-2</v>
      </c>
    </row>
    <row r="18" spans="1:8" x14ac:dyDescent="0.2">
      <c r="A18" s="42">
        <v>41730</v>
      </c>
      <c r="B18" s="41">
        <v>80.599997999999999</v>
      </c>
      <c r="C18" s="41">
        <v>82.980002999999996</v>
      </c>
      <c r="D18" s="41">
        <v>79.379997000000003</v>
      </c>
      <c r="E18" s="41">
        <v>82.550003000000004</v>
      </c>
      <c r="F18" s="41">
        <v>63.173240999999997</v>
      </c>
      <c r="G18" s="41">
        <v>190028500</v>
      </c>
      <c r="H18" s="2">
        <f t="shared" si="0"/>
        <v>2.4193510470864515E-2</v>
      </c>
    </row>
    <row r="19" spans="1:8" x14ac:dyDescent="0.2">
      <c r="A19" s="42">
        <v>41760</v>
      </c>
      <c r="B19" s="41">
        <v>82.389999000000003</v>
      </c>
      <c r="C19" s="41">
        <v>82.800003000000004</v>
      </c>
      <c r="D19" s="41">
        <v>79.540001000000004</v>
      </c>
      <c r="E19" s="41">
        <v>80.790001000000004</v>
      </c>
      <c r="F19" s="41">
        <v>62.320309000000002</v>
      </c>
      <c r="G19" s="41">
        <v>133914500</v>
      </c>
      <c r="H19" s="2">
        <f t="shared" si="0"/>
        <v>-1.3501476044263673E-2</v>
      </c>
    </row>
    <row r="20" spans="1:8" x14ac:dyDescent="0.2">
      <c r="A20" s="42">
        <v>41791</v>
      </c>
      <c r="B20" s="41">
        <v>80.660004000000001</v>
      </c>
      <c r="C20" s="41">
        <v>80.669998000000007</v>
      </c>
      <c r="D20" s="41">
        <v>78.430000000000007</v>
      </c>
      <c r="E20" s="41">
        <v>78.589995999999999</v>
      </c>
      <c r="F20" s="41">
        <v>60.623275999999997</v>
      </c>
      <c r="G20" s="41">
        <v>157871600</v>
      </c>
      <c r="H20" s="2">
        <f t="shared" si="0"/>
        <v>-2.7230818127041131E-2</v>
      </c>
    </row>
    <row r="21" spans="1:8" x14ac:dyDescent="0.2">
      <c r="A21" s="42">
        <v>41821</v>
      </c>
      <c r="B21" s="41">
        <v>78.870002999999997</v>
      </c>
      <c r="C21" s="41">
        <v>81.910004000000001</v>
      </c>
      <c r="D21" s="41">
        <v>77.290001000000004</v>
      </c>
      <c r="E21" s="41">
        <v>77.319999999999993</v>
      </c>
      <c r="F21" s="41">
        <v>59.643604000000003</v>
      </c>
      <c r="G21" s="41">
        <v>163843000</v>
      </c>
      <c r="H21" s="2">
        <f t="shared" si="0"/>
        <v>-1.6159997688016625E-2</v>
      </c>
    </row>
    <row r="22" spans="1:8" x14ac:dyDescent="0.2">
      <c r="A22" s="42">
        <v>41852</v>
      </c>
      <c r="B22" s="41">
        <v>79.25</v>
      </c>
      <c r="C22" s="41">
        <v>83.830001999999993</v>
      </c>
      <c r="D22" s="41">
        <v>78.660004000000001</v>
      </c>
      <c r="E22" s="41">
        <v>83.110000999999997</v>
      </c>
      <c r="F22" s="41">
        <v>64.622078000000002</v>
      </c>
      <c r="G22" s="41">
        <v>156922800</v>
      </c>
      <c r="H22" s="2">
        <f t="shared" si="0"/>
        <v>8.3470375130248645E-2</v>
      </c>
    </row>
    <row r="23" spans="1:8" x14ac:dyDescent="0.2">
      <c r="A23" s="42">
        <v>41883</v>
      </c>
      <c r="B23" s="41">
        <v>83.209998999999996</v>
      </c>
      <c r="C23" s="41">
        <v>85.400002000000001</v>
      </c>
      <c r="D23" s="41">
        <v>82.709998999999996</v>
      </c>
      <c r="E23" s="41">
        <v>83.739998</v>
      </c>
      <c r="F23" s="41">
        <v>65.111937999999995</v>
      </c>
      <c r="G23" s="41">
        <v>149281200</v>
      </c>
      <c r="H23" s="2">
        <f t="shared" si="0"/>
        <v>7.5803814293931102E-3</v>
      </c>
    </row>
    <row r="24" spans="1:8" x14ac:dyDescent="0.2">
      <c r="A24" s="42">
        <v>41913</v>
      </c>
      <c r="B24" s="41">
        <v>84.019997000000004</v>
      </c>
      <c r="C24" s="41">
        <v>87.360000999999997</v>
      </c>
      <c r="D24" s="41">
        <v>81.569999999999993</v>
      </c>
      <c r="E24" s="41">
        <v>87.269997000000004</v>
      </c>
      <c r="F24" s="41">
        <v>67.856673999999998</v>
      </c>
      <c r="G24" s="41">
        <v>221888900</v>
      </c>
      <c r="H24" s="2">
        <f t="shared" si="0"/>
        <v>4.2154113121314306E-2</v>
      </c>
    </row>
    <row r="25" spans="1:8" x14ac:dyDescent="0.2">
      <c r="A25" s="42">
        <v>41944</v>
      </c>
      <c r="B25" s="41">
        <v>86.660004000000001</v>
      </c>
      <c r="C25" s="41">
        <v>90.559997999999993</v>
      </c>
      <c r="D25" s="41">
        <v>86.199996999999996</v>
      </c>
      <c r="E25" s="41">
        <v>90.43</v>
      </c>
      <c r="F25" s="41">
        <v>70.853035000000006</v>
      </c>
      <c r="G25" s="41">
        <v>136839600</v>
      </c>
      <c r="H25" s="2">
        <f t="shared" si="0"/>
        <v>4.4157204050407885E-2</v>
      </c>
    </row>
    <row r="26" spans="1:8" x14ac:dyDescent="0.2">
      <c r="A26" s="42">
        <v>41974</v>
      </c>
      <c r="B26" s="41">
        <v>90.169998000000007</v>
      </c>
      <c r="C26" s="41">
        <v>93.889999000000003</v>
      </c>
      <c r="D26" s="41">
        <v>88.379997000000003</v>
      </c>
      <c r="E26" s="41">
        <v>91.089995999999999</v>
      </c>
      <c r="F26" s="41">
        <v>71.370125000000002</v>
      </c>
      <c r="G26" s="41">
        <v>142076100</v>
      </c>
      <c r="H26" s="2">
        <f t="shared" si="0"/>
        <v>7.2980642254773702E-3</v>
      </c>
    </row>
    <row r="27" spans="1:8" x14ac:dyDescent="0.2">
      <c r="A27" s="42">
        <v>42005</v>
      </c>
      <c r="B27" s="41">
        <v>90.839995999999999</v>
      </c>
      <c r="C27" s="41">
        <v>91.790001000000004</v>
      </c>
      <c r="D27" s="41">
        <v>84.25</v>
      </c>
      <c r="E27" s="41">
        <v>84.290001000000004</v>
      </c>
      <c r="F27" s="41">
        <v>66.042252000000005</v>
      </c>
      <c r="G27" s="41">
        <v>170695100</v>
      </c>
      <c r="H27" s="2">
        <f t="shared" si="0"/>
        <v>-7.4651305430668599E-2</v>
      </c>
    </row>
    <row r="28" spans="1:8" x14ac:dyDescent="0.2">
      <c r="A28" s="42">
        <v>42036</v>
      </c>
      <c r="B28" s="41">
        <v>84.580001999999993</v>
      </c>
      <c r="C28" s="41">
        <v>86.779999000000004</v>
      </c>
      <c r="D28" s="41">
        <v>83.68</v>
      </c>
      <c r="E28" s="41">
        <v>85.129997000000003</v>
      </c>
      <c r="F28" s="41">
        <v>67.174819999999997</v>
      </c>
      <c r="G28" s="41">
        <v>151944800</v>
      </c>
      <c r="H28" s="2">
        <f t="shared" si="0"/>
        <v>1.7149142642803761E-2</v>
      </c>
    </row>
    <row r="29" spans="1:8" x14ac:dyDescent="0.2">
      <c r="A29" s="42">
        <v>42064</v>
      </c>
      <c r="B29" s="41">
        <v>85.129997000000003</v>
      </c>
      <c r="C29" s="41">
        <v>85.440002000000007</v>
      </c>
      <c r="D29" s="41">
        <v>80.809997999999993</v>
      </c>
      <c r="E29" s="41">
        <v>81.940002000000007</v>
      </c>
      <c r="F29" s="41">
        <v>64.657607999999996</v>
      </c>
      <c r="G29" s="41">
        <v>201716100</v>
      </c>
      <c r="H29" s="2">
        <f t="shared" si="0"/>
        <v>-3.7472552959576237E-2</v>
      </c>
    </row>
    <row r="30" spans="1:8" x14ac:dyDescent="0.2">
      <c r="A30" s="42">
        <v>42095</v>
      </c>
      <c r="B30" s="41">
        <v>82.440002000000007</v>
      </c>
      <c r="C30" s="41">
        <v>84.199996999999996</v>
      </c>
      <c r="D30" s="41">
        <v>79.069999999999993</v>
      </c>
      <c r="E30" s="41">
        <v>79.510002</v>
      </c>
      <c r="F30" s="41">
        <v>62.740147</v>
      </c>
      <c r="G30" s="41">
        <v>169776700</v>
      </c>
      <c r="H30" s="2">
        <f t="shared" si="0"/>
        <v>-2.9655612994529523E-2</v>
      </c>
    </row>
    <row r="31" spans="1:8" x14ac:dyDescent="0.2">
      <c r="A31" s="42">
        <v>42125</v>
      </c>
      <c r="B31" s="41">
        <v>79.760002</v>
      </c>
      <c r="C31" s="41">
        <v>81.209998999999996</v>
      </c>
      <c r="D31" s="41">
        <v>78.190002000000007</v>
      </c>
      <c r="E31" s="41">
        <v>78.389999000000003</v>
      </c>
      <c r="F31" s="41">
        <v>62.353909000000002</v>
      </c>
      <c r="G31" s="41">
        <v>136581700</v>
      </c>
      <c r="H31" s="2">
        <f t="shared" si="0"/>
        <v>-6.1561538897892407E-3</v>
      </c>
    </row>
    <row r="32" spans="1:8" x14ac:dyDescent="0.2">
      <c r="A32" s="42">
        <v>42156</v>
      </c>
      <c r="B32" s="41">
        <v>78.650002000000001</v>
      </c>
      <c r="C32" s="41">
        <v>81.220000999999996</v>
      </c>
      <c r="D32" s="41">
        <v>77.099997999999999</v>
      </c>
      <c r="E32" s="41">
        <v>78.239998</v>
      </c>
      <c r="F32" s="41">
        <v>62.234596000000003</v>
      </c>
      <c r="G32" s="41">
        <v>188528800</v>
      </c>
      <c r="H32" s="2">
        <f t="shared" si="0"/>
        <v>-1.91348067688905E-3</v>
      </c>
    </row>
    <row r="33" spans="1:8" x14ac:dyDescent="0.2">
      <c r="A33" s="42">
        <v>42186</v>
      </c>
      <c r="B33" s="41">
        <v>78.389999000000003</v>
      </c>
      <c r="C33" s="41">
        <v>82.550003000000004</v>
      </c>
      <c r="D33" s="41">
        <v>76.660004000000001</v>
      </c>
      <c r="E33" s="41">
        <v>76.699996999999996</v>
      </c>
      <c r="F33" s="41">
        <v>61.009627999999999</v>
      </c>
      <c r="G33" s="41">
        <v>180179300</v>
      </c>
      <c r="H33" s="2">
        <f t="shared" si="0"/>
        <v>-1.9683071454340346E-2</v>
      </c>
    </row>
    <row r="34" spans="1:8" x14ac:dyDescent="0.2">
      <c r="A34" s="42">
        <v>42217</v>
      </c>
      <c r="B34" s="41">
        <v>76.510002</v>
      </c>
      <c r="C34" s="41">
        <v>77.089995999999999</v>
      </c>
      <c r="D34" s="41">
        <v>65.019997000000004</v>
      </c>
      <c r="E34" s="41">
        <v>70.669998000000007</v>
      </c>
      <c r="F34" s="41">
        <v>56.673473000000001</v>
      </c>
      <c r="G34" s="41">
        <v>239833200</v>
      </c>
      <c r="H34" s="2">
        <f t="shared" si="0"/>
        <v>-7.1073290268217959E-2</v>
      </c>
    </row>
    <row r="35" spans="1:8" x14ac:dyDescent="0.2">
      <c r="A35" s="42">
        <v>42248</v>
      </c>
      <c r="B35" s="41">
        <v>69.370002999999997</v>
      </c>
      <c r="C35" s="41">
        <v>73.379997000000003</v>
      </c>
      <c r="D35" s="41">
        <v>67.330001999999993</v>
      </c>
      <c r="E35" s="41">
        <v>71.940002000000007</v>
      </c>
      <c r="F35" s="41">
        <v>57.691955999999998</v>
      </c>
      <c r="G35" s="41">
        <v>229174600</v>
      </c>
      <c r="H35" s="2">
        <f t="shared" si="0"/>
        <v>1.7971070874728223E-2</v>
      </c>
    </row>
    <row r="36" spans="1:8" x14ac:dyDescent="0.2">
      <c r="A36" s="42">
        <v>42278</v>
      </c>
      <c r="B36" s="41">
        <v>71.760002</v>
      </c>
      <c r="C36" s="41">
        <v>78.449996999999996</v>
      </c>
      <c r="D36" s="41">
        <v>71.290001000000004</v>
      </c>
      <c r="E36" s="41">
        <v>76.379997000000003</v>
      </c>
      <c r="F36" s="41">
        <v>61.252583000000001</v>
      </c>
      <c r="G36" s="41">
        <v>202237100</v>
      </c>
      <c r="H36" s="2">
        <f t="shared" si="0"/>
        <v>6.1717910899051577E-2</v>
      </c>
    </row>
    <row r="37" spans="1:8" x14ac:dyDescent="0.2">
      <c r="A37" s="42">
        <v>42309</v>
      </c>
      <c r="B37" s="41">
        <v>76.569999999999993</v>
      </c>
      <c r="C37" s="41">
        <v>77.419998000000007</v>
      </c>
      <c r="D37" s="41">
        <v>73.949996999999996</v>
      </c>
      <c r="E37" s="41">
        <v>74.839995999999999</v>
      </c>
      <c r="F37" s="41">
        <v>60.557034000000002</v>
      </c>
      <c r="G37" s="41">
        <v>146640000</v>
      </c>
      <c r="H37" s="2">
        <f t="shared" si="0"/>
        <v>-1.1355423166399361E-2</v>
      </c>
    </row>
    <row r="38" spans="1:8" x14ac:dyDescent="0.2">
      <c r="A38" s="42">
        <v>42339</v>
      </c>
      <c r="B38" s="41">
        <v>74.870002999999997</v>
      </c>
      <c r="C38" s="41">
        <v>81.230002999999996</v>
      </c>
      <c r="D38" s="41">
        <v>74.870002999999997</v>
      </c>
      <c r="E38" s="41">
        <v>79.410004000000001</v>
      </c>
      <c r="F38" s="41">
        <v>64.254845000000003</v>
      </c>
      <c r="G38" s="41">
        <v>207512900</v>
      </c>
      <c r="H38" s="2">
        <f t="shared" si="0"/>
        <v>6.1063277967015384E-2</v>
      </c>
    </row>
    <row r="39" spans="1:8" x14ac:dyDescent="0.2">
      <c r="A39" s="42">
        <v>42370</v>
      </c>
      <c r="B39" s="41">
        <v>78.360000999999997</v>
      </c>
      <c r="C39" s="41">
        <v>82</v>
      </c>
      <c r="D39" s="41">
        <v>74.459998999999996</v>
      </c>
      <c r="E39" s="41">
        <v>81.690002000000007</v>
      </c>
      <c r="F39" s="41">
        <v>66.099709000000004</v>
      </c>
      <c r="G39" s="41">
        <v>229300200</v>
      </c>
      <c r="H39" s="2">
        <f t="shared" si="0"/>
        <v>2.8711671470065814E-2</v>
      </c>
    </row>
    <row r="40" spans="1:8" x14ac:dyDescent="0.2">
      <c r="A40" s="42">
        <v>42401</v>
      </c>
      <c r="B40" s="41">
        <v>81.209998999999996</v>
      </c>
      <c r="C40" s="41">
        <v>83</v>
      </c>
      <c r="D40" s="41">
        <v>79.629997000000003</v>
      </c>
      <c r="E40" s="41">
        <v>80.290001000000004</v>
      </c>
      <c r="F40" s="41">
        <v>65.533134000000004</v>
      </c>
      <c r="G40" s="41">
        <v>192561100</v>
      </c>
      <c r="H40" s="2">
        <f t="shared" si="0"/>
        <v>-8.5715203375554983E-3</v>
      </c>
    </row>
    <row r="41" spans="1:8" x14ac:dyDescent="0.2">
      <c r="A41" s="42">
        <v>42430</v>
      </c>
      <c r="B41" s="41">
        <v>80.540001000000004</v>
      </c>
      <c r="C41" s="41">
        <v>83.870002999999997</v>
      </c>
      <c r="D41" s="41">
        <v>80.480002999999996</v>
      </c>
      <c r="E41" s="41">
        <v>82.309997999999993</v>
      </c>
      <c r="F41" s="41">
        <v>67.181877</v>
      </c>
      <c r="G41" s="41">
        <v>215175400</v>
      </c>
      <c r="H41" s="2">
        <f t="shared" si="0"/>
        <v>2.5158921897432771E-2</v>
      </c>
    </row>
    <row r="42" spans="1:8" x14ac:dyDescent="0.2">
      <c r="A42" s="42">
        <v>42461</v>
      </c>
      <c r="B42" s="41">
        <v>82</v>
      </c>
      <c r="C42" s="41">
        <v>83.839995999999999</v>
      </c>
      <c r="D42" s="41">
        <v>79.099997999999999</v>
      </c>
      <c r="E42" s="41">
        <v>80.120002999999997</v>
      </c>
      <c r="F42" s="41">
        <v>65.394401999999999</v>
      </c>
      <c r="G42" s="41">
        <v>161687300</v>
      </c>
      <c r="H42" s="2">
        <f t="shared" si="0"/>
        <v>-2.6606505799175582E-2</v>
      </c>
    </row>
    <row r="43" spans="1:8" x14ac:dyDescent="0.2">
      <c r="A43" s="42">
        <v>42491</v>
      </c>
      <c r="B43" s="41">
        <v>80.019997000000004</v>
      </c>
      <c r="C43" s="41">
        <v>82.889999000000003</v>
      </c>
      <c r="D43" s="41">
        <v>79.410004000000001</v>
      </c>
      <c r="E43" s="41">
        <v>81.040001000000004</v>
      </c>
      <c r="F43" s="41">
        <v>66.687140999999997</v>
      </c>
      <c r="G43" s="41">
        <v>137374900</v>
      </c>
      <c r="H43" s="2">
        <f t="shared" si="0"/>
        <v>1.9768343473803726E-2</v>
      </c>
    </row>
    <row r="44" spans="1:8" x14ac:dyDescent="0.2">
      <c r="A44" s="42">
        <v>42522</v>
      </c>
      <c r="B44" s="41">
        <v>80.949996999999996</v>
      </c>
      <c r="C44" s="41">
        <v>84.800003000000004</v>
      </c>
      <c r="D44" s="41">
        <v>80.860000999999997</v>
      </c>
      <c r="E44" s="41">
        <v>84.669998000000007</v>
      </c>
      <c r="F44" s="41">
        <v>69.674248000000006</v>
      </c>
      <c r="G44" s="41">
        <v>160702400</v>
      </c>
      <c r="H44" s="2">
        <f t="shared" si="0"/>
        <v>4.479284844435015E-2</v>
      </c>
    </row>
    <row r="45" spans="1:8" x14ac:dyDescent="0.2">
      <c r="A45" s="42">
        <v>42552</v>
      </c>
      <c r="B45" s="41">
        <v>84.519997000000004</v>
      </c>
      <c r="C45" s="41">
        <v>86.889999000000003</v>
      </c>
      <c r="D45" s="41">
        <v>84.32</v>
      </c>
      <c r="E45" s="41">
        <v>85.589995999999999</v>
      </c>
      <c r="F45" s="41">
        <v>70.431281999999996</v>
      </c>
      <c r="G45" s="41">
        <v>145119200</v>
      </c>
      <c r="H45" s="2">
        <f t="shared" si="0"/>
        <v>1.0865334348495447E-2</v>
      </c>
    </row>
    <row r="46" spans="1:8" x14ac:dyDescent="0.2">
      <c r="A46" s="42">
        <v>42583</v>
      </c>
      <c r="B46" s="41">
        <v>85.440002000000007</v>
      </c>
      <c r="C46" s="41">
        <v>88.5</v>
      </c>
      <c r="D46" s="41">
        <v>85.129997000000003</v>
      </c>
      <c r="E46" s="41">
        <v>87.309997999999993</v>
      </c>
      <c r="F46" s="41">
        <v>72.409660000000002</v>
      </c>
      <c r="G46" s="41">
        <v>185975600</v>
      </c>
      <c r="H46" s="2">
        <f t="shared" si="0"/>
        <v>2.8089478763144004E-2</v>
      </c>
    </row>
    <row r="47" spans="1:8" x14ac:dyDescent="0.2">
      <c r="A47" s="42">
        <v>42614</v>
      </c>
      <c r="B47" s="41">
        <v>87.360000999999997</v>
      </c>
      <c r="C47" s="41">
        <v>90.220000999999996</v>
      </c>
      <c r="D47" s="41">
        <v>85.959998999999996</v>
      </c>
      <c r="E47" s="41">
        <v>89.75</v>
      </c>
      <c r="F47" s="41">
        <v>74.433280999999994</v>
      </c>
      <c r="G47" s="41">
        <v>846352000</v>
      </c>
      <c r="H47" s="2">
        <f t="shared" si="0"/>
        <v>2.7946837479971474E-2</v>
      </c>
    </row>
    <row r="48" spans="1:8" x14ac:dyDescent="0.2">
      <c r="A48" s="42">
        <v>42644</v>
      </c>
      <c r="B48" s="41">
        <v>89.349997999999999</v>
      </c>
      <c r="C48" s="41">
        <v>90.330001999999993</v>
      </c>
      <c r="D48" s="41">
        <v>84.059997999999993</v>
      </c>
      <c r="E48" s="41">
        <v>86.800003000000004</v>
      </c>
      <c r="F48" s="41">
        <v>71.986732000000003</v>
      </c>
      <c r="G48" s="41">
        <v>376452700</v>
      </c>
      <c r="H48" s="2">
        <f t="shared" si="0"/>
        <v>-3.2869019975083333E-2</v>
      </c>
    </row>
    <row r="49" spans="1:8" x14ac:dyDescent="0.2">
      <c r="A49" s="42">
        <v>42675</v>
      </c>
      <c r="B49" s="41">
        <v>86.580001999999993</v>
      </c>
      <c r="C49" s="41">
        <v>87.690002000000007</v>
      </c>
      <c r="D49" s="41">
        <v>81.709998999999996</v>
      </c>
      <c r="E49" s="41">
        <v>82.459998999999996</v>
      </c>
      <c r="F49" s="41">
        <v>68.915397999999996</v>
      </c>
      <c r="G49" s="41">
        <v>202434100</v>
      </c>
      <c r="H49" s="2">
        <f t="shared" si="0"/>
        <v>-4.2665278929456159E-2</v>
      </c>
    </row>
    <row r="50" spans="1:8" x14ac:dyDescent="0.2">
      <c r="A50" s="42">
        <v>42705</v>
      </c>
      <c r="B50" s="41">
        <v>82.209998999999996</v>
      </c>
      <c r="C50" s="41">
        <v>85.739998</v>
      </c>
      <c r="D50" s="41">
        <v>81.180000000000007</v>
      </c>
      <c r="E50" s="41">
        <v>84.080001999999993</v>
      </c>
      <c r="F50" s="41">
        <v>70.269301999999996</v>
      </c>
      <c r="G50" s="41">
        <v>174313100</v>
      </c>
      <c r="H50" s="2">
        <f t="shared" si="0"/>
        <v>1.9645885234530605E-2</v>
      </c>
    </row>
    <row r="51" spans="1:8" x14ac:dyDescent="0.2">
      <c r="A51" s="42">
        <v>42736</v>
      </c>
      <c r="B51" s="41">
        <v>83.879997000000003</v>
      </c>
      <c r="C51" s="41">
        <v>87.980002999999996</v>
      </c>
      <c r="D51" s="41">
        <v>83.239998</v>
      </c>
      <c r="E51" s="41">
        <v>87.599997999999999</v>
      </c>
      <c r="F51" s="41">
        <v>73.211098000000007</v>
      </c>
      <c r="G51" s="41">
        <v>193158900</v>
      </c>
      <c r="H51" s="2">
        <f t="shared" si="0"/>
        <v>4.1864596861941376E-2</v>
      </c>
    </row>
    <row r="52" spans="1:8" x14ac:dyDescent="0.2">
      <c r="A52" s="42">
        <v>42767</v>
      </c>
      <c r="B52" s="41">
        <v>87.029999000000004</v>
      </c>
      <c r="C52" s="41">
        <v>91.800003000000004</v>
      </c>
      <c r="D52" s="41">
        <v>86.75</v>
      </c>
      <c r="E52" s="41">
        <v>91.07</v>
      </c>
      <c r="F52" s="41">
        <v>76.714354999999998</v>
      </c>
      <c r="G52" s="41">
        <v>196203300</v>
      </c>
      <c r="H52" s="2">
        <f t="shared" si="0"/>
        <v>4.7851447331113524E-2</v>
      </c>
    </row>
    <row r="53" spans="1:8" x14ac:dyDescent="0.2">
      <c r="A53" s="42">
        <v>42795</v>
      </c>
      <c r="B53" s="41">
        <v>91.050003000000004</v>
      </c>
      <c r="C53" s="41">
        <v>92</v>
      </c>
      <c r="D53" s="41">
        <v>89.589995999999999</v>
      </c>
      <c r="E53" s="41">
        <v>89.849997999999999</v>
      </c>
      <c r="F53" s="41">
        <v>75.686645999999996</v>
      </c>
      <c r="G53" s="41">
        <v>199174700</v>
      </c>
      <c r="H53" s="2">
        <f t="shared" si="0"/>
        <v>-1.3396567044068891E-2</v>
      </c>
    </row>
    <row r="54" spans="1:8" x14ac:dyDescent="0.2">
      <c r="A54" s="42">
        <v>42826</v>
      </c>
      <c r="B54" s="41">
        <v>89.860000999999997</v>
      </c>
      <c r="C54" s="41">
        <v>91.129997000000003</v>
      </c>
      <c r="D54" s="41">
        <v>87.150002000000001</v>
      </c>
      <c r="E54" s="41">
        <v>87.330001999999993</v>
      </c>
      <c r="F54" s="41">
        <v>73.563896</v>
      </c>
      <c r="G54" s="41">
        <v>136581600</v>
      </c>
      <c r="H54" s="2">
        <f t="shared" si="0"/>
        <v>-2.8046559230541099E-2</v>
      </c>
    </row>
    <row r="55" spans="1:8" x14ac:dyDescent="0.2">
      <c r="A55" s="42">
        <v>42856</v>
      </c>
      <c r="B55" s="41">
        <v>87.379997000000003</v>
      </c>
      <c r="C55" s="41">
        <v>88.349997999999999</v>
      </c>
      <c r="D55" s="41">
        <v>85.519997000000004</v>
      </c>
      <c r="E55" s="41">
        <v>88.089995999999999</v>
      </c>
      <c r="F55" s="41">
        <v>74.772278</v>
      </c>
      <c r="G55" s="41">
        <v>138172700</v>
      </c>
      <c r="H55" s="2">
        <f t="shared" si="0"/>
        <v>1.6426291505822373E-2</v>
      </c>
    </row>
    <row r="56" spans="1:8" x14ac:dyDescent="0.2">
      <c r="A56" s="42">
        <v>42887</v>
      </c>
      <c r="B56" s="41">
        <v>88.019997000000004</v>
      </c>
      <c r="C56" s="41">
        <v>90.209998999999996</v>
      </c>
      <c r="D56" s="41">
        <v>86.93</v>
      </c>
      <c r="E56" s="41">
        <v>87.150002000000001</v>
      </c>
      <c r="F56" s="41">
        <v>73.974411000000003</v>
      </c>
      <c r="G56" s="41">
        <v>143596200</v>
      </c>
      <c r="H56" s="2">
        <f t="shared" si="0"/>
        <v>-1.0670625816696351E-2</v>
      </c>
    </row>
    <row r="57" spans="1:8" x14ac:dyDescent="0.2">
      <c r="A57" s="42">
        <v>42917</v>
      </c>
      <c r="B57" s="41">
        <v>87.400002000000001</v>
      </c>
      <c r="C57" s="41">
        <v>91.07</v>
      </c>
      <c r="D57" s="41">
        <v>86.309997999999993</v>
      </c>
      <c r="E57" s="41">
        <v>90.82</v>
      </c>
      <c r="F57" s="41">
        <v>77.089554000000007</v>
      </c>
      <c r="G57" s="41">
        <v>122105100</v>
      </c>
      <c r="H57" s="2">
        <f t="shared" si="0"/>
        <v>4.2111088927764537E-2</v>
      </c>
    </row>
    <row r="58" spans="1:8" x14ac:dyDescent="0.2">
      <c r="A58" s="42">
        <v>42948</v>
      </c>
      <c r="B58" s="41">
        <v>91.029999000000004</v>
      </c>
      <c r="C58" s="41">
        <v>92.959998999999996</v>
      </c>
      <c r="D58" s="41">
        <v>90.519997000000004</v>
      </c>
      <c r="E58" s="41">
        <v>92.269997000000004</v>
      </c>
      <c r="F58" s="41">
        <v>78.934775999999999</v>
      </c>
      <c r="G58" s="41">
        <v>131332200</v>
      </c>
      <c r="H58" s="2">
        <f t="shared" si="0"/>
        <v>2.3936083480259756E-2</v>
      </c>
    </row>
    <row r="59" spans="1:8" x14ac:dyDescent="0.2">
      <c r="A59" s="42">
        <v>42979</v>
      </c>
      <c r="B59" s="41">
        <v>92.419998000000007</v>
      </c>
      <c r="C59" s="41">
        <v>94.669998000000007</v>
      </c>
      <c r="D59" s="41">
        <v>90.339995999999999</v>
      </c>
      <c r="E59" s="41">
        <v>90.980002999999996</v>
      </c>
      <c r="F59" s="41">
        <v>77.831207000000006</v>
      </c>
      <c r="G59" s="41">
        <v>138824900</v>
      </c>
      <c r="H59" s="2">
        <f t="shared" si="0"/>
        <v>-1.3980770655509216E-2</v>
      </c>
    </row>
    <row r="60" spans="1:8" x14ac:dyDescent="0.2">
      <c r="A60" s="42">
        <v>43009</v>
      </c>
      <c r="B60" s="41">
        <v>91.260002</v>
      </c>
      <c r="C60" s="41">
        <v>93.510002</v>
      </c>
      <c r="D60" s="41">
        <v>85.720000999999996</v>
      </c>
      <c r="E60" s="41">
        <v>86.339995999999999</v>
      </c>
      <c r="F60" s="41">
        <v>73.861816000000005</v>
      </c>
      <c r="G60" s="41">
        <v>179372200</v>
      </c>
      <c r="H60" s="2">
        <f t="shared" si="0"/>
        <v>-5.0999992843487593E-2</v>
      </c>
    </row>
    <row r="61" spans="1:8" x14ac:dyDescent="0.2">
      <c r="A61" s="42">
        <v>43040</v>
      </c>
      <c r="B61" s="41">
        <v>86.330001999999993</v>
      </c>
      <c r="C61" s="41">
        <v>90.370002999999997</v>
      </c>
      <c r="D61" s="41">
        <v>85.419998000000007</v>
      </c>
      <c r="E61" s="41">
        <v>89.989998</v>
      </c>
      <c r="F61" s="41">
        <v>77.561171999999999</v>
      </c>
      <c r="G61" s="41">
        <v>123550900</v>
      </c>
      <c r="H61" s="2">
        <f t="shared" si="0"/>
        <v>5.0084823259693399E-2</v>
      </c>
    </row>
    <row r="62" spans="1:8" x14ac:dyDescent="0.2">
      <c r="A62" s="42">
        <v>43070</v>
      </c>
      <c r="B62" s="41">
        <v>90.18</v>
      </c>
      <c r="C62" s="41">
        <v>93.139999000000003</v>
      </c>
      <c r="D62" s="41">
        <v>89.120002999999997</v>
      </c>
      <c r="E62" s="41">
        <v>91.879997000000003</v>
      </c>
      <c r="F62" s="41">
        <v>79.190146999999996</v>
      </c>
      <c r="G62" s="41">
        <v>130696800</v>
      </c>
      <c r="H62" s="2">
        <f t="shared" si="0"/>
        <v>2.1002454681834835E-2</v>
      </c>
    </row>
    <row r="63" spans="1:8" x14ac:dyDescent="0.2">
      <c r="A63" s="42">
        <v>43101</v>
      </c>
      <c r="B63" s="41">
        <v>91.919998000000007</v>
      </c>
      <c r="C63" s="41">
        <v>91.93</v>
      </c>
      <c r="D63" s="41">
        <v>86.080001999999993</v>
      </c>
      <c r="E63" s="41">
        <v>86.339995999999999</v>
      </c>
      <c r="F63" s="41">
        <v>74.415298000000007</v>
      </c>
      <c r="G63" s="41">
        <v>190676000</v>
      </c>
      <c r="H63" s="2">
        <f t="shared" si="0"/>
        <v>-6.0295998692867551E-2</v>
      </c>
    </row>
    <row r="64" spans="1:8" x14ac:dyDescent="0.2">
      <c r="A64" s="42">
        <v>43132</v>
      </c>
      <c r="B64" s="41">
        <v>86.150002000000001</v>
      </c>
      <c r="C64" s="41">
        <v>86.5</v>
      </c>
      <c r="D64" s="41">
        <v>78.5</v>
      </c>
      <c r="E64" s="41">
        <v>78.519997000000004</v>
      </c>
      <c r="F64" s="41">
        <v>68.191254000000001</v>
      </c>
      <c r="G64" s="41">
        <v>224924600</v>
      </c>
      <c r="H64" s="2">
        <f t="shared" si="0"/>
        <v>-8.3639307605809843E-2</v>
      </c>
    </row>
    <row r="65" spans="1:8" x14ac:dyDescent="0.2">
      <c r="A65" s="42">
        <v>43160</v>
      </c>
      <c r="B65" s="41">
        <v>78.400002000000001</v>
      </c>
      <c r="C65" s="41">
        <v>80.75</v>
      </c>
      <c r="D65" s="41">
        <v>75.809997999999993</v>
      </c>
      <c r="E65" s="41">
        <v>79.279999000000004</v>
      </c>
      <c r="F65" s="41">
        <v>68.851287999999997</v>
      </c>
      <c r="G65" s="41">
        <v>211186000</v>
      </c>
      <c r="H65" s="2">
        <f t="shared" si="0"/>
        <v>9.679159148473733E-3</v>
      </c>
    </row>
    <row r="66" spans="1:8" x14ac:dyDescent="0.2">
      <c r="A66" s="42">
        <v>43191</v>
      </c>
      <c r="B66" s="41">
        <v>79.260002</v>
      </c>
      <c r="C66" s="41">
        <v>79.519997000000004</v>
      </c>
      <c r="D66" s="41">
        <v>71.949996999999996</v>
      </c>
      <c r="E66" s="41">
        <v>72.339995999999999</v>
      </c>
      <c r="F66" s="41">
        <v>62.824202999999997</v>
      </c>
      <c r="G66" s="41">
        <v>214265200</v>
      </c>
      <c r="H66" s="2">
        <f t="shared" si="0"/>
        <v>-8.7537723332060252E-2</v>
      </c>
    </row>
    <row r="67" spans="1:8" x14ac:dyDescent="0.2">
      <c r="A67" s="42">
        <v>43221</v>
      </c>
      <c r="B67" s="41">
        <v>72.050003000000004</v>
      </c>
      <c r="C67" s="41">
        <v>75.019997000000004</v>
      </c>
      <c r="D67" s="41">
        <v>70.730002999999996</v>
      </c>
      <c r="E67" s="41">
        <v>73.169998000000007</v>
      </c>
      <c r="F67" s="41">
        <v>64.133026000000001</v>
      </c>
      <c r="G67" s="41">
        <v>184831100</v>
      </c>
      <c r="H67" s="2">
        <f t="shared" si="0"/>
        <v>2.0833101535725075E-2</v>
      </c>
    </row>
    <row r="68" spans="1:8" x14ac:dyDescent="0.2">
      <c r="A68" s="42">
        <v>43252</v>
      </c>
      <c r="B68" s="41">
        <v>73.330001999999993</v>
      </c>
      <c r="C68" s="41">
        <v>78.709998999999996</v>
      </c>
      <c r="D68" s="41">
        <v>72.860000999999997</v>
      </c>
      <c r="E68" s="41">
        <v>78.059997999999993</v>
      </c>
      <c r="F68" s="41">
        <v>68.419098000000005</v>
      </c>
      <c r="G68" s="41">
        <v>191430600</v>
      </c>
      <c r="H68" s="2">
        <f t="shared" ref="H68:H122" si="1">(F68-F67)/F67</f>
        <v>6.6830964751296851E-2</v>
      </c>
    </row>
    <row r="69" spans="1:8" x14ac:dyDescent="0.2">
      <c r="A69" s="42">
        <v>43282</v>
      </c>
      <c r="B69" s="41">
        <v>77.5</v>
      </c>
      <c r="C69" s="41">
        <v>80.980002999999996</v>
      </c>
      <c r="D69" s="41">
        <v>77.419998000000007</v>
      </c>
      <c r="E69" s="41">
        <v>80.879997000000003</v>
      </c>
      <c r="F69" s="41">
        <v>70.890816000000001</v>
      </c>
      <c r="G69" s="41">
        <v>167374200</v>
      </c>
      <c r="H69" s="2">
        <f t="shared" si="1"/>
        <v>3.6126141271257267E-2</v>
      </c>
    </row>
    <row r="70" spans="1:8" x14ac:dyDescent="0.2">
      <c r="A70" s="42">
        <v>43313</v>
      </c>
      <c r="B70" s="41">
        <v>80.419998000000007</v>
      </c>
      <c r="C70" s="41">
        <v>84.199996999999996</v>
      </c>
      <c r="D70" s="41">
        <v>80.110000999999997</v>
      </c>
      <c r="E70" s="41">
        <v>82.949996999999996</v>
      </c>
      <c r="F70" s="41">
        <v>73.364990000000006</v>
      </c>
      <c r="G70" s="41">
        <v>147692700</v>
      </c>
      <c r="H70" s="2">
        <f t="shared" si="1"/>
        <v>3.4901192278559819E-2</v>
      </c>
    </row>
    <row r="71" spans="1:8" x14ac:dyDescent="0.2">
      <c r="A71" s="42">
        <v>43344</v>
      </c>
      <c r="B71" s="41">
        <v>82.480002999999996</v>
      </c>
      <c r="C71" s="41">
        <v>86.279999000000004</v>
      </c>
      <c r="D71" s="41">
        <v>81.25</v>
      </c>
      <c r="E71" s="41">
        <v>83.230002999999996</v>
      </c>
      <c r="F71" s="41">
        <v>73.612639999999999</v>
      </c>
      <c r="G71" s="41">
        <v>137121300</v>
      </c>
      <c r="H71" s="2">
        <f t="shared" si="1"/>
        <v>3.3755882744616068E-3</v>
      </c>
    </row>
    <row r="72" spans="1:8" x14ac:dyDescent="0.2">
      <c r="A72" s="42">
        <v>43374</v>
      </c>
      <c r="B72" s="41">
        <v>83.309997999999993</v>
      </c>
      <c r="C72" s="41">
        <v>90.699996999999996</v>
      </c>
      <c r="D72" s="41">
        <v>78.489998</v>
      </c>
      <c r="E72" s="41">
        <v>88.68</v>
      </c>
      <c r="F72" s="41">
        <v>78.432877000000005</v>
      </c>
      <c r="G72" s="41">
        <v>273769800</v>
      </c>
      <c r="H72" s="2">
        <f t="shared" si="1"/>
        <v>6.5481104875467114E-2</v>
      </c>
    </row>
    <row r="73" spans="1:8" x14ac:dyDescent="0.2">
      <c r="A73" s="42">
        <v>43405</v>
      </c>
      <c r="B73" s="41">
        <v>88.809997999999993</v>
      </c>
      <c r="C73" s="41">
        <v>94.809997999999993</v>
      </c>
      <c r="D73" s="41">
        <v>88.18</v>
      </c>
      <c r="E73" s="41">
        <v>94.510002</v>
      </c>
      <c r="F73" s="41">
        <v>84.327843000000001</v>
      </c>
      <c r="G73" s="41">
        <v>214198200</v>
      </c>
      <c r="H73" s="2">
        <f t="shared" si="1"/>
        <v>7.5159374811662155E-2</v>
      </c>
    </row>
    <row r="74" spans="1:8" x14ac:dyDescent="0.2">
      <c r="A74" s="42">
        <v>43435</v>
      </c>
      <c r="B74" s="41">
        <v>94.669998000000007</v>
      </c>
      <c r="C74" s="41">
        <v>96.900002000000001</v>
      </c>
      <c r="D74" s="41">
        <v>86.739998</v>
      </c>
      <c r="E74" s="41">
        <v>91.919998000000007</v>
      </c>
      <c r="F74" s="41">
        <v>82.016869</v>
      </c>
      <c r="G74" s="41">
        <v>224359900</v>
      </c>
      <c r="H74" s="2">
        <f t="shared" si="1"/>
        <v>-2.740463787268935E-2</v>
      </c>
    </row>
    <row r="75" spans="1:8" x14ac:dyDescent="0.2">
      <c r="A75" s="42">
        <v>43466</v>
      </c>
      <c r="B75" s="41">
        <v>91.029999000000004</v>
      </c>
      <c r="C75" s="41">
        <v>96.809997999999993</v>
      </c>
      <c r="D75" s="41">
        <v>89.080001999999993</v>
      </c>
      <c r="E75" s="41">
        <v>96.470000999999996</v>
      </c>
      <c r="F75" s="41">
        <v>86.076683000000003</v>
      </c>
      <c r="G75" s="41">
        <v>225455800</v>
      </c>
      <c r="H75" s="2">
        <f t="shared" si="1"/>
        <v>4.949974376612698E-2</v>
      </c>
    </row>
    <row r="76" spans="1:8" x14ac:dyDescent="0.2">
      <c r="A76" s="42">
        <v>43497</v>
      </c>
      <c r="B76" s="41">
        <v>96.349997999999999</v>
      </c>
      <c r="C76" s="41">
        <v>100.449997</v>
      </c>
      <c r="D76" s="41">
        <v>95.989998</v>
      </c>
      <c r="E76" s="41">
        <v>98.550003000000004</v>
      </c>
      <c r="F76" s="41">
        <v>88.628058999999993</v>
      </c>
      <c r="G76" s="41">
        <v>176165700</v>
      </c>
      <c r="H76" s="2">
        <f t="shared" si="1"/>
        <v>2.9640733251767967E-2</v>
      </c>
    </row>
    <row r="77" spans="1:8" x14ac:dyDescent="0.2">
      <c r="A77" s="42">
        <v>43525</v>
      </c>
      <c r="B77" s="41">
        <v>98.610000999999997</v>
      </c>
      <c r="C77" s="41">
        <v>104.150002</v>
      </c>
      <c r="D77" s="41">
        <v>97.75</v>
      </c>
      <c r="E77" s="41">
        <v>104.050003</v>
      </c>
      <c r="F77" s="41">
        <v>93.574325999999999</v>
      </c>
      <c r="G77" s="41">
        <v>180275300</v>
      </c>
      <c r="H77" s="2">
        <f t="shared" si="1"/>
        <v>5.5809266904965238E-2</v>
      </c>
    </row>
    <row r="78" spans="1:8" x14ac:dyDescent="0.2">
      <c r="A78" s="42">
        <v>43556</v>
      </c>
      <c r="B78" s="41">
        <v>104.230003</v>
      </c>
      <c r="C78" s="41">
        <v>107.199997</v>
      </c>
      <c r="D78" s="41">
        <v>102.129997</v>
      </c>
      <c r="E78" s="41">
        <v>106.480003</v>
      </c>
      <c r="F78" s="41">
        <v>95.759688999999995</v>
      </c>
      <c r="G78" s="41">
        <v>148284900</v>
      </c>
      <c r="H78" s="2">
        <f t="shared" si="1"/>
        <v>2.3354301264216375E-2</v>
      </c>
    </row>
    <row r="79" spans="1:8" x14ac:dyDescent="0.2">
      <c r="A79" s="42">
        <v>43586</v>
      </c>
      <c r="B79" s="41">
        <v>106.150002</v>
      </c>
      <c r="C79" s="41">
        <v>108.68</v>
      </c>
      <c r="D79" s="41">
        <v>102.410004</v>
      </c>
      <c r="E79" s="41">
        <v>102.910004</v>
      </c>
      <c r="F79" s="41">
        <v>93.202454000000003</v>
      </c>
      <c r="G79" s="41">
        <v>139582600</v>
      </c>
      <c r="H79" s="2">
        <f t="shared" si="1"/>
        <v>-2.6704712877670182E-2</v>
      </c>
    </row>
    <row r="80" spans="1:8" x14ac:dyDescent="0.2">
      <c r="A80" s="42">
        <v>43617</v>
      </c>
      <c r="B80" s="41">
        <v>103.150002</v>
      </c>
      <c r="C80" s="41">
        <v>112.629997</v>
      </c>
      <c r="D80" s="41">
        <v>102.400002</v>
      </c>
      <c r="E80" s="41">
        <v>109.650002</v>
      </c>
      <c r="F80" s="41">
        <v>99.306656000000004</v>
      </c>
      <c r="G80" s="41">
        <v>151126800</v>
      </c>
      <c r="H80" s="2">
        <f t="shared" si="1"/>
        <v>6.5494005125659033E-2</v>
      </c>
    </row>
    <row r="81" spans="1:8" x14ac:dyDescent="0.2">
      <c r="A81" s="42">
        <v>43647</v>
      </c>
      <c r="B81" s="41">
        <v>109.91999800000001</v>
      </c>
      <c r="C81" s="41">
        <v>121.760002</v>
      </c>
      <c r="D81" s="41">
        <v>109.610001</v>
      </c>
      <c r="E81" s="41">
        <v>118.040001</v>
      </c>
      <c r="F81" s="41">
        <v>106.90521200000001</v>
      </c>
      <c r="G81" s="41">
        <v>166952300</v>
      </c>
      <c r="H81" s="2">
        <f t="shared" si="1"/>
        <v>7.6516079647269586E-2</v>
      </c>
    </row>
    <row r="82" spans="1:8" x14ac:dyDescent="0.2">
      <c r="A82" s="42">
        <v>43678</v>
      </c>
      <c r="B82" s="41">
        <v>118.55999799999999</v>
      </c>
      <c r="C82" s="41">
        <v>122</v>
      </c>
      <c r="D82" s="41">
        <v>112.68</v>
      </c>
      <c r="E82" s="41">
        <v>120.230003</v>
      </c>
      <c r="F82" s="41">
        <v>109.593811</v>
      </c>
      <c r="G82" s="41">
        <v>164651400</v>
      </c>
      <c r="H82" s="2">
        <f t="shared" si="1"/>
        <v>2.5149372511416902E-2</v>
      </c>
    </row>
    <row r="83" spans="1:8" x14ac:dyDescent="0.2">
      <c r="A83" s="42">
        <v>43709</v>
      </c>
      <c r="B83" s="41">
        <v>119.790001</v>
      </c>
      <c r="C83" s="41">
        <v>125.360001</v>
      </c>
      <c r="D83" s="41">
        <v>119.019997</v>
      </c>
      <c r="E83" s="41">
        <v>124.379997</v>
      </c>
      <c r="F83" s="41">
        <v>113.376671</v>
      </c>
      <c r="G83" s="41">
        <v>139990300</v>
      </c>
      <c r="H83" s="2">
        <f t="shared" si="1"/>
        <v>3.4517095130490526E-2</v>
      </c>
    </row>
    <row r="84" spans="1:8" x14ac:dyDescent="0.2">
      <c r="A84" s="42">
        <v>43739</v>
      </c>
      <c r="B84" s="41">
        <v>124.360001</v>
      </c>
      <c r="C84" s="41">
        <v>125.769997</v>
      </c>
      <c r="D84" s="41">
        <v>116.16999800000001</v>
      </c>
      <c r="E84" s="41">
        <v>124.510002</v>
      </c>
      <c r="F84" s="41">
        <v>113.495186</v>
      </c>
      <c r="G84" s="41">
        <v>151910300</v>
      </c>
      <c r="H84" s="2">
        <f t="shared" si="1"/>
        <v>1.0453208667592837E-3</v>
      </c>
    </row>
    <row r="85" spans="1:8" x14ac:dyDescent="0.2">
      <c r="A85" s="42">
        <v>43770</v>
      </c>
      <c r="B85" s="41">
        <v>124.83000199999999</v>
      </c>
      <c r="C85" s="41">
        <v>125.139999</v>
      </c>
      <c r="D85" s="41">
        <v>118.239998</v>
      </c>
      <c r="E85" s="41">
        <v>122.05999799999999</v>
      </c>
      <c r="F85" s="41">
        <v>111.972633</v>
      </c>
      <c r="G85" s="41">
        <v>125206800</v>
      </c>
      <c r="H85" s="2">
        <f t="shared" si="1"/>
        <v>-1.3415132867397582E-2</v>
      </c>
    </row>
    <row r="86" spans="1:8" x14ac:dyDescent="0.2">
      <c r="A86" s="42">
        <v>43800</v>
      </c>
      <c r="B86" s="41">
        <v>121.94000200000001</v>
      </c>
      <c r="C86" s="41">
        <v>126.599998</v>
      </c>
      <c r="D86" s="41">
        <v>120.959999</v>
      </c>
      <c r="E86" s="41">
        <v>124.900002</v>
      </c>
      <c r="F86" s="41">
        <v>114.577934</v>
      </c>
      <c r="G86" s="41">
        <v>137843900</v>
      </c>
      <c r="H86" s="2">
        <f t="shared" si="1"/>
        <v>2.3267301394975657E-2</v>
      </c>
    </row>
    <row r="87" spans="1:8" x14ac:dyDescent="0.2">
      <c r="A87" s="42">
        <v>43831</v>
      </c>
      <c r="B87" s="41">
        <v>124.5</v>
      </c>
      <c r="C87" s="41">
        <v>127</v>
      </c>
      <c r="D87" s="41">
        <v>121.860001</v>
      </c>
      <c r="E87" s="41">
        <v>124.620003</v>
      </c>
      <c r="F87" s="41">
        <v>114.321091</v>
      </c>
      <c r="G87" s="41">
        <v>154118600</v>
      </c>
      <c r="H87" s="2">
        <f t="shared" si="1"/>
        <v>-2.2416445386421744E-3</v>
      </c>
    </row>
    <row r="88" spans="1:8" x14ac:dyDescent="0.2">
      <c r="A88" s="42">
        <v>43862</v>
      </c>
      <c r="B88" s="41">
        <v>124.660004</v>
      </c>
      <c r="C88" s="41">
        <v>128.08999600000001</v>
      </c>
      <c r="D88" s="41">
        <v>106.66999800000001</v>
      </c>
      <c r="E88" s="41">
        <v>113.230003</v>
      </c>
      <c r="F88" s="41">
        <v>104.48949399999999</v>
      </c>
      <c r="G88" s="41">
        <v>149843900</v>
      </c>
      <c r="H88" s="2">
        <f t="shared" si="1"/>
        <v>-8.5999852818059636E-2</v>
      </c>
    </row>
    <row r="89" spans="1:8" x14ac:dyDescent="0.2">
      <c r="A89" s="42">
        <v>43891</v>
      </c>
      <c r="B89" s="41">
        <v>113.19000200000001</v>
      </c>
      <c r="C89" s="41">
        <v>124.69000200000001</v>
      </c>
      <c r="D89" s="41">
        <v>94.339995999999999</v>
      </c>
      <c r="E89" s="41">
        <v>110</v>
      </c>
      <c r="F89" s="41">
        <v>101.508835</v>
      </c>
      <c r="G89" s="41">
        <v>343541300</v>
      </c>
      <c r="H89" s="2">
        <f t="shared" si="1"/>
        <v>-2.8525920510247556E-2</v>
      </c>
    </row>
    <row r="90" spans="1:8" x14ac:dyDescent="0.2">
      <c r="A90" s="42">
        <v>43922</v>
      </c>
      <c r="B90" s="41">
        <v>107.949997</v>
      </c>
      <c r="C90" s="41">
        <v>124.989998</v>
      </c>
      <c r="D90" s="41">
        <v>107</v>
      </c>
      <c r="E90" s="41">
        <v>117.870003</v>
      </c>
      <c r="F90" s="41">
        <v>108.771332</v>
      </c>
      <c r="G90" s="41">
        <v>245058600</v>
      </c>
      <c r="H90" s="2">
        <f t="shared" si="1"/>
        <v>7.1545466953689255E-2</v>
      </c>
    </row>
    <row r="91" spans="1:8" x14ac:dyDescent="0.2">
      <c r="A91" s="42">
        <v>43952</v>
      </c>
      <c r="B91" s="41">
        <v>117.599998</v>
      </c>
      <c r="C91" s="41">
        <v>118.370003</v>
      </c>
      <c r="D91" s="41">
        <v>111.25</v>
      </c>
      <c r="E91" s="41">
        <v>115.91999800000001</v>
      </c>
      <c r="F91" s="41">
        <v>107.685242</v>
      </c>
      <c r="G91" s="41">
        <v>157315400</v>
      </c>
      <c r="H91" s="2">
        <f t="shared" si="1"/>
        <v>-9.9850758470071757E-3</v>
      </c>
    </row>
    <row r="92" spans="1:8" x14ac:dyDescent="0.2">
      <c r="A92" s="42">
        <v>43983</v>
      </c>
      <c r="B92" s="41">
        <v>116</v>
      </c>
      <c r="C92" s="41">
        <v>121.82</v>
      </c>
      <c r="D92" s="41">
        <v>113.760002</v>
      </c>
      <c r="E92" s="41">
        <v>119.57</v>
      </c>
      <c r="F92" s="41">
        <v>111.075958</v>
      </c>
      <c r="G92" s="41">
        <v>175954500</v>
      </c>
      <c r="H92" s="2">
        <f t="shared" si="1"/>
        <v>3.1487285880826617E-2</v>
      </c>
    </row>
    <row r="93" spans="1:8" x14ac:dyDescent="0.2">
      <c r="A93" s="42">
        <v>44013</v>
      </c>
      <c r="B93" s="41">
        <v>119.650002</v>
      </c>
      <c r="C93" s="41">
        <v>132.029999</v>
      </c>
      <c r="D93" s="41">
        <v>118.900002</v>
      </c>
      <c r="E93" s="41">
        <v>131.11999499999999</v>
      </c>
      <c r="F93" s="41">
        <v>121.805458</v>
      </c>
      <c r="G93" s="41">
        <v>142767200</v>
      </c>
      <c r="H93" s="2">
        <f t="shared" si="1"/>
        <v>9.6596060868545483E-2</v>
      </c>
    </row>
    <row r="94" spans="1:8" x14ac:dyDescent="0.2">
      <c r="A94" s="42">
        <v>44044</v>
      </c>
      <c r="B94" s="41">
        <v>130.470001</v>
      </c>
      <c r="C94" s="41">
        <v>139.69000199999999</v>
      </c>
      <c r="D94" s="41">
        <v>130.470001</v>
      </c>
      <c r="E94" s="41">
        <v>138.33000200000001</v>
      </c>
      <c r="F94" s="41">
        <v>129.31420900000001</v>
      </c>
      <c r="G94" s="41">
        <v>121995000</v>
      </c>
      <c r="H94" s="2">
        <f t="shared" si="1"/>
        <v>6.1645439566427339E-2</v>
      </c>
    </row>
    <row r="95" spans="1:8" x14ac:dyDescent="0.2">
      <c r="A95" s="42">
        <v>44075</v>
      </c>
      <c r="B95" s="41">
        <v>137.86000100000001</v>
      </c>
      <c r="C95" s="41">
        <v>141.699997</v>
      </c>
      <c r="D95" s="41">
        <v>134.699997</v>
      </c>
      <c r="E95" s="41">
        <v>138.990005</v>
      </c>
      <c r="F95" s="41">
        <v>129.93116800000001</v>
      </c>
      <c r="G95" s="41">
        <v>128866100</v>
      </c>
      <c r="H95" s="2">
        <f t="shared" si="1"/>
        <v>4.7710070283151053E-3</v>
      </c>
    </row>
    <row r="96" spans="1:8" x14ac:dyDescent="0.2">
      <c r="A96" s="42">
        <v>44105</v>
      </c>
      <c r="B96" s="41">
        <v>139.58000200000001</v>
      </c>
      <c r="C96" s="41">
        <v>145.86999499999999</v>
      </c>
      <c r="D96" s="41">
        <v>134.679993</v>
      </c>
      <c r="E96" s="41">
        <v>137.10000600000001</v>
      </c>
      <c r="F96" s="41">
        <v>128.16438299999999</v>
      </c>
      <c r="G96" s="41">
        <v>126549000</v>
      </c>
      <c r="H96" s="2">
        <f t="shared" si="1"/>
        <v>-1.3597853595836427E-2</v>
      </c>
    </row>
    <row r="97" spans="1:8" x14ac:dyDescent="0.2">
      <c r="A97" s="42">
        <v>44136</v>
      </c>
      <c r="B97" s="41">
        <v>138.509995</v>
      </c>
      <c r="C97" s="41">
        <v>146.91999799999999</v>
      </c>
      <c r="D97" s="41">
        <v>136.740005</v>
      </c>
      <c r="E97" s="41">
        <v>138.86999499999999</v>
      </c>
      <c r="F97" s="41">
        <v>130.53980999999999</v>
      </c>
      <c r="G97" s="41">
        <v>133952300</v>
      </c>
      <c r="H97" s="2">
        <f t="shared" si="1"/>
        <v>1.8534221008967851E-2</v>
      </c>
    </row>
    <row r="98" spans="1:8" x14ac:dyDescent="0.2">
      <c r="A98" s="42">
        <v>44166</v>
      </c>
      <c r="B98" s="41">
        <v>139.16000399999999</v>
      </c>
      <c r="C98" s="41">
        <v>140.070007</v>
      </c>
      <c r="D98" s="41">
        <v>134.199997</v>
      </c>
      <c r="E98" s="41">
        <v>139.13999899999999</v>
      </c>
      <c r="F98" s="41">
        <v>130.79361</v>
      </c>
      <c r="G98" s="41">
        <v>144224400</v>
      </c>
      <c r="H98" s="2">
        <f t="shared" si="1"/>
        <v>1.9442344829520778E-3</v>
      </c>
    </row>
    <row r="99" spans="1:8" x14ac:dyDescent="0.2">
      <c r="A99" s="42">
        <v>44197</v>
      </c>
      <c r="B99" s="41">
        <v>139.66000399999999</v>
      </c>
      <c r="C99" s="41">
        <v>141.03999300000001</v>
      </c>
      <c r="D99" s="41">
        <v>127.44000200000001</v>
      </c>
      <c r="E99" s="41">
        <v>128.21000699999999</v>
      </c>
      <c r="F99" s="41">
        <v>120.519257</v>
      </c>
      <c r="G99" s="41">
        <v>154857200</v>
      </c>
      <c r="H99" s="2">
        <f t="shared" si="1"/>
        <v>-7.8553937000439125E-2</v>
      </c>
    </row>
    <row r="100" spans="1:8" x14ac:dyDescent="0.2">
      <c r="A100" s="42">
        <v>44228</v>
      </c>
      <c r="B100" s="41">
        <v>129</v>
      </c>
      <c r="C100" s="41">
        <v>130.720001</v>
      </c>
      <c r="D100" s="41">
        <v>121.82</v>
      </c>
      <c r="E100" s="41">
        <v>123.529999</v>
      </c>
      <c r="F100" s="41">
        <v>116.820404</v>
      </c>
      <c r="G100" s="41">
        <v>150615100</v>
      </c>
      <c r="H100" s="2">
        <f t="shared" si="1"/>
        <v>-3.0690970821368405E-2</v>
      </c>
    </row>
    <row r="101" spans="1:8" x14ac:dyDescent="0.2">
      <c r="A101" s="42">
        <v>44256</v>
      </c>
      <c r="B101" s="41">
        <v>124.160004</v>
      </c>
      <c r="C101" s="41">
        <v>137.60000600000001</v>
      </c>
      <c r="D101" s="41">
        <v>121.540001</v>
      </c>
      <c r="E101" s="41">
        <v>135.429993</v>
      </c>
      <c r="F101" s="41">
        <v>128.07401999999999</v>
      </c>
      <c r="G101" s="41">
        <v>206512600</v>
      </c>
      <c r="H101" s="2">
        <f t="shared" si="1"/>
        <v>9.6332623537237497E-2</v>
      </c>
    </row>
    <row r="102" spans="1:8" x14ac:dyDescent="0.2">
      <c r="A102" s="42">
        <v>44287</v>
      </c>
      <c r="B102" s="41">
        <v>135.050003</v>
      </c>
      <c r="C102" s="41">
        <v>138.58999600000001</v>
      </c>
      <c r="D102" s="41">
        <v>130.28999300000001</v>
      </c>
      <c r="E102" s="41">
        <v>133.41999799999999</v>
      </c>
      <c r="F102" s="41">
        <v>126.173233</v>
      </c>
      <c r="G102" s="41">
        <v>166855600</v>
      </c>
      <c r="H102" s="2">
        <f t="shared" si="1"/>
        <v>-1.4841315982741809E-2</v>
      </c>
    </row>
    <row r="103" spans="1:8" x14ac:dyDescent="0.2">
      <c r="A103" s="42">
        <v>44317</v>
      </c>
      <c r="B103" s="41">
        <v>134.029999</v>
      </c>
      <c r="C103" s="41">
        <v>139.10000600000001</v>
      </c>
      <c r="D103" s="41">
        <v>133.36999499999999</v>
      </c>
      <c r="E103" s="41">
        <v>134.85000600000001</v>
      </c>
      <c r="F103" s="41">
        <v>128.34146100000001</v>
      </c>
      <c r="G103" s="41">
        <v>197968800</v>
      </c>
      <c r="H103" s="2">
        <f t="shared" si="1"/>
        <v>1.7184532316771289E-2</v>
      </c>
    </row>
    <row r="104" spans="1:8" x14ac:dyDescent="0.2">
      <c r="A104" s="42">
        <v>44348</v>
      </c>
      <c r="B104" s="41">
        <v>135.78999300000001</v>
      </c>
      <c r="C104" s="41">
        <v>136.83999600000001</v>
      </c>
      <c r="D104" s="41">
        <v>131.94000199999999</v>
      </c>
      <c r="E104" s="41">
        <v>134.929993</v>
      </c>
      <c r="F104" s="41">
        <v>128.417587</v>
      </c>
      <c r="G104" s="41">
        <v>186291900</v>
      </c>
      <c r="H104" s="2">
        <f t="shared" si="1"/>
        <v>5.9315204460690942E-4</v>
      </c>
    </row>
    <row r="105" spans="1:8" x14ac:dyDescent="0.2">
      <c r="A105" s="42">
        <v>44378</v>
      </c>
      <c r="B105" s="41">
        <v>135.429993</v>
      </c>
      <c r="C105" s="41">
        <v>144.53999300000001</v>
      </c>
      <c r="D105" s="41">
        <v>134.91999799999999</v>
      </c>
      <c r="E105" s="41">
        <v>142.229996</v>
      </c>
      <c r="F105" s="41">
        <v>135.36525</v>
      </c>
      <c r="G105" s="41">
        <v>152014300</v>
      </c>
      <c r="H105" s="2">
        <f t="shared" si="1"/>
        <v>5.4102114533580249E-2</v>
      </c>
    </row>
    <row r="106" spans="1:8" x14ac:dyDescent="0.2">
      <c r="A106" s="42">
        <v>44409</v>
      </c>
      <c r="B106" s="41">
        <v>141.770004</v>
      </c>
      <c r="C106" s="41">
        <v>145.979996</v>
      </c>
      <c r="D106" s="41">
        <v>140.800003</v>
      </c>
      <c r="E106" s="41">
        <v>142.38999899999999</v>
      </c>
      <c r="F106" s="41">
        <v>136.36985799999999</v>
      </c>
      <c r="G106" s="41">
        <v>125297500</v>
      </c>
      <c r="H106" s="2">
        <f t="shared" si="1"/>
        <v>7.4214615641753729E-3</v>
      </c>
    </row>
    <row r="107" spans="1:8" x14ac:dyDescent="0.2">
      <c r="A107" s="42">
        <v>44440</v>
      </c>
      <c r="B107" s="41">
        <v>142.33000200000001</v>
      </c>
      <c r="C107" s="41">
        <v>147.229996</v>
      </c>
      <c r="D107" s="41">
        <v>139.529999</v>
      </c>
      <c r="E107" s="41">
        <v>139.800003</v>
      </c>
      <c r="F107" s="41">
        <v>133.889343</v>
      </c>
      <c r="G107" s="41">
        <v>148060100</v>
      </c>
      <c r="H107" s="2">
        <f t="shared" si="1"/>
        <v>-1.818961342615754E-2</v>
      </c>
    </row>
    <row r="108" spans="1:8" x14ac:dyDescent="0.2">
      <c r="A108" s="42">
        <v>44470</v>
      </c>
      <c r="B108" s="41">
        <v>139.929993</v>
      </c>
      <c r="C108" s="41">
        <v>144.86999499999999</v>
      </c>
      <c r="D108" s="41">
        <v>137.60000600000001</v>
      </c>
      <c r="E108" s="41">
        <v>142.990005</v>
      </c>
      <c r="F108" s="41">
        <v>136.94447299999999</v>
      </c>
      <c r="G108" s="41">
        <v>137102900</v>
      </c>
      <c r="H108" s="2">
        <f t="shared" si="1"/>
        <v>2.2818320947321336E-2</v>
      </c>
    </row>
    <row r="109" spans="1:8" x14ac:dyDescent="0.2">
      <c r="A109" s="42">
        <v>44501</v>
      </c>
      <c r="B109" s="41">
        <v>143.36000100000001</v>
      </c>
      <c r="C109" s="41">
        <v>149.720001</v>
      </c>
      <c r="D109" s="41">
        <v>142.279999</v>
      </c>
      <c r="E109" s="41">
        <v>144.58000200000001</v>
      </c>
      <c r="F109" s="41">
        <v>139.32565299999999</v>
      </c>
      <c r="G109" s="41">
        <v>138035400</v>
      </c>
      <c r="H109" s="2">
        <f t="shared" si="1"/>
        <v>1.7387923351970553E-2</v>
      </c>
    </row>
    <row r="110" spans="1:8" x14ac:dyDescent="0.2">
      <c r="A110" s="42">
        <v>44531</v>
      </c>
      <c r="B110" s="41">
        <v>144.85000600000001</v>
      </c>
      <c r="C110" s="41">
        <v>164.979996</v>
      </c>
      <c r="D110" s="41">
        <v>144.85000600000001</v>
      </c>
      <c r="E110" s="41">
        <v>163.58000200000001</v>
      </c>
      <c r="F110" s="41">
        <v>157.63516200000001</v>
      </c>
      <c r="G110" s="41">
        <v>190122300</v>
      </c>
      <c r="H110" s="2">
        <f t="shared" si="1"/>
        <v>0.13141520320023206</v>
      </c>
    </row>
    <row r="111" spans="1:8" x14ac:dyDescent="0.2">
      <c r="A111" s="42">
        <v>44562</v>
      </c>
      <c r="B111" s="41">
        <v>161.69000199999999</v>
      </c>
      <c r="C111" s="41">
        <v>165.35000600000001</v>
      </c>
      <c r="D111" s="41">
        <v>156.03999300000001</v>
      </c>
      <c r="E111" s="41">
        <v>160.449997</v>
      </c>
      <c r="F111" s="41">
        <v>154.61889600000001</v>
      </c>
      <c r="G111" s="41">
        <v>195173500</v>
      </c>
      <c r="H111" s="2">
        <f t="shared" si="1"/>
        <v>-1.9134474578711071E-2</v>
      </c>
    </row>
    <row r="112" spans="1:8" x14ac:dyDescent="0.2">
      <c r="A112" s="42">
        <v>44593</v>
      </c>
      <c r="B112" s="41">
        <v>160.78999300000001</v>
      </c>
      <c r="C112" s="41">
        <v>164.979996</v>
      </c>
      <c r="D112" s="41">
        <v>150.55999800000001</v>
      </c>
      <c r="E112" s="41">
        <v>155.88999899999999</v>
      </c>
      <c r="F112" s="41">
        <v>151.03573600000001</v>
      </c>
      <c r="G112" s="41">
        <v>155799700</v>
      </c>
      <c r="H112" s="2">
        <f t="shared" si="1"/>
        <v>-2.3174140371562298E-2</v>
      </c>
    </row>
    <row r="113" spans="1:8" x14ac:dyDescent="0.2">
      <c r="A113" s="42">
        <v>44621</v>
      </c>
      <c r="B113" s="41">
        <v>154.30999800000001</v>
      </c>
      <c r="C113" s="41">
        <v>156.470001</v>
      </c>
      <c r="D113" s="41">
        <v>143.029999</v>
      </c>
      <c r="E113" s="41">
        <v>152.800003</v>
      </c>
      <c r="F113" s="41">
        <v>148.04196200000001</v>
      </c>
      <c r="G113" s="41">
        <v>170280000</v>
      </c>
      <c r="H113" s="2">
        <f t="shared" si="1"/>
        <v>-1.9821626849952926E-2</v>
      </c>
    </row>
    <row r="114" spans="1:8" x14ac:dyDescent="0.2">
      <c r="A114" s="42">
        <v>44652</v>
      </c>
      <c r="B114" s="41">
        <v>153.520004</v>
      </c>
      <c r="C114" s="41">
        <v>164.89999399999999</v>
      </c>
      <c r="D114" s="41">
        <v>151.259995</v>
      </c>
      <c r="E114" s="41">
        <v>160.550003</v>
      </c>
      <c r="F114" s="41">
        <v>155.55064400000001</v>
      </c>
      <c r="G114" s="41">
        <v>151984400</v>
      </c>
      <c r="H114" s="2">
        <f t="shared" si="1"/>
        <v>5.0719957359116823E-2</v>
      </c>
    </row>
    <row r="115" spans="1:8" x14ac:dyDescent="0.2">
      <c r="A115" s="42">
        <v>44682</v>
      </c>
      <c r="B115" s="41">
        <v>161.60000600000001</v>
      </c>
      <c r="C115" s="41">
        <v>162</v>
      </c>
      <c r="D115" s="41">
        <v>139.179993</v>
      </c>
      <c r="E115" s="41">
        <v>147.88000500000001</v>
      </c>
      <c r="F115" s="41">
        <v>144.078979</v>
      </c>
      <c r="G115" s="41">
        <v>169284800</v>
      </c>
      <c r="H115" s="2">
        <f t="shared" si="1"/>
        <v>-7.3748746421133438E-2</v>
      </c>
    </row>
    <row r="116" spans="1:8" x14ac:dyDescent="0.2">
      <c r="A116" s="42">
        <v>44713</v>
      </c>
      <c r="B116" s="41">
        <v>148</v>
      </c>
      <c r="C116" s="41">
        <v>148.11999499999999</v>
      </c>
      <c r="D116" s="41">
        <v>129.5</v>
      </c>
      <c r="E116" s="41">
        <v>143.78999300000001</v>
      </c>
      <c r="F116" s="41">
        <v>140.09410099999999</v>
      </c>
      <c r="G116" s="41">
        <v>168567600</v>
      </c>
      <c r="H116" s="2">
        <f t="shared" si="1"/>
        <v>-2.7657594658551884E-2</v>
      </c>
    </row>
    <row r="117" spans="1:8" x14ac:dyDescent="0.2">
      <c r="A117" s="42">
        <v>44743</v>
      </c>
      <c r="B117" s="41">
        <v>144.240005</v>
      </c>
      <c r="C117" s="41">
        <v>148.61000100000001</v>
      </c>
      <c r="D117" s="41">
        <v>138.229996</v>
      </c>
      <c r="E117" s="41">
        <v>138.91000399999999</v>
      </c>
      <c r="F117" s="41">
        <v>135.33955399999999</v>
      </c>
      <c r="G117" s="41">
        <v>131172900</v>
      </c>
      <c r="H117" s="2">
        <f t="shared" si="1"/>
        <v>-3.3938238413050686E-2</v>
      </c>
    </row>
    <row r="118" spans="1:8" x14ac:dyDescent="0.2">
      <c r="A118" s="42">
        <v>44774</v>
      </c>
      <c r="B118" s="41">
        <v>138.33999600000001</v>
      </c>
      <c r="C118" s="41">
        <v>150.63000500000001</v>
      </c>
      <c r="D118" s="41">
        <v>137.86000100000001</v>
      </c>
      <c r="E118" s="41">
        <v>137.94000199999999</v>
      </c>
      <c r="F118" s="41">
        <v>135.266953</v>
      </c>
      <c r="G118" s="41">
        <v>137585500</v>
      </c>
      <c r="H118" s="2">
        <f t="shared" si="1"/>
        <v>-5.3643593357778987E-4</v>
      </c>
    </row>
    <row r="119" spans="1:8" x14ac:dyDescent="0.2">
      <c r="A119" s="42">
        <v>44805</v>
      </c>
      <c r="B119" s="41">
        <v>137.83000200000001</v>
      </c>
      <c r="C119" s="41">
        <v>141.800003</v>
      </c>
      <c r="D119" s="41">
        <v>126.209999</v>
      </c>
      <c r="E119" s="41">
        <v>126.25</v>
      </c>
      <c r="F119" s="41">
        <v>123.80347399999999</v>
      </c>
      <c r="G119" s="41">
        <v>147893600</v>
      </c>
      <c r="H119" s="2">
        <f t="shared" si="1"/>
        <v>-8.4747077876441895E-2</v>
      </c>
    </row>
    <row r="120" spans="1:8" x14ac:dyDescent="0.2">
      <c r="A120" s="42">
        <v>44835</v>
      </c>
      <c r="B120" s="41">
        <v>127.25</v>
      </c>
      <c r="C120" s="41">
        <v>135.66999799999999</v>
      </c>
      <c r="D120" s="41">
        <v>122.18</v>
      </c>
      <c r="E120" s="41">
        <v>134.66999799999999</v>
      </c>
      <c r="F120" s="41">
        <v>132.060303</v>
      </c>
      <c r="G120" s="41">
        <v>144766200</v>
      </c>
      <c r="H120" s="2">
        <f t="shared" si="1"/>
        <v>6.6693031570341968E-2</v>
      </c>
    </row>
    <row r="121" spans="1:8" x14ac:dyDescent="0.2">
      <c r="A121" s="42">
        <v>44866</v>
      </c>
      <c r="B121" s="41">
        <v>134.699997</v>
      </c>
      <c r="C121" s="41">
        <v>149.16000399999999</v>
      </c>
      <c r="D121" s="41">
        <v>130.96000699999999</v>
      </c>
      <c r="E121" s="41">
        <v>149.16000399999999</v>
      </c>
      <c r="F121" s="41">
        <v>147.30758700000001</v>
      </c>
      <c r="G121" s="41">
        <v>133869800</v>
      </c>
      <c r="H121" s="2">
        <f t="shared" si="1"/>
        <v>0.11545698180020084</v>
      </c>
    </row>
    <row r="122" spans="1:8" x14ac:dyDescent="0.2">
      <c r="A122" s="42">
        <v>44896</v>
      </c>
      <c r="B122" s="41">
        <v>149.529999</v>
      </c>
      <c r="C122" s="41">
        <v>154.64999399999999</v>
      </c>
      <c r="D122" s="41">
        <v>148.08000200000001</v>
      </c>
      <c r="E122" s="41">
        <v>151.55999800000001</v>
      </c>
      <c r="F122" s="41">
        <v>149.67778000000001</v>
      </c>
      <c r="G122" s="41">
        <v>132270900</v>
      </c>
      <c r="H122" s="2">
        <f t="shared" si="1"/>
        <v>1.6090094531247736E-2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3169-B17D-4A4D-A9EB-060E21AC3B61}">
  <dimension ref="A1:H122"/>
  <sheetViews>
    <sheetView workbookViewId="0">
      <selection activeCell="H1" sqref="H1:H1048576"/>
    </sheetView>
  </sheetViews>
  <sheetFormatPr baseColWidth="10" defaultColWidth="8.6640625" defaultRowHeight="16" x14ac:dyDescent="0.2"/>
  <cols>
    <col min="1" max="1" width="8.6640625" style="41" bestFit="1" customWidth="1"/>
    <col min="2" max="7" width="8.6640625" style="41"/>
    <col min="8" max="8" width="10.83203125" style="2"/>
    <col min="9" max="16384" width="8.6640625" style="41"/>
  </cols>
  <sheetData>
    <row r="1" spans="1:8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2" t="s">
        <v>158</v>
      </c>
    </row>
    <row r="2" spans="1:8" x14ac:dyDescent="0.2">
      <c r="A2" s="42">
        <v>41244</v>
      </c>
      <c r="B2" s="41">
        <v>69.800003000000004</v>
      </c>
      <c r="C2" s="41">
        <v>71.620002999999997</v>
      </c>
      <c r="D2" s="41">
        <v>69.180000000000007</v>
      </c>
      <c r="E2" s="41">
        <v>70.099997999999999</v>
      </c>
      <c r="F2" s="41">
        <v>53.013801999999998</v>
      </c>
      <c r="G2" s="41">
        <v>232603000</v>
      </c>
    </row>
    <row r="3" spans="1:8" x14ac:dyDescent="0.2">
      <c r="A3" s="42">
        <v>41275</v>
      </c>
      <c r="B3" s="41">
        <v>71.019997000000004</v>
      </c>
      <c r="C3" s="41">
        <v>74.800003000000004</v>
      </c>
      <c r="D3" s="41">
        <v>70.300003000000004</v>
      </c>
      <c r="E3" s="41">
        <v>73.919998000000007</v>
      </c>
      <c r="F3" s="41">
        <v>55.902721</v>
      </c>
      <c r="G3" s="41">
        <v>209813800</v>
      </c>
      <c r="H3" s="2">
        <f>(F3-F2)/F2</f>
        <v>5.44937146745295E-2</v>
      </c>
    </row>
    <row r="4" spans="1:8" x14ac:dyDescent="0.2">
      <c r="A4" s="42">
        <v>41306</v>
      </c>
      <c r="B4" s="41">
        <v>74.139999000000003</v>
      </c>
      <c r="C4" s="41">
        <v>77.019997000000004</v>
      </c>
      <c r="D4" s="41">
        <v>73.559997999999993</v>
      </c>
      <c r="E4" s="41">
        <v>76.110000999999997</v>
      </c>
      <c r="F4" s="41">
        <v>57.558906999999998</v>
      </c>
      <c r="G4" s="41">
        <v>177978400</v>
      </c>
      <c r="H4" s="2">
        <f t="shared" ref="H4:H67" si="0">(F4-F3)/F3</f>
        <v>2.9626214437755153E-2</v>
      </c>
    </row>
    <row r="5" spans="1:8" x14ac:dyDescent="0.2">
      <c r="A5" s="42">
        <v>41334</v>
      </c>
      <c r="B5" s="41">
        <v>75.790001000000004</v>
      </c>
      <c r="C5" s="41">
        <v>81.589995999999999</v>
      </c>
      <c r="D5" s="41">
        <v>75.730002999999996</v>
      </c>
      <c r="E5" s="41">
        <v>81.529999000000004</v>
      </c>
      <c r="F5" s="41">
        <v>62.151046999999998</v>
      </c>
      <c r="G5" s="41">
        <v>193396300</v>
      </c>
      <c r="H5" s="2">
        <f t="shared" si="0"/>
        <v>7.978157055692528E-2</v>
      </c>
    </row>
    <row r="6" spans="1:8" x14ac:dyDescent="0.2">
      <c r="A6" s="42">
        <v>41365</v>
      </c>
      <c r="B6" s="41">
        <v>81.389999000000003</v>
      </c>
      <c r="C6" s="41">
        <v>85.889999000000003</v>
      </c>
      <c r="D6" s="41">
        <v>80.309997999999993</v>
      </c>
      <c r="E6" s="41">
        <v>85.230002999999996</v>
      </c>
      <c r="F6" s="41">
        <v>64.971596000000005</v>
      </c>
      <c r="G6" s="41">
        <v>218722300</v>
      </c>
      <c r="H6" s="2">
        <f t="shared" si="0"/>
        <v>4.5382163875694756E-2</v>
      </c>
    </row>
    <row r="7" spans="1:8" x14ac:dyDescent="0.2">
      <c r="A7" s="42">
        <v>41395</v>
      </c>
      <c r="B7" s="41">
        <v>84.5</v>
      </c>
      <c r="C7" s="41">
        <v>89.989998</v>
      </c>
      <c r="D7" s="41">
        <v>83.879997000000003</v>
      </c>
      <c r="E7" s="41">
        <v>84.18</v>
      </c>
      <c r="F7" s="41">
        <v>64.171165000000002</v>
      </c>
      <c r="G7" s="41">
        <v>220724300</v>
      </c>
      <c r="H7" s="2">
        <f t="shared" si="0"/>
        <v>-1.2319706599173016E-2</v>
      </c>
    </row>
    <row r="8" spans="1:8" x14ac:dyDescent="0.2">
      <c r="A8" s="42">
        <v>41426</v>
      </c>
      <c r="B8" s="41">
        <v>84.279999000000004</v>
      </c>
      <c r="C8" s="41">
        <v>87.82</v>
      </c>
      <c r="D8" s="41">
        <v>82.120002999999997</v>
      </c>
      <c r="E8" s="41">
        <v>85.860000999999997</v>
      </c>
      <c r="F8" s="41">
        <v>65.943862999999993</v>
      </c>
      <c r="G8" s="41">
        <v>210552200</v>
      </c>
      <c r="H8" s="2">
        <f t="shared" si="0"/>
        <v>2.7624525750779047E-2</v>
      </c>
    </row>
    <row r="9" spans="1:8" x14ac:dyDescent="0.2">
      <c r="A9" s="42">
        <v>41456</v>
      </c>
      <c r="B9" s="41">
        <v>85.720000999999996</v>
      </c>
      <c r="C9" s="41">
        <v>94.419998000000007</v>
      </c>
      <c r="D9" s="41">
        <v>85.5</v>
      </c>
      <c r="E9" s="41">
        <v>93.5</v>
      </c>
      <c r="F9" s="41">
        <v>71.811690999999996</v>
      </c>
      <c r="G9" s="41">
        <v>200315600</v>
      </c>
      <c r="H9" s="2">
        <f t="shared" si="0"/>
        <v>8.8982169576568529E-2</v>
      </c>
    </row>
    <row r="10" spans="1:8" x14ac:dyDescent="0.2">
      <c r="A10" s="42">
        <v>41487</v>
      </c>
      <c r="B10" s="41">
        <v>94.160004000000001</v>
      </c>
      <c r="C10" s="41">
        <v>94.400002000000001</v>
      </c>
      <c r="D10" s="41">
        <v>85.849997999999999</v>
      </c>
      <c r="E10" s="41">
        <v>86.410004000000001</v>
      </c>
      <c r="F10" s="41">
        <v>66.366287</v>
      </c>
      <c r="G10" s="41">
        <v>204260800</v>
      </c>
      <c r="H10" s="2">
        <f t="shared" si="0"/>
        <v>-7.5828934316558516E-2</v>
      </c>
    </row>
    <row r="11" spans="1:8" x14ac:dyDescent="0.2">
      <c r="A11" s="42">
        <v>41518</v>
      </c>
      <c r="B11" s="41">
        <v>86.889999000000003</v>
      </c>
      <c r="C11" s="41">
        <v>90.720000999999996</v>
      </c>
      <c r="D11" s="41">
        <v>86</v>
      </c>
      <c r="E11" s="41">
        <v>86.690002000000007</v>
      </c>
      <c r="F11" s="41">
        <v>67.082954000000001</v>
      </c>
      <c r="G11" s="41">
        <v>158876500</v>
      </c>
      <c r="H11" s="2">
        <f t="shared" si="0"/>
        <v>1.0798660470488594E-2</v>
      </c>
    </row>
    <row r="12" spans="1:8" x14ac:dyDescent="0.2">
      <c r="A12" s="42">
        <v>41548</v>
      </c>
      <c r="B12" s="41">
        <v>86.589995999999999</v>
      </c>
      <c r="C12" s="41">
        <v>93.449996999999996</v>
      </c>
      <c r="D12" s="41">
        <v>85.5</v>
      </c>
      <c r="E12" s="41">
        <v>92.610000999999997</v>
      </c>
      <c r="F12" s="41">
        <v>71.664000999999999</v>
      </c>
      <c r="G12" s="41">
        <v>173024000</v>
      </c>
      <c r="H12" s="2">
        <f t="shared" si="0"/>
        <v>6.8289285531463004E-2</v>
      </c>
    </row>
    <row r="13" spans="1:8" x14ac:dyDescent="0.2">
      <c r="A13" s="42">
        <v>41579</v>
      </c>
      <c r="B13" s="41">
        <v>92.379997000000003</v>
      </c>
      <c r="C13" s="41">
        <v>95.989998</v>
      </c>
      <c r="D13" s="41">
        <v>92.279999000000004</v>
      </c>
      <c r="E13" s="41">
        <v>94.660004000000001</v>
      </c>
      <c r="F13" s="41">
        <v>73.250373999999994</v>
      </c>
      <c r="G13" s="41">
        <v>131026200</v>
      </c>
      <c r="H13" s="2">
        <f t="shared" si="0"/>
        <v>2.2136260575236301E-2</v>
      </c>
    </row>
    <row r="14" spans="1:8" x14ac:dyDescent="0.2">
      <c r="A14" s="42">
        <v>41609</v>
      </c>
      <c r="B14" s="41">
        <v>94.410004000000001</v>
      </c>
      <c r="C14" s="41">
        <v>94.790001000000004</v>
      </c>
      <c r="D14" s="41">
        <v>89.769997000000004</v>
      </c>
      <c r="E14" s="41">
        <v>91.589995999999999</v>
      </c>
      <c r="F14" s="41">
        <v>71.369506999999999</v>
      </c>
      <c r="G14" s="41">
        <v>151086000</v>
      </c>
      <c r="H14" s="2">
        <f t="shared" si="0"/>
        <v>-2.5677234084838872E-2</v>
      </c>
    </row>
    <row r="15" spans="1:8" x14ac:dyDescent="0.2">
      <c r="A15" s="42">
        <v>41640</v>
      </c>
      <c r="B15" s="41">
        <v>91.139999000000003</v>
      </c>
      <c r="C15" s="41">
        <v>95.379997000000003</v>
      </c>
      <c r="D15" s="41">
        <v>88.150002000000001</v>
      </c>
      <c r="E15" s="41">
        <v>88.470000999999996</v>
      </c>
      <c r="F15" s="41">
        <v>68.938309000000004</v>
      </c>
      <c r="G15" s="41">
        <v>192804300</v>
      </c>
      <c r="H15" s="2">
        <f t="shared" si="0"/>
        <v>-3.4064940367319545E-2</v>
      </c>
    </row>
    <row r="16" spans="1:8" x14ac:dyDescent="0.2">
      <c r="A16" s="42">
        <v>41671</v>
      </c>
      <c r="B16" s="41">
        <v>88.75</v>
      </c>
      <c r="C16" s="41">
        <v>92.989998</v>
      </c>
      <c r="D16" s="41">
        <v>86.089995999999999</v>
      </c>
      <c r="E16" s="41">
        <v>92.120002999999997</v>
      </c>
      <c r="F16" s="41">
        <v>71.782486000000006</v>
      </c>
      <c r="G16" s="41">
        <v>162234700</v>
      </c>
      <c r="H16" s="2">
        <f t="shared" si="0"/>
        <v>4.1256843129122908E-2</v>
      </c>
    </row>
    <row r="17" spans="1:8" x14ac:dyDescent="0.2">
      <c r="A17" s="42">
        <v>41699</v>
      </c>
      <c r="B17" s="41">
        <v>91.129997000000003</v>
      </c>
      <c r="C17" s="41">
        <v>98.599997999999999</v>
      </c>
      <c r="D17" s="41">
        <v>90.830001999999993</v>
      </c>
      <c r="E17" s="41">
        <v>98.230002999999996</v>
      </c>
      <c r="F17" s="41">
        <v>77.094375999999997</v>
      </c>
      <c r="G17" s="41">
        <v>181324400</v>
      </c>
      <c r="H17" s="2">
        <f t="shared" si="0"/>
        <v>7.3999805467868454E-2</v>
      </c>
    </row>
    <row r="18" spans="1:8" x14ac:dyDescent="0.2">
      <c r="A18" s="42">
        <v>41730</v>
      </c>
      <c r="B18" s="41">
        <v>98.309997999999993</v>
      </c>
      <c r="C18" s="41">
        <v>101.980003</v>
      </c>
      <c r="D18" s="41">
        <v>96.050003000000004</v>
      </c>
      <c r="E18" s="41">
        <v>101.290001</v>
      </c>
      <c r="F18" s="41">
        <v>79.495971999999995</v>
      </c>
      <c r="G18" s="41">
        <v>180242400</v>
      </c>
      <c r="H18" s="2">
        <f t="shared" si="0"/>
        <v>3.11513773715478E-2</v>
      </c>
    </row>
    <row r="19" spans="1:8" x14ac:dyDescent="0.2">
      <c r="A19" s="42">
        <v>41760</v>
      </c>
      <c r="B19" s="41">
        <v>100.769997</v>
      </c>
      <c r="C19" s="41">
        <v>101.540001</v>
      </c>
      <c r="D19" s="41">
        <v>98.879997000000003</v>
      </c>
      <c r="E19" s="41">
        <v>101.459999</v>
      </c>
      <c r="F19" s="41">
        <v>79.629372000000004</v>
      </c>
      <c r="G19" s="41">
        <v>124656300</v>
      </c>
      <c r="H19" s="2">
        <f t="shared" si="0"/>
        <v>1.6780724437209077E-3</v>
      </c>
    </row>
    <row r="20" spans="1:8" x14ac:dyDescent="0.2">
      <c r="A20" s="42">
        <v>41791</v>
      </c>
      <c r="B20" s="41">
        <v>101.540001</v>
      </c>
      <c r="C20" s="41">
        <v>106</v>
      </c>
      <c r="D20" s="41">
        <v>101.010002</v>
      </c>
      <c r="E20" s="41">
        <v>104.620003</v>
      </c>
      <c r="F20" s="41">
        <v>82.681708999999998</v>
      </c>
      <c r="G20" s="41">
        <v>123927200</v>
      </c>
      <c r="H20" s="2">
        <f t="shared" si="0"/>
        <v>3.8331797970226289E-2</v>
      </c>
    </row>
    <row r="21" spans="1:8" x14ac:dyDescent="0.2">
      <c r="A21" s="42">
        <v>41821</v>
      </c>
      <c r="B21" s="41">
        <v>105.150002</v>
      </c>
      <c r="C21" s="41">
        <v>106.739998</v>
      </c>
      <c r="D21" s="41">
        <v>100.050003</v>
      </c>
      <c r="E21" s="41">
        <v>100.089996</v>
      </c>
      <c r="F21" s="41">
        <v>79.101646000000002</v>
      </c>
      <c r="G21" s="41">
        <v>148795100</v>
      </c>
      <c r="H21" s="2">
        <f t="shared" si="0"/>
        <v>-4.3299334802090216E-2</v>
      </c>
    </row>
    <row r="22" spans="1:8" x14ac:dyDescent="0.2">
      <c r="A22" s="42">
        <v>41852</v>
      </c>
      <c r="B22" s="41">
        <v>99.760002</v>
      </c>
      <c r="C22" s="41">
        <v>104.41999800000001</v>
      </c>
      <c r="D22" s="41">
        <v>98.800003000000004</v>
      </c>
      <c r="E22" s="41">
        <v>103.730003</v>
      </c>
      <c r="F22" s="41">
        <v>81.978354999999993</v>
      </c>
      <c r="G22" s="41">
        <v>120163600</v>
      </c>
      <c r="H22" s="2">
        <f t="shared" si="0"/>
        <v>3.6367245758703821E-2</v>
      </c>
    </row>
    <row r="23" spans="1:8" x14ac:dyDescent="0.2">
      <c r="A23" s="42">
        <v>41883</v>
      </c>
      <c r="B23" s="41">
        <v>103.300003</v>
      </c>
      <c r="C23" s="41">
        <v>108.769997</v>
      </c>
      <c r="D23" s="41">
        <v>103.019997</v>
      </c>
      <c r="E23" s="41">
        <v>106.589996</v>
      </c>
      <c r="F23" s="41">
        <v>84.808402999999998</v>
      </c>
      <c r="G23" s="41">
        <v>130571800</v>
      </c>
      <c r="H23" s="2">
        <f t="shared" si="0"/>
        <v>3.4521893004562064E-2</v>
      </c>
    </row>
    <row r="24" spans="1:8" x14ac:dyDescent="0.2">
      <c r="A24" s="42">
        <v>41913</v>
      </c>
      <c r="B24" s="41">
        <v>105.980003</v>
      </c>
      <c r="C24" s="41">
        <v>108.18</v>
      </c>
      <c r="D24" s="41">
        <v>95.099997999999999</v>
      </c>
      <c r="E24" s="41">
        <v>107.779999</v>
      </c>
      <c r="F24" s="41">
        <v>85.755225999999993</v>
      </c>
      <c r="G24" s="41">
        <v>232630100</v>
      </c>
      <c r="H24" s="2">
        <f t="shared" si="0"/>
        <v>1.1164259277467999E-2</v>
      </c>
    </row>
    <row r="25" spans="1:8" x14ac:dyDescent="0.2">
      <c r="A25" s="42">
        <v>41944</v>
      </c>
      <c r="B25" s="41">
        <v>107.83000199999999</v>
      </c>
      <c r="C25" s="41">
        <v>109.489998</v>
      </c>
      <c r="D25" s="41">
        <v>106.599998</v>
      </c>
      <c r="E25" s="41">
        <v>108.25</v>
      </c>
      <c r="F25" s="41">
        <v>86.129165999999998</v>
      </c>
      <c r="G25" s="41">
        <v>125669200</v>
      </c>
      <c r="H25" s="2">
        <f t="shared" si="0"/>
        <v>4.3605505744921556E-3</v>
      </c>
    </row>
    <row r="26" spans="1:8" x14ac:dyDescent="0.2">
      <c r="A26" s="42">
        <v>41974</v>
      </c>
      <c r="B26" s="41">
        <v>107.889999</v>
      </c>
      <c r="C26" s="41">
        <v>108.989998</v>
      </c>
      <c r="D26" s="41">
        <v>102.5</v>
      </c>
      <c r="E26" s="41">
        <v>104.57</v>
      </c>
      <c r="F26" s="41">
        <v>83.743056999999993</v>
      </c>
      <c r="G26" s="41">
        <v>175446100</v>
      </c>
      <c r="H26" s="2">
        <f t="shared" si="0"/>
        <v>-2.7703844247139287E-2</v>
      </c>
    </row>
    <row r="27" spans="1:8" x14ac:dyDescent="0.2">
      <c r="A27" s="42">
        <v>42005</v>
      </c>
      <c r="B27" s="41">
        <v>105.050003</v>
      </c>
      <c r="C27" s="41">
        <v>106.5</v>
      </c>
      <c r="D27" s="41">
        <v>100.089996</v>
      </c>
      <c r="E27" s="41">
        <v>100.139999</v>
      </c>
      <c r="F27" s="41">
        <v>80.195380999999998</v>
      </c>
      <c r="G27" s="41">
        <v>195025900</v>
      </c>
      <c r="H27" s="2">
        <f t="shared" si="0"/>
        <v>-4.2363822471873647E-2</v>
      </c>
    </row>
    <row r="28" spans="1:8" x14ac:dyDescent="0.2">
      <c r="A28" s="42">
        <v>42036</v>
      </c>
      <c r="B28" s="41">
        <v>100.489998</v>
      </c>
      <c r="C28" s="41">
        <v>103.33000199999999</v>
      </c>
      <c r="D28" s="41">
        <v>97.150002000000001</v>
      </c>
      <c r="E28" s="41">
        <v>102.510002</v>
      </c>
      <c r="F28" s="41">
        <v>82.093345999999997</v>
      </c>
      <c r="G28" s="41">
        <v>191367400</v>
      </c>
      <c r="H28" s="2">
        <f t="shared" si="0"/>
        <v>2.3666762054537771E-2</v>
      </c>
    </row>
    <row r="29" spans="1:8" x14ac:dyDescent="0.2">
      <c r="A29" s="42">
        <v>42064</v>
      </c>
      <c r="B29" s="41">
        <v>102.510002</v>
      </c>
      <c r="C29" s="41">
        <v>103.410004</v>
      </c>
      <c r="D29" s="41">
        <v>98.220000999999996</v>
      </c>
      <c r="E29" s="41">
        <v>100.599998</v>
      </c>
      <c r="F29" s="41">
        <v>81.127685999999997</v>
      </c>
      <c r="G29" s="41">
        <v>177464600</v>
      </c>
      <c r="H29" s="2">
        <f t="shared" si="0"/>
        <v>-1.1762950921747053E-2</v>
      </c>
    </row>
    <row r="30" spans="1:8" x14ac:dyDescent="0.2">
      <c r="A30" s="42">
        <v>42095</v>
      </c>
      <c r="B30" s="41">
        <v>100.459999</v>
      </c>
      <c r="C30" s="41">
        <v>102.139999</v>
      </c>
      <c r="D30" s="41">
        <v>98.040001000000004</v>
      </c>
      <c r="E30" s="41">
        <v>99.199996999999996</v>
      </c>
      <c r="F30" s="41">
        <v>79.998665000000003</v>
      </c>
      <c r="G30" s="41">
        <v>171578200</v>
      </c>
      <c r="H30" s="2">
        <f t="shared" si="0"/>
        <v>-1.3916593159084983E-2</v>
      </c>
    </row>
    <row r="31" spans="1:8" x14ac:dyDescent="0.2">
      <c r="A31" s="42">
        <v>42125</v>
      </c>
      <c r="B31" s="41">
        <v>99.620002999999997</v>
      </c>
      <c r="C31" s="41">
        <v>104.480003</v>
      </c>
      <c r="D31" s="41">
        <v>98.660004000000001</v>
      </c>
      <c r="E31" s="41">
        <v>100.139999</v>
      </c>
      <c r="F31" s="41">
        <v>80.756752000000006</v>
      </c>
      <c r="G31" s="41">
        <v>143779800</v>
      </c>
      <c r="H31" s="2">
        <f t="shared" si="0"/>
        <v>9.4762456348490721E-3</v>
      </c>
    </row>
    <row r="32" spans="1:8" x14ac:dyDescent="0.2">
      <c r="A32" s="42">
        <v>42156</v>
      </c>
      <c r="B32" s="41">
        <v>100.279999</v>
      </c>
      <c r="C32" s="41">
        <v>100.839996</v>
      </c>
      <c r="D32" s="41">
        <v>97.010002</v>
      </c>
      <c r="E32" s="41">
        <v>97.459998999999996</v>
      </c>
      <c r="F32" s="41">
        <v>79.168616999999998</v>
      </c>
      <c r="G32" s="41">
        <v>170023700</v>
      </c>
      <c r="H32" s="2">
        <f t="shared" si="0"/>
        <v>-1.9665662135594657E-2</v>
      </c>
    </row>
    <row r="33" spans="1:8" x14ac:dyDescent="0.2">
      <c r="A33" s="42">
        <v>42186</v>
      </c>
      <c r="B33" s="41">
        <v>98.300003000000004</v>
      </c>
      <c r="C33" s="41">
        <v>101.360001</v>
      </c>
      <c r="D33" s="41">
        <v>96.639999000000003</v>
      </c>
      <c r="E33" s="41">
        <v>100.209999</v>
      </c>
      <c r="F33" s="41">
        <v>81.402503999999993</v>
      </c>
      <c r="G33" s="41">
        <v>151835800</v>
      </c>
      <c r="H33" s="2">
        <f t="shared" si="0"/>
        <v>2.8216824856243172E-2</v>
      </c>
    </row>
    <row r="34" spans="1:8" x14ac:dyDescent="0.2">
      <c r="A34" s="42">
        <v>42217</v>
      </c>
      <c r="B34" s="41">
        <v>100</v>
      </c>
      <c r="C34" s="41">
        <v>101</v>
      </c>
      <c r="D34" s="41">
        <v>81.790001000000004</v>
      </c>
      <c r="E34" s="41">
        <v>93.980002999999996</v>
      </c>
      <c r="F34" s="41">
        <v>76.341751000000002</v>
      </c>
      <c r="G34" s="41">
        <v>194654400</v>
      </c>
      <c r="H34" s="2">
        <f t="shared" si="0"/>
        <v>-6.2169500338711839E-2</v>
      </c>
    </row>
    <row r="35" spans="1:8" x14ac:dyDescent="0.2">
      <c r="A35" s="42">
        <v>42248</v>
      </c>
      <c r="B35" s="41">
        <v>92.290001000000004</v>
      </c>
      <c r="C35" s="41">
        <v>96.190002000000007</v>
      </c>
      <c r="D35" s="41">
        <v>89.900002000000001</v>
      </c>
      <c r="E35" s="41">
        <v>93.349997999999999</v>
      </c>
      <c r="F35" s="41">
        <v>76.410065000000003</v>
      </c>
      <c r="G35" s="41">
        <v>202039800</v>
      </c>
      <c r="H35" s="2">
        <f t="shared" si="0"/>
        <v>8.9484455236035743E-4</v>
      </c>
    </row>
    <row r="36" spans="1:8" x14ac:dyDescent="0.2">
      <c r="A36" s="42">
        <v>42278</v>
      </c>
      <c r="B36" s="41">
        <v>93.43</v>
      </c>
      <c r="C36" s="41">
        <v>102.120003</v>
      </c>
      <c r="D36" s="41">
        <v>91.760002</v>
      </c>
      <c r="E36" s="41">
        <v>101.029999</v>
      </c>
      <c r="F36" s="41">
        <v>82.696426000000002</v>
      </c>
      <c r="G36" s="41">
        <v>191690900</v>
      </c>
      <c r="H36" s="2">
        <f t="shared" si="0"/>
        <v>8.227137354221592E-2</v>
      </c>
    </row>
    <row r="37" spans="1:8" x14ac:dyDescent="0.2">
      <c r="A37" s="42">
        <v>42309</v>
      </c>
      <c r="B37" s="41">
        <v>101.18</v>
      </c>
      <c r="C37" s="41">
        <v>103</v>
      </c>
      <c r="D37" s="41">
        <v>99.739998</v>
      </c>
      <c r="E37" s="41">
        <v>101.239998</v>
      </c>
      <c r="F37" s="41">
        <v>82.868317000000005</v>
      </c>
      <c r="G37" s="41">
        <v>126172600</v>
      </c>
      <c r="H37" s="2">
        <f t="shared" si="0"/>
        <v>2.0785783414630546E-3</v>
      </c>
    </row>
    <row r="38" spans="1:8" x14ac:dyDescent="0.2">
      <c r="A38" s="42">
        <v>42339</v>
      </c>
      <c r="B38" s="41">
        <v>101.730003</v>
      </c>
      <c r="C38" s="41">
        <v>105.489998</v>
      </c>
      <c r="D38" s="41">
        <v>100.30999799999999</v>
      </c>
      <c r="E38" s="41">
        <v>102.720001</v>
      </c>
      <c r="F38" s="41">
        <v>84.699562</v>
      </c>
      <c r="G38" s="41">
        <v>162039600</v>
      </c>
      <c r="H38" s="2">
        <f t="shared" si="0"/>
        <v>2.2098252580657521E-2</v>
      </c>
    </row>
    <row r="39" spans="1:8" x14ac:dyDescent="0.2">
      <c r="A39" s="42">
        <v>42370</v>
      </c>
      <c r="B39" s="41">
        <v>101.709999</v>
      </c>
      <c r="C39" s="41">
        <v>104.75</v>
      </c>
      <c r="D39" s="41">
        <v>94.279999000000004</v>
      </c>
      <c r="E39" s="41">
        <v>104.44000200000001</v>
      </c>
      <c r="F39" s="41">
        <v>86.117828000000003</v>
      </c>
      <c r="G39" s="41">
        <v>211278000</v>
      </c>
      <c r="H39" s="2">
        <f t="shared" si="0"/>
        <v>1.6744667463569677E-2</v>
      </c>
    </row>
    <row r="40" spans="1:8" x14ac:dyDescent="0.2">
      <c r="A40" s="42">
        <v>42401</v>
      </c>
      <c r="B40" s="41">
        <v>103.610001</v>
      </c>
      <c r="C40" s="41">
        <v>106.91999800000001</v>
      </c>
      <c r="D40" s="41">
        <v>99.779999000000004</v>
      </c>
      <c r="E40" s="41">
        <v>105.209999</v>
      </c>
      <c r="F40" s="41">
        <v>86.752730999999997</v>
      </c>
      <c r="G40" s="41">
        <v>201552000</v>
      </c>
      <c r="H40" s="2">
        <f t="shared" si="0"/>
        <v>7.3724920233705178E-3</v>
      </c>
    </row>
    <row r="41" spans="1:8" x14ac:dyDescent="0.2">
      <c r="A41" s="42">
        <v>42430</v>
      </c>
      <c r="B41" s="41">
        <v>105.900002</v>
      </c>
      <c r="C41" s="41">
        <v>109.55999799999999</v>
      </c>
      <c r="D41" s="41">
        <v>105.44000200000001</v>
      </c>
      <c r="E41" s="41">
        <v>108.199997</v>
      </c>
      <c r="F41" s="41">
        <v>89.864738000000003</v>
      </c>
      <c r="G41" s="41">
        <v>172970400</v>
      </c>
      <c r="H41" s="2">
        <f t="shared" si="0"/>
        <v>3.5872150238129168E-2</v>
      </c>
    </row>
    <row r="42" spans="1:8" x14ac:dyDescent="0.2">
      <c r="A42" s="42">
        <v>42461</v>
      </c>
      <c r="B42" s="41">
        <v>108</v>
      </c>
      <c r="C42" s="41">
        <v>114.19000200000001</v>
      </c>
      <c r="D42" s="41">
        <v>107.69000200000001</v>
      </c>
      <c r="E42" s="41">
        <v>112.08000199999999</v>
      </c>
      <c r="F42" s="41">
        <v>93.087280000000007</v>
      </c>
      <c r="G42" s="41">
        <v>158186600</v>
      </c>
      <c r="H42" s="2">
        <f t="shared" si="0"/>
        <v>3.5859916489157338E-2</v>
      </c>
    </row>
    <row r="43" spans="1:8" x14ac:dyDescent="0.2">
      <c r="A43" s="42">
        <v>42491</v>
      </c>
      <c r="B43" s="41">
        <v>112.220001</v>
      </c>
      <c r="C43" s="41">
        <v>115</v>
      </c>
      <c r="D43" s="41">
        <v>111.699997</v>
      </c>
      <c r="E43" s="41">
        <v>112.69000200000001</v>
      </c>
      <c r="F43" s="41">
        <v>93.593902999999997</v>
      </c>
      <c r="G43" s="41">
        <v>141096900</v>
      </c>
      <c r="H43" s="2">
        <f t="shared" si="0"/>
        <v>5.4424514283798004E-3</v>
      </c>
    </row>
    <row r="44" spans="1:8" x14ac:dyDescent="0.2">
      <c r="A44" s="42">
        <v>42522</v>
      </c>
      <c r="B44" s="41">
        <v>112.69000200000001</v>
      </c>
      <c r="C44" s="41">
        <v>121.410004</v>
      </c>
      <c r="D44" s="41">
        <v>112.07</v>
      </c>
      <c r="E44" s="41">
        <v>121.300003</v>
      </c>
      <c r="F44" s="41">
        <v>101.464157</v>
      </c>
      <c r="G44" s="41">
        <v>167571400</v>
      </c>
      <c r="H44" s="2">
        <f t="shared" si="0"/>
        <v>8.4089387745695396E-2</v>
      </c>
    </row>
    <row r="45" spans="1:8" x14ac:dyDescent="0.2">
      <c r="A45" s="42">
        <v>42552</v>
      </c>
      <c r="B45" s="41">
        <v>121.300003</v>
      </c>
      <c r="C45" s="41">
        <v>126.07</v>
      </c>
      <c r="D45" s="41">
        <v>120.790001</v>
      </c>
      <c r="E45" s="41">
        <v>125.230003</v>
      </c>
      <c r="F45" s="41">
        <v>104.75148</v>
      </c>
      <c r="G45" s="41">
        <v>131996000</v>
      </c>
      <c r="H45" s="2">
        <f t="shared" si="0"/>
        <v>3.2398859825938341E-2</v>
      </c>
    </row>
    <row r="46" spans="1:8" x14ac:dyDescent="0.2">
      <c r="A46" s="42">
        <v>42583</v>
      </c>
      <c r="B46" s="41">
        <v>125.30999799999999</v>
      </c>
      <c r="C46" s="41">
        <v>125.900002</v>
      </c>
      <c r="D46" s="41">
        <v>118.33000199999999</v>
      </c>
      <c r="E46" s="41">
        <v>119.339996</v>
      </c>
      <c r="F46" s="41">
        <v>99.824676999999994</v>
      </c>
      <c r="G46" s="41">
        <v>138570700</v>
      </c>
      <c r="H46" s="2">
        <f t="shared" si="0"/>
        <v>-4.7033254327289761E-2</v>
      </c>
    </row>
    <row r="47" spans="1:8" x14ac:dyDescent="0.2">
      <c r="A47" s="42">
        <v>42614</v>
      </c>
      <c r="B47" s="41">
        <v>119.19000200000001</v>
      </c>
      <c r="C47" s="41">
        <v>119.970001</v>
      </c>
      <c r="D47" s="41">
        <v>117.040001</v>
      </c>
      <c r="E47" s="41">
        <v>118.129997</v>
      </c>
      <c r="F47" s="41">
        <v>99.471710000000002</v>
      </c>
      <c r="G47" s="41">
        <v>130378400</v>
      </c>
      <c r="H47" s="2">
        <f t="shared" si="0"/>
        <v>-3.5358691919433159E-3</v>
      </c>
    </row>
    <row r="48" spans="1:8" x14ac:dyDescent="0.2">
      <c r="A48" s="42">
        <v>42644</v>
      </c>
      <c r="B48" s="41">
        <v>118</v>
      </c>
      <c r="C48" s="41">
        <v>120.199997</v>
      </c>
      <c r="D48" s="41">
        <v>112.989998</v>
      </c>
      <c r="E48" s="41">
        <v>115.989998</v>
      </c>
      <c r="F48" s="41">
        <v>97.669724000000002</v>
      </c>
      <c r="G48" s="41">
        <v>140054500</v>
      </c>
      <c r="H48" s="2">
        <f t="shared" si="0"/>
        <v>-1.8115562706220688E-2</v>
      </c>
    </row>
    <row r="49" spans="1:8" x14ac:dyDescent="0.2">
      <c r="A49" s="42">
        <v>42675</v>
      </c>
      <c r="B49" s="41">
        <v>114.760002</v>
      </c>
      <c r="C49" s="41">
        <v>122.5</v>
      </c>
      <c r="D49" s="41">
        <v>111.300003</v>
      </c>
      <c r="E49" s="41">
        <v>111.300003</v>
      </c>
      <c r="F49" s="41">
        <v>93.720511999999999</v>
      </c>
      <c r="G49" s="41">
        <v>171310900</v>
      </c>
      <c r="H49" s="2">
        <f t="shared" si="0"/>
        <v>-4.0434352000421364E-2</v>
      </c>
    </row>
    <row r="50" spans="1:8" x14ac:dyDescent="0.2">
      <c r="A50" s="42">
        <v>42705</v>
      </c>
      <c r="B50" s="41">
        <v>111.360001</v>
      </c>
      <c r="C50" s="41">
        <v>117.300003</v>
      </c>
      <c r="D50" s="41">
        <v>109.32</v>
      </c>
      <c r="E50" s="41">
        <v>115.209999</v>
      </c>
      <c r="F50" s="41">
        <v>97.683311000000003</v>
      </c>
      <c r="G50" s="41">
        <v>138044800</v>
      </c>
      <c r="H50" s="2">
        <f t="shared" si="0"/>
        <v>4.2283155687412421E-2</v>
      </c>
    </row>
    <row r="51" spans="1:8" x14ac:dyDescent="0.2">
      <c r="A51" s="42">
        <v>42736</v>
      </c>
      <c r="B51" s="41">
        <v>115.779999</v>
      </c>
      <c r="C51" s="41">
        <v>117</v>
      </c>
      <c r="D51" s="41">
        <v>110.760002</v>
      </c>
      <c r="E51" s="41">
        <v>113.25</v>
      </c>
      <c r="F51" s="41">
        <v>96.021468999999996</v>
      </c>
      <c r="G51" s="41">
        <v>143312500</v>
      </c>
      <c r="H51" s="2">
        <f t="shared" si="0"/>
        <v>-1.7012547824059802E-2</v>
      </c>
    </row>
    <row r="52" spans="1:8" x14ac:dyDescent="0.2">
      <c r="A52" s="42">
        <v>42767</v>
      </c>
      <c r="B52" s="41">
        <v>112.480003</v>
      </c>
      <c r="C52" s="41">
        <v>122.879997</v>
      </c>
      <c r="D52" s="41">
        <v>112.470001</v>
      </c>
      <c r="E52" s="41">
        <v>122.209999</v>
      </c>
      <c r="F52" s="41">
        <v>103.618408</v>
      </c>
      <c r="G52" s="41">
        <v>133814500</v>
      </c>
      <c r="H52" s="2">
        <f t="shared" si="0"/>
        <v>7.9117087867089458E-2</v>
      </c>
    </row>
    <row r="53" spans="1:8" x14ac:dyDescent="0.2">
      <c r="A53" s="42">
        <v>42795</v>
      </c>
      <c r="B53" s="41">
        <v>122.489998</v>
      </c>
      <c r="C53" s="41">
        <v>129</v>
      </c>
      <c r="D53" s="41">
        <v>122.389999</v>
      </c>
      <c r="E53" s="41">
        <v>124.550003</v>
      </c>
      <c r="F53" s="41">
        <v>106.301208</v>
      </c>
      <c r="G53" s="41">
        <v>166544900</v>
      </c>
      <c r="H53" s="2">
        <f t="shared" si="0"/>
        <v>2.5891152467812477E-2</v>
      </c>
    </row>
    <row r="54" spans="1:8" x14ac:dyDescent="0.2">
      <c r="A54" s="42">
        <v>42826</v>
      </c>
      <c r="B54" s="41">
        <v>124.730003</v>
      </c>
      <c r="C54" s="41">
        <v>125.80999799999999</v>
      </c>
      <c r="D54" s="41">
        <v>120.949997</v>
      </c>
      <c r="E54" s="41">
        <v>123.470001</v>
      </c>
      <c r="F54" s="41">
        <v>105.37943300000001</v>
      </c>
      <c r="G54" s="41">
        <v>106205200</v>
      </c>
      <c r="H54" s="2">
        <f t="shared" si="0"/>
        <v>-8.6713501882311316E-3</v>
      </c>
    </row>
    <row r="55" spans="1:8" x14ac:dyDescent="0.2">
      <c r="A55" s="42">
        <v>42856</v>
      </c>
      <c r="B55" s="41">
        <v>123.400002</v>
      </c>
      <c r="C55" s="41">
        <v>128.800003</v>
      </c>
      <c r="D55" s="41">
        <v>122.339996</v>
      </c>
      <c r="E55" s="41">
        <v>128.25</v>
      </c>
      <c r="F55" s="41">
        <v>109.45910600000001</v>
      </c>
      <c r="G55" s="41">
        <v>112541500</v>
      </c>
      <c r="H55" s="2">
        <f t="shared" si="0"/>
        <v>3.8714129350079153E-2</v>
      </c>
    </row>
    <row r="56" spans="1:8" x14ac:dyDescent="0.2">
      <c r="A56" s="42">
        <v>42887</v>
      </c>
      <c r="B56" s="41">
        <v>128.320007</v>
      </c>
      <c r="C56" s="41">
        <v>137</v>
      </c>
      <c r="D56" s="41">
        <v>128.11999499999999</v>
      </c>
      <c r="E56" s="41">
        <v>132.28999300000001</v>
      </c>
      <c r="F56" s="41">
        <v>113.65589900000001</v>
      </c>
      <c r="G56" s="41">
        <v>145558900</v>
      </c>
      <c r="H56" s="2">
        <f t="shared" si="0"/>
        <v>3.834119566077946E-2</v>
      </c>
    </row>
    <row r="57" spans="1:8" x14ac:dyDescent="0.2">
      <c r="A57" s="42">
        <v>42917</v>
      </c>
      <c r="B57" s="41">
        <v>132.78999300000001</v>
      </c>
      <c r="C57" s="41">
        <v>137.08000200000001</v>
      </c>
      <c r="D57" s="41">
        <v>129.570007</v>
      </c>
      <c r="E57" s="41">
        <v>132.720001</v>
      </c>
      <c r="F57" s="41">
        <v>114.02533</v>
      </c>
      <c r="G57" s="41">
        <v>107885800</v>
      </c>
      <c r="H57" s="2">
        <f t="shared" si="0"/>
        <v>3.2504340139880607E-3</v>
      </c>
    </row>
    <row r="58" spans="1:8" x14ac:dyDescent="0.2">
      <c r="A58" s="42">
        <v>42948</v>
      </c>
      <c r="B58" s="41">
        <v>133.16999799999999</v>
      </c>
      <c r="C58" s="41">
        <v>134.970001</v>
      </c>
      <c r="D58" s="41">
        <v>130.89999399999999</v>
      </c>
      <c r="E58" s="41">
        <v>132.36999499999999</v>
      </c>
      <c r="F58" s="41">
        <v>113.724609</v>
      </c>
      <c r="G58" s="41">
        <v>107061100</v>
      </c>
      <c r="H58" s="2">
        <f t="shared" si="0"/>
        <v>-2.6373175153274787E-3</v>
      </c>
    </row>
    <row r="59" spans="1:8" x14ac:dyDescent="0.2">
      <c r="A59" s="42">
        <v>42979</v>
      </c>
      <c r="B59" s="41">
        <v>132.60000600000001</v>
      </c>
      <c r="C59" s="41">
        <v>135.78999300000001</v>
      </c>
      <c r="D59" s="41">
        <v>129.050003</v>
      </c>
      <c r="E59" s="41">
        <v>130.009995</v>
      </c>
      <c r="F59" s="41">
        <v>112.40759300000001</v>
      </c>
      <c r="G59" s="41">
        <v>116205400</v>
      </c>
      <c r="H59" s="2">
        <f t="shared" si="0"/>
        <v>-1.158074766385871E-2</v>
      </c>
    </row>
    <row r="60" spans="1:8" x14ac:dyDescent="0.2">
      <c r="A60" s="42">
        <v>43009</v>
      </c>
      <c r="B60" s="41">
        <v>130.16000399999999</v>
      </c>
      <c r="C60" s="41">
        <v>144.35000600000001</v>
      </c>
      <c r="D60" s="41">
        <v>130.020004</v>
      </c>
      <c r="E60" s="41">
        <v>139.41000399999999</v>
      </c>
      <c r="F60" s="41">
        <v>120.534897</v>
      </c>
      <c r="G60" s="41">
        <v>123841100</v>
      </c>
      <c r="H60" s="2">
        <f t="shared" si="0"/>
        <v>7.2302090838294128E-2</v>
      </c>
    </row>
    <row r="61" spans="1:8" x14ac:dyDescent="0.2">
      <c r="A61" s="42">
        <v>43040</v>
      </c>
      <c r="B61" s="41">
        <v>139.83000200000001</v>
      </c>
      <c r="C61" s="41">
        <v>141.86999499999999</v>
      </c>
      <c r="D61" s="41">
        <v>136.60000600000001</v>
      </c>
      <c r="E61" s="41">
        <v>139.33000200000001</v>
      </c>
      <c r="F61" s="41">
        <v>120.465721</v>
      </c>
      <c r="G61" s="41">
        <v>93742200</v>
      </c>
      <c r="H61" s="2">
        <f t="shared" si="0"/>
        <v>-5.7390848394717415E-4</v>
      </c>
    </row>
    <row r="62" spans="1:8" x14ac:dyDescent="0.2">
      <c r="A62" s="42">
        <v>43070</v>
      </c>
      <c r="B62" s="41">
        <v>139.570007</v>
      </c>
      <c r="C62" s="41">
        <v>143.800003</v>
      </c>
      <c r="D62" s="41">
        <v>138.60000600000001</v>
      </c>
      <c r="E62" s="41">
        <v>139.720001</v>
      </c>
      <c r="F62" s="41">
        <v>121.542709</v>
      </c>
      <c r="G62" s="41">
        <v>114023200</v>
      </c>
      <c r="H62" s="2">
        <f t="shared" si="0"/>
        <v>8.9402029976643725E-3</v>
      </c>
    </row>
    <row r="63" spans="1:8" x14ac:dyDescent="0.2">
      <c r="A63" s="42">
        <v>43101</v>
      </c>
      <c r="B63" s="41">
        <v>139.66000399999999</v>
      </c>
      <c r="C63" s="41">
        <v>148.320007</v>
      </c>
      <c r="D63" s="41">
        <v>138.10000600000001</v>
      </c>
      <c r="E63" s="41">
        <v>138.19000199999999</v>
      </c>
      <c r="F63" s="41">
        <v>120.21173899999999</v>
      </c>
      <c r="G63" s="41">
        <v>170954200</v>
      </c>
      <c r="H63" s="2">
        <f t="shared" si="0"/>
        <v>-1.0950636290326618E-2</v>
      </c>
    </row>
    <row r="64" spans="1:8" x14ac:dyDescent="0.2">
      <c r="A64" s="42">
        <v>43132</v>
      </c>
      <c r="B64" s="41">
        <v>137.529999</v>
      </c>
      <c r="C64" s="41">
        <v>140.66999799999999</v>
      </c>
      <c r="D64" s="41">
        <v>122.150002</v>
      </c>
      <c r="E64" s="41">
        <v>129.88000500000001</v>
      </c>
      <c r="F64" s="41">
        <v>112.982849</v>
      </c>
      <c r="G64" s="41">
        <v>177033700</v>
      </c>
      <c r="H64" s="2">
        <f t="shared" si="0"/>
        <v>-6.0134642923683125E-2</v>
      </c>
    </row>
    <row r="65" spans="1:8" x14ac:dyDescent="0.2">
      <c r="A65" s="42">
        <v>43160</v>
      </c>
      <c r="B65" s="41">
        <v>129.11000100000001</v>
      </c>
      <c r="C65" s="41">
        <v>135.699997</v>
      </c>
      <c r="D65" s="41">
        <v>124.900002</v>
      </c>
      <c r="E65" s="41">
        <v>128.14999399999999</v>
      </c>
      <c r="F65" s="41">
        <v>112.191772</v>
      </c>
      <c r="G65" s="41">
        <v>151837800</v>
      </c>
      <c r="H65" s="2">
        <f t="shared" si="0"/>
        <v>-7.00174413197884E-3</v>
      </c>
    </row>
    <row r="66" spans="1:8" x14ac:dyDescent="0.2">
      <c r="A66" s="42">
        <v>43191</v>
      </c>
      <c r="B66" s="41">
        <v>127.82</v>
      </c>
      <c r="C66" s="41">
        <v>132.88000500000001</v>
      </c>
      <c r="D66" s="41">
        <v>123.540001</v>
      </c>
      <c r="E66" s="41">
        <v>126.489998</v>
      </c>
      <c r="F66" s="41">
        <v>110.73848700000001</v>
      </c>
      <c r="G66" s="41">
        <v>144094200</v>
      </c>
      <c r="H66" s="2">
        <f t="shared" si="0"/>
        <v>-1.2953579162650128E-2</v>
      </c>
    </row>
    <row r="67" spans="1:8" x14ac:dyDescent="0.2">
      <c r="A67" s="42">
        <v>43221</v>
      </c>
      <c r="B67" s="41">
        <v>126.32</v>
      </c>
      <c r="C67" s="41">
        <v>127.610001</v>
      </c>
      <c r="D67" s="41">
        <v>118.620003</v>
      </c>
      <c r="E67" s="41">
        <v>119.620003</v>
      </c>
      <c r="F67" s="41">
        <v>104.724014</v>
      </c>
      <c r="G67" s="41">
        <v>139533300</v>
      </c>
      <c r="H67" s="2">
        <f t="shared" si="0"/>
        <v>-5.4312399987910341E-2</v>
      </c>
    </row>
    <row r="68" spans="1:8" x14ac:dyDescent="0.2">
      <c r="A68" s="42">
        <v>43252</v>
      </c>
      <c r="B68" s="41">
        <v>120.379997</v>
      </c>
      <c r="C68" s="41">
        <v>124.849998</v>
      </c>
      <c r="D68" s="41">
        <v>119.970001</v>
      </c>
      <c r="E68" s="41">
        <v>121.339996</v>
      </c>
      <c r="F68" s="41">
        <v>107.01767</v>
      </c>
      <c r="G68" s="41">
        <v>138683200</v>
      </c>
      <c r="H68" s="2">
        <f t="shared" ref="H68:H122" si="1">(F68-F67)/F67</f>
        <v>2.1901910673515615E-2</v>
      </c>
    </row>
    <row r="69" spans="1:8" x14ac:dyDescent="0.2">
      <c r="A69" s="42">
        <v>43282</v>
      </c>
      <c r="B69" s="41">
        <v>121.339996</v>
      </c>
      <c r="C69" s="41">
        <v>132.63999899999999</v>
      </c>
      <c r="D69" s="41">
        <v>120.110001</v>
      </c>
      <c r="E69" s="41">
        <v>132.520004</v>
      </c>
      <c r="F69" s="41">
        <v>116.87801399999999</v>
      </c>
      <c r="G69" s="41">
        <v>145735900</v>
      </c>
      <c r="H69" s="2">
        <f t="shared" si="1"/>
        <v>9.2137532054285973E-2</v>
      </c>
    </row>
    <row r="70" spans="1:8" x14ac:dyDescent="0.2">
      <c r="A70" s="42">
        <v>43313</v>
      </c>
      <c r="B70" s="41">
        <v>132.38999899999999</v>
      </c>
      <c r="C70" s="41">
        <v>137.429993</v>
      </c>
      <c r="D70" s="41">
        <v>128.929993</v>
      </c>
      <c r="E70" s="41">
        <v>134.69000199999999</v>
      </c>
      <c r="F70" s="41">
        <v>118.79190800000001</v>
      </c>
      <c r="G70" s="41">
        <v>123996800</v>
      </c>
      <c r="H70" s="2">
        <f t="shared" si="1"/>
        <v>1.6375141350365635E-2</v>
      </c>
    </row>
    <row r="71" spans="1:8" x14ac:dyDescent="0.2">
      <c r="A71" s="42">
        <v>43344</v>
      </c>
      <c r="B71" s="41">
        <v>134.69000199999999</v>
      </c>
      <c r="C71" s="41">
        <v>143.13000500000001</v>
      </c>
      <c r="D71" s="41">
        <v>133.44000199999999</v>
      </c>
      <c r="E71" s="41">
        <v>138.16999799999999</v>
      </c>
      <c r="F71" s="41">
        <v>122.67327899999999</v>
      </c>
      <c r="G71" s="41">
        <v>122168800</v>
      </c>
      <c r="H71" s="2">
        <f t="shared" si="1"/>
        <v>3.2673698615902247E-2</v>
      </c>
    </row>
    <row r="72" spans="1:8" x14ac:dyDescent="0.2">
      <c r="A72" s="42">
        <v>43374</v>
      </c>
      <c r="B72" s="41">
        <v>138.259995</v>
      </c>
      <c r="C72" s="41">
        <v>141.429993</v>
      </c>
      <c r="D72" s="41">
        <v>132.229996</v>
      </c>
      <c r="E72" s="41">
        <v>139.990005</v>
      </c>
      <c r="F72" s="41">
        <v>124.289131</v>
      </c>
      <c r="G72" s="41">
        <v>167964600</v>
      </c>
      <c r="H72" s="2">
        <f t="shared" si="1"/>
        <v>1.3171996486700286E-2</v>
      </c>
    </row>
    <row r="73" spans="1:8" x14ac:dyDescent="0.2">
      <c r="A73" s="42">
        <v>43405</v>
      </c>
      <c r="B73" s="41">
        <v>140.070007</v>
      </c>
      <c r="C73" s="41">
        <v>148.75</v>
      </c>
      <c r="D73" s="41">
        <v>139</v>
      </c>
      <c r="E73" s="41">
        <v>146.89999399999999</v>
      </c>
      <c r="F73" s="41">
        <v>130.424072</v>
      </c>
      <c r="G73" s="41">
        <v>152746600</v>
      </c>
      <c r="H73" s="2">
        <f t="shared" si="1"/>
        <v>4.9360237300235033E-2</v>
      </c>
    </row>
    <row r="74" spans="1:8" x14ac:dyDescent="0.2">
      <c r="A74" s="42">
        <v>43435</v>
      </c>
      <c r="B74" s="41">
        <v>145.570007</v>
      </c>
      <c r="C74" s="41">
        <v>148.990005</v>
      </c>
      <c r="D74" s="41">
        <v>121</v>
      </c>
      <c r="E74" s="41">
        <v>129.050003</v>
      </c>
      <c r="F74" s="41">
        <v>115.305756</v>
      </c>
      <c r="G74" s="41">
        <v>289169400</v>
      </c>
      <c r="H74" s="2">
        <f t="shared" si="1"/>
        <v>-0.11591660778694284</v>
      </c>
    </row>
    <row r="75" spans="1:8" x14ac:dyDescent="0.2">
      <c r="A75" s="42">
        <v>43466</v>
      </c>
      <c r="B75" s="41">
        <v>128.13000500000001</v>
      </c>
      <c r="C75" s="41">
        <v>135.19000199999999</v>
      </c>
      <c r="D75" s="41">
        <v>125</v>
      </c>
      <c r="E75" s="41">
        <v>133.08000200000001</v>
      </c>
      <c r="F75" s="41">
        <v>118.906555</v>
      </c>
      <c r="G75" s="41">
        <v>174392900</v>
      </c>
      <c r="H75" s="2">
        <f t="shared" si="1"/>
        <v>3.1228267563676481E-2</v>
      </c>
    </row>
    <row r="76" spans="1:8" x14ac:dyDescent="0.2">
      <c r="A76" s="42">
        <v>43497</v>
      </c>
      <c r="B76" s="41">
        <v>134.020004</v>
      </c>
      <c r="C76" s="41">
        <v>137.949997</v>
      </c>
      <c r="D76" s="41">
        <v>131.259995</v>
      </c>
      <c r="E76" s="41">
        <v>136.63999899999999</v>
      </c>
      <c r="F76" s="41">
        <v>122.087395</v>
      </c>
      <c r="G76" s="41">
        <v>119453700</v>
      </c>
      <c r="H76" s="2">
        <f t="shared" si="1"/>
        <v>2.6750753984925418E-2</v>
      </c>
    </row>
    <row r="77" spans="1:8" x14ac:dyDescent="0.2">
      <c r="A77" s="42">
        <v>43525</v>
      </c>
      <c r="B77" s="41">
        <v>137.220001</v>
      </c>
      <c r="C77" s="41">
        <v>140</v>
      </c>
      <c r="D77" s="41">
        <v>135.740005</v>
      </c>
      <c r="E77" s="41">
        <v>139.78999300000001</v>
      </c>
      <c r="F77" s="41">
        <v>125.73028600000001</v>
      </c>
      <c r="G77" s="41">
        <v>137354500</v>
      </c>
      <c r="H77" s="2">
        <f t="shared" si="1"/>
        <v>2.9838387492828442E-2</v>
      </c>
    </row>
    <row r="78" spans="1:8" x14ac:dyDescent="0.2">
      <c r="A78" s="42">
        <v>43556</v>
      </c>
      <c r="B78" s="41">
        <v>139.990005</v>
      </c>
      <c r="C78" s="41">
        <v>141.449997</v>
      </c>
      <c r="D78" s="41">
        <v>134.41999799999999</v>
      </c>
      <c r="E78" s="41">
        <v>141.199997</v>
      </c>
      <c r="F78" s="41">
        <v>126.998474</v>
      </c>
      <c r="G78" s="41">
        <v>124329800</v>
      </c>
      <c r="H78" s="2">
        <f t="shared" si="1"/>
        <v>1.0086575322034939E-2</v>
      </c>
    </row>
    <row r="79" spans="1:8" x14ac:dyDescent="0.2">
      <c r="A79" s="42">
        <v>43586</v>
      </c>
      <c r="B79" s="41">
        <v>140.949997</v>
      </c>
      <c r="C79" s="41">
        <v>142.35000600000001</v>
      </c>
      <c r="D79" s="41">
        <v>128.520004</v>
      </c>
      <c r="E79" s="41">
        <v>131.14999399999999</v>
      </c>
      <c r="F79" s="41">
        <v>117.959267</v>
      </c>
      <c r="G79" s="41">
        <v>159034100</v>
      </c>
      <c r="H79" s="2">
        <f t="shared" si="1"/>
        <v>-7.1175713497155915E-2</v>
      </c>
    </row>
    <row r="80" spans="1:8" x14ac:dyDescent="0.2">
      <c r="A80" s="42">
        <v>43617</v>
      </c>
      <c r="B80" s="41">
        <v>131.5</v>
      </c>
      <c r="C80" s="41">
        <v>144.979996</v>
      </c>
      <c r="D80" s="41">
        <v>131.03999300000001</v>
      </c>
      <c r="E80" s="41">
        <v>139.279999</v>
      </c>
      <c r="F80" s="41">
        <v>126.128754</v>
      </c>
      <c r="G80" s="41">
        <v>150883000</v>
      </c>
      <c r="H80" s="2">
        <f t="shared" si="1"/>
        <v>6.9256847789669659E-2</v>
      </c>
    </row>
    <row r="81" spans="1:8" x14ac:dyDescent="0.2">
      <c r="A81" s="42">
        <v>43647</v>
      </c>
      <c r="B81" s="41">
        <v>140.199997</v>
      </c>
      <c r="C81" s="41">
        <v>142.470001</v>
      </c>
      <c r="D81" s="41">
        <v>127.839996</v>
      </c>
      <c r="E81" s="41">
        <v>130.220001</v>
      </c>
      <c r="F81" s="41">
        <v>117.924217</v>
      </c>
      <c r="G81" s="41">
        <v>159847900</v>
      </c>
      <c r="H81" s="2">
        <f t="shared" si="1"/>
        <v>-6.5048902330391706E-2</v>
      </c>
    </row>
    <row r="82" spans="1:8" x14ac:dyDescent="0.2">
      <c r="A82" s="42">
        <v>43678</v>
      </c>
      <c r="B82" s="41">
        <v>130.259995</v>
      </c>
      <c r="C82" s="41">
        <v>134.10000600000001</v>
      </c>
      <c r="D82" s="41">
        <v>126.629997</v>
      </c>
      <c r="E82" s="41">
        <v>128.36000100000001</v>
      </c>
      <c r="F82" s="41">
        <v>116.239853</v>
      </c>
      <c r="G82" s="41">
        <v>176400700</v>
      </c>
      <c r="H82" s="2">
        <f t="shared" si="1"/>
        <v>-1.4283444426007952E-2</v>
      </c>
    </row>
    <row r="83" spans="1:8" x14ac:dyDescent="0.2">
      <c r="A83" s="42">
        <v>43709</v>
      </c>
      <c r="B83" s="41">
        <v>127.989998</v>
      </c>
      <c r="C83" s="41">
        <v>132.779999</v>
      </c>
      <c r="D83" s="41">
        <v>126.339996</v>
      </c>
      <c r="E83" s="41">
        <v>129.38000500000001</v>
      </c>
      <c r="F83" s="41">
        <v>118.041489</v>
      </c>
      <c r="G83" s="41">
        <v>122925900</v>
      </c>
      <c r="H83" s="2">
        <f t="shared" si="1"/>
        <v>1.5499296957989116E-2</v>
      </c>
    </row>
    <row r="84" spans="1:8" x14ac:dyDescent="0.2">
      <c r="A84" s="42">
        <v>43739</v>
      </c>
      <c r="B84" s="41">
        <v>130.020004</v>
      </c>
      <c r="C84" s="41">
        <v>137.490005</v>
      </c>
      <c r="D84" s="41">
        <v>126.099998</v>
      </c>
      <c r="E84" s="41">
        <v>132.03999300000001</v>
      </c>
      <c r="F84" s="41">
        <v>120.468346</v>
      </c>
      <c r="G84" s="41">
        <v>206654300</v>
      </c>
      <c r="H84" s="2">
        <f t="shared" si="1"/>
        <v>2.0559356041332199E-2</v>
      </c>
    </row>
    <row r="85" spans="1:8" x14ac:dyDescent="0.2">
      <c r="A85" s="42">
        <v>43770</v>
      </c>
      <c r="B85" s="41">
        <v>132.050003</v>
      </c>
      <c r="C85" s="41">
        <v>138.63000500000001</v>
      </c>
      <c r="D85" s="41">
        <v>129.679993</v>
      </c>
      <c r="E85" s="41">
        <v>137.490005</v>
      </c>
      <c r="F85" s="41">
        <v>125.440742</v>
      </c>
      <c r="G85" s="41">
        <v>127753600</v>
      </c>
      <c r="H85" s="2">
        <f t="shared" si="1"/>
        <v>4.1275539717296389E-2</v>
      </c>
    </row>
    <row r="86" spans="1:8" x14ac:dyDescent="0.2">
      <c r="A86" s="42">
        <v>43800</v>
      </c>
      <c r="B86" s="41">
        <v>137.720001</v>
      </c>
      <c r="C86" s="41">
        <v>147.83999600000001</v>
      </c>
      <c r="D86" s="41">
        <v>136.16000399999999</v>
      </c>
      <c r="E86" s="41">
        <v>145.86999499999999</v>
      </c>
      <c r="F86" s="41">
        <v>134.008377</v>
      </c>
      <c r="G86" s="41">
        <v>127761600</v>
      </c>
      <c r="H86" s="2">
        <f t="shared" si="1"/>
        <v>6.8300257662697789E-2</v>
      </c>
    </row>
    <row r="87" spans="1:8" x14ac:dyDescent="0.2">
      <c r="A87" s="42">
        <v>43831</v>
      </c>
      <c r="B87" s="41">
        <v>145.86999499999999</v>
      </c>
      <c r="C87" s="41">
        <v>151.19000199999999</v>
      </c>
      <c r="D87" s="41">
        <v>141.38000500000001</v>
      </c>
      <c r="E87" s="41">
        <v>148.86999499999999</v>
      </c>
      <c r="F87" s="41">
        <v>136.76445000000001</v>
      </c>
      <c r="G87" s="41">
        <v>150462900</v>
      </c>
      <c r="H87" s="2">
        <f t="shared" si="1"/>
        <v>2.0566423246809525E-2</v>
      </c>
    </row>
    <row r="88" spans="1:8" x14ac:dyDescent="0.2">
      <c r="A88" s="42">
        <v>43862</v>
      </c>
      <c r="B88" s="41">
        <v>149.41999799999999</v>
      </c>
      <c r="C88" s="41">
        <v>154.5</v>
      </c>
      <c r="D88" s="41">
        <v>130.820007</v>
      </c>
      <c r="E88" s="41">
        <v>134.479996</v>
      </c>
      <c r="F88" s="41">
        <v>123.544563</v>
      </c>
      <c r="G88" s="41">
        <v>147288300</v>
      </c>
      <c r="H88" s="2">
        <f t="shared" si="1"/>
        <v>-9.666172020579919E-2</v>
      </c>
    </row>
    <row r="89" spans="1:8" x14ac:dyDescent="0.2">
      <c r="A89" s="42">
        <v>43891</v>
      </c>
      <c r="B89" s="41">
        <v>134.779999</v>
      </c>
      <c r="C89" s="41">
        <v>143.63999899999999</v>
      </c>
      <c r="D89" s="41">
        <v>109.160004</v>
      </c>
      <c r="E89" s="41">
        <v>131.13000500000001</v>
      </c>
      <c r="F89" s="41">
        <v>121.235184</v>
      </c>
      <c r="G89" s="41">
        <v>355927400</v>
      </c>
      <c r="H89" s="2">
        <f t="shared" si="1"/>
        <v>-1.8692680146515171E-2</v>
      </c>
    </row>
    <row r="90" spans="1:8" x14ac:dyDescent="0.2">
      <c r="A90" s="42">
        <v>43922</v>
      </c>
      <c r="B90" s="41">
        <v>127.699997</v>
      </c>
      <c r="C90" s="41">
        <v>157</v>
      </c>
      <c r="D90" s="41">
        <v>125.5</v>
      </c>
      <c r="E90" s="41">
        <v>150.03999300000001</v>
      </c>
      <c r="F90" s="41">
        <v>138.71826200000001</v>
      </c>
      <c r="G90" s="41">
        <v>234380900</v>
      </c>
      <c r="H90" s="2">
        <f t="shared" si="1"/>
        <v>0.14420795534075326</v>
      </c>
    </row>
    <row r="91" spans="1:8" x14ac:dyDescent="0.2">
      <c r="A91" s="42">
        <v>43952</v>
      </c>
      <c r="B91" s="41">
        <v>149.61999499999999</v>
      </c>
      <c r="C91" s="41">
        <v>153.61999499999999</v>
      </c>
      <c r="D91" s="41">
        <v>143.009995</v>
      </c>
      <c r="E91" s="41">
        <v>148.75</v>
      </c>
      <c r="F91" s="41">
        <v>137.52555799999999</v>
      </c>
      <c r="G91" s="41">
        <v>136206100</v>
      </c>
      <c r="H91" s="2">
        <f t="shared" si="1"/>
        <v>-8.5980315987524442E-3</v>
      </c>
    </row>
    <row r="92" spans="1:8" x14ac:dyDescent="0.2">
      <c r="A92" s="42">
        <v>43983</v>
      </c>
      <c r="B92" s="41">
        <v>147.28999300000001</v>
      </c>
      <c r="C92" s="41">
        <v>150.029999</v>
      </c>
      <c r="D92" s="41">
        <v>137.020004</v>
      </c>
      <c r="E92" s="41">
        <v>140.63000500000001</v>
      </c>
      <c r="F92" s="41">
        <v>130.91961699999999</v>
      </c>
      <c r="G92" s="41">
        <v>174066600</v>
      </c>
      <c r="H92" s="2">
        <f t="shared" si="1"/>
        <v>-4.8034278835647419E-2</v>
      </c>
    </row>
    <row r="93" spans="1:8" x14ac:dyDescent="0.2">
      <c r="A93" s="42">
        <v>44013</v>
      </c>
      <c r="B93" s="41">
        <v>140.69000199999999</v>
      </c>
      <c r="C93" s="41">
        <v>151.66999799999999</v>
      </c>
      <c r="D93" s="41">
        <v>140.05999800000001</v>
      </c>
      <c r="E93" s="41">
        <v>145.759995</v>
      </c>
      <c r="F93" s="41">
        <v>135.69538900000001</v>
      </c>
      <c r="G93" s="41">
        <v>137880400</v>
      </c>
      <c r="H93" s="2">
        <f t="shared" si="1"/>
        <v>3.6478658503866675E-2</v>
      </c>
    </row>
    <row r="94" spans="1:8" x14ac:dyDescent="0.2">
      <c r="A94" s="42">
        <v>44044</v>
      </c>
      <c r="B94" s="41">
        <v>146.38999899999999</v>
      </c>
      <c r="C94" s="41">
        <v>154.39999399999999</v>
      </c>
      <c r="D94" s="41">
        <v>145.820007</v>
      </c>
      <c r="E94" s="41">
        <v>153.41000399999999</v>
      </c>
      <c r="F94" s="41">
        <v>142.81716900000001</v>
      </c>
      <c r="G94" s="41">
        <v>109956200</v>
      </c>
      <c r="H94" s="2">
        <f t="shared" si="1"/>
        <v>5.2483581442844755E-2</v>
      </c>
    </row>
    <row r="95" spans="1:8" x14ac:dyDescent="0.2">
      <c r="A95" s="42">
        <v>44075</v>
      </c>
      <c r="B95" s="41">
        <v>153.86999499999999</v>
      </c>
      <c r="C95" s="41">
        <v>155.470001</v>
      </c>
      <c r="D95" s="41">
        <v>142.96000699999999</v>
      </c>
      <c r="E95" s="41">
        <v>148.88000500000001</v>
      </c>
      <c r="F95" s="41">
        <v>139.522446</v>
      </c>
      <c r="G95" s="41">
        <v>138799800</v>
      </c>
      <c r="H95" s="2">
        <f t="shared" si="1"/>
        <v>-2.3069516242826552E-2</v>
      </c>
    </row>
    <row r="96" spans="1:8" x14ac:dyDescent="0.2">
      <c r="A96" s="42">
        <v>44105</v>
      </c>
      <c r="B96" s="41">
        <v>149.30999800000001</v>
      </c>
      <c r="C96" s="41">
        <v>153.13999899999999</v>
      </c>
      <c r="D96" s="41">
        <v>133.64999399999999</v>
      </c>
      <c r="E96" s="41">
        <v>137.11000100000001</v>
      </c>
      <c r="F96" s="41">
        <v>128.49220299999999</v>
      </c>
      <c r="G96" s="41">
        <v>137284700</v>
      </c>
      <c r="H96" s="2">
        <f t="shared" si="1"/>
        <v>-7.9057121747994674E-2</v>
      </c>
    </row>
    <row r="97" spans="1:8" x14ac:dyDescent="0.2">
      <c r="A97" s="42">
        <v>44136</v>
      </c>
      <c r="B97" s="41">
        <v>138.979996</v>
      </c>
      <c r="C97" s="41">
        <v>151.300003</v>
      </c>
      <c r="D97" s="41">
        <v>137.490005</v>
      </c>
      <c r="E97" s="41">
        <v>144.679993</v>
      </c>
      <c r="F97" s="41">
        <v>135.58639500000001</v>
      </c>
      <c r="G97" s="41">
        <v>153635100</v>
      </c>
      <c r="H97" s="2">
        <f t="shared" si="1"/>
        <v>5.521106988880891E-2</v>
      </c>
    </row>
    <row r="98" spans="1:8" x14ac:dyDescent="0.2">
      <c r="A98" s="42">
        <v>44166</v>
      </c>
      <c r="B98" s="41">
        <v>146.28999300000001</v>
      </c>
      <c r="C98" s="41">
        <v>157.66000399999999</v>
      </c>
      <c r="D98" s="41">
        <v>145.86000100000001</v>
      </c>
      <c r="E98" s="41">
        <v>157.38000500000001</v>
      </c>
      <c r="F98" s="41">
        <v>148.51306199999999</v>
      </c>
      <c r="G98" s="41">
        <v>158925000</v>
      </c>
      <c r="H98" s="2">
        <f t="shared" si="1"/>
        <v>9.5338968190724294E-2</v>
      </c>
    </row>
    <row r="99" spans="1:8" x14ac:dyDescent="0.2">
      <c r="A99" s="42">
        <v>44197</v>
      </c>
      <c r="B99" s="41">
        <v>157.240005</v>
      </c>
      <c r="C99" s="41">
        <v>173.64999399999999</v>
      </c>
      <c r="D99" s="41">
        <v>154.13000500000001</v>
      </c>
      <c r="E99" s="41">
        <v>163.13000500000001</v>
      </c>
      <c r="F99" s="41">
        <v>153.939087</v>
      </c>
      <c r="G99" s="41">
        <v>184488700</v>
      </c>
      <c r="H99" s="2">
        <f t="shared" si="1"/>
        <v>3.6535675225657996E-2</v>
      </c>
    </row>
    <row r="100" spans="1:8" x14ac:dyDescent="0.2">
      <c r="A100" s="42">
        <v>44228</v>
      </c>
      <c r="B100" s="41">
        <v>165.30999800000001</v>
      </c>
      <c r="C100" s="41">
        <v>167.94000199999999</v>
      </c>
      <c r="D100" s="41">
        <v>157.970001</v>
      </c>
      <c r="E100" s="41">
        <v>158.46000699999999</v>
      </c>
      <c r="F100" s="41">
        <v>149.53221099999999</v>
      </c>
      <c r="G100" s="41">
        <v>147681200</v>
      </c>
      <c r="H100" s="2">
        <f t="shared" si="1"/>
        <v>-2.8627401174595838E-2</v>
      </c>
    </row>
    <row r="101" spans="1:8" x14ac:dyDescent="0.2">
      <c r="A101" s="42">
        <v>44256</v>
      </c>
      <c r="B101" s="41">
        <v>161.449997</v>
      </c>
      <c r="C101" s="41">
        <v>167.029999</v>
      </c>
      <c r="D101" s="41">
        <v>151.470001</v>
      </c>
      <c r="E101" s="41">
        <v>164.35000600000001</v>
      </c>
      <c r="F101" s="41">
        <v>156.05744899999999</v>
      </c>
      <c r="G101" s="41">
        <v>175073000</v>
      </c>
      <c r="H101" s="2">
        <f t="shared" si="1"/>
        <v>4.3637674828468913E-2</v>
      </c>
    </row>
    <row r="102" spans="1:8" x14ac:dyDescent="0.2">
      <c r="A102" s="42">
        <v>44287</v>
      </c>
      <c r="B102" s="41">
        <v>162.60000600000001</v>
      </c>
      <c r="C102" s="41">
        <v>167.78999300000001</v>
      </c>
      <c r="D102" s="41">
        <v>156.529999</v>
      </c>
      <c r="E102" s="41">
        <v>162.729996</v>
      </c>
      <c r="F102" s="41">
        <v>154.51918000000001</v>
      </c>
      <c r="G102" s="41">
        <v>162648500</v>
      </c>
      <c r="H102" s="2">
        <f t="shared" si="1"/>
        <v>-9.8570687260175933E-3</v>
      </c>
    </row>
    <row r="103" spans="1:8" x14ac:dyDescent="0.2">
      <c r="A103" s="42">
        <v>44317</v>
      </c>
      <c r="B103" s="41">
        <v>163.60000600000001</v>
      </c>
      <c r="C103" s="41">
        <v>172.740005</v>
      </c>
      <c r="D103" s="41">
        <v>163.11999499999999</v>
      </c>
      <c r="E103" s="41">
        <v>169.25</v>
      </c>
      <c r="F103" s="41">
        <v>160.71021999999999</v>
      </c>
      <c r="G103" s="41">
        <v>133901100</v>
      </c>
      <c r="H103" s="2">
        <f t="shared" si="1"/>
        <v>4.0066482361607064E-2</v>
      </c>
    </row>
    <row r="104" spans="1:8" x14ac:dyDescent="0.2">
      <c r="A104" s="42">
        <v>44348</v>
      </c>
      <c r="B104" s="41">
        <v>170.14999399999999</v>
      </c>
      <c r="C104" s="41">
        <v>170.199997</v>
      </c>
      <c r="D104" s="41">
        <v>161.78999300000001</v>
      </c>
      <c r="E104" s="41">
        <v>164.740005</v>
      </c>
      <c r="F104" s="41">
        <v>157.403717</v>
      </c>
      <c r="G104" s="41">
        <v>145670800</v>
      </c>
      <c r="H104" s="2">
        <f t="shared" si="1"/>
        <v>-2.0574316928941995E-2</v>
      </c>
    </row>
    <row r="105" spans="1:8" x14ac:dyDescent="0.2">
      <c r="A105" s="42">
        <v>44378</v>
      </c>
      <c r="B105" s="41">
        <v>164.740005</v>
      </c>
      <c r="C105" s="41">
        <v>173.38000500000001</v>
      </c>
      <c r="D105" s="41">
        <v>164.63000500000001</v>
      </c>
      <c r="E105" s="41">
        <v>172.199997</v>
      </c>
      <c r="F105" s="41">
        <v>164.531509</v>
      </c>
      <c r="G105" s="41">
        <v>133724800</v>
      </c>
      <c r="H105" s="2">
        <f t="shared" si="1"/>
        <v>4.5283504963227771E-2</v>
      </c>
    </row>
    <row r="106" spans="1:8" x14ac:dyDescent="0.2">
      <c r="A106" s="42">
        <v>44409</v>
      </c>
      <c r="B106" s="41">
        <v>172.470001</v>
      </c>
      <c r="C106" s="41">
        <v>179.91999799999999</v>
      </c>
      <c r="D106" s="41">
        <v>171.300003</v>
      </c>
      <c r="E106" s="41">
        <v>173.13000500000001</v>
      </c>
      <c r="F106" s="41">
        <v>165.42008999999999</v>
      </c>
      <c r="G106" s="41">
        <v>114788500</v>
      </c>
      <c r="H106" s="2">
        <f t="shared" si="1"/>
        <v>5.4006737396421001E-3</v>
      </c>
    </row>
    <row r="107" spans="1:8" x14ac:dyDescent="0.2">
      <c r="A107" s="42">
        <v>44440</v>
      </c>
      <c r="B107" s="41">
        <v>172.89999399999999</v>
      </c>
      <c r="C107" s="41">
        <v>175.220001</v>
      </c>
      <c r="D107" s="41">
        <v>161.41000399999999</v>
      </c>
      <c r="E107" s="41">
        <v>161.5</v>
      </c>
      <c r="F107" s="41">
        <v>155.22496000000001</v>
      </c>
      <c r="G107" s="41">
        <v>132028700</v>
      </c>
      <c r="H107" s="2">
        <f t="shared" si="1"/>
        <v>-6.1631752225500415E-2</v>
      </c>
    </row>
    <row r="108" spans="1:8" x14ac:dyDescent="0.2">
      <c r="A108" s="42">
        <v>44470</v>
      </c>
      <c r="B108" s="41">
        <v>161.529999</v>
      </c>
      <c r="C108" s="41">
        <v>166.029999</v>
      </c>
      <c r="D108" s="41">
        <v>157.33999600000001</v>
      </c>
      <c r="E108" s="41">
        <v>162.88000500000001</v>
      </c>
      <c r="F108" s="41">
        <v>156.55131499999999</v>
      </c>
      <c r="G108" s="41">
        <v>136327000</v>
      </c>
      <c r="H108" s="2">
        <f t="shared" si="1"/>
        <v>8.544727600509467E-3</v>
      </c>
    </row>
    <row r="109" spans="1:8" x14ac:dyDescent="0.2">
      <c r="A109" s="42">
        <v>44501</v>
      </c>
      <c r="B109" s="41">
        <v>163.16000399999999</v>
      </c>
      <c r="C109" s="41">
        <v>167.61999499999999</v>
      </c>
      <c r="D109" s="41">
        <v>155.85000600000001</v>
      </c>
      <c r="E109" s="41">
        <v>155.929993</v>
      </c>
      <c r="F109" s="41">
        <v>149.87136799999999</v>
      </c>
      <c r="G109" s="41">
        <v>164263300</v>
      </c>
      <c r="H109" s="2">
        <f t="shared" si="1"/>
        <v>-4.2669376491663448E-2</v>
      </c>
    </row>
    <row r="110" spans="1:8" x14ac:dyDescent="0.2">
      <c r="A110" s="42">
        <v>44531</v>
      </c>
      <c r="B110" s="41">
        <v>156.88000500000001</v>
      </c>
      <c r="C110" s="41">
        <v>173.509995</v>
      </c>
      <c r="D110" s="41">
        <v>156.25</v>
      </c>
      <c r="E110" s="41">
        <v>171.070007</v>
      </c>
      <c r="F110" s="41">
        <v>165.500092</v>
      </c>
      <c r="G110" s="41">
        <v>167972300</v>
      </c>
      <c r="H110" s="2">
        <f t="shared" si="1"/>
        <v>0.10428091908789414</v>
      </c>
    </row>
    <row r="111" spans="1:8" x14ac:dyDescent="0.2">
      <c r="A111" s="42">
        <v>44562</v>
      </c>
      <c r="B111" s="41">
        <v>170.21000699999999</v>
      </c>
      <c r="C111" s="41">
        <v>174.300003</v>
      </c>
      <c r="D111" s="41">
        <v>158.259995</v>
      </c>
      <c r="E111" s="41">
        <v>172.28999300000001</v>
      </c>
      <c r="F111" s="41">
        <v>166.680374</v>
      </c>
      <c r="G111" s="41">
        <v>165534400</v>
      </c>
      <c r="H111" s="2">
        <f t="shared" si="1"/>
        <v>7.1316093286522492E-3</v>
      </c>
    </row>
    <row r="112" spans="1:8" x14ac:dyDescent="0.2">
      <c r="A112" s="42">
        <v>44593</v>
      </c>
      <c r="B112" s="41">
        <v>171.740005</v>
      </c>
      <c r="C112" s="41">
        <v>173.61999499999999</v>
      </c>
      <c r="D112" s="41">
        <v>155.720001</v>
      </c>
      <c r="E112" s="41">
        <v>164.570007</v>
      </c>
      <c r="F112" s="41">
        <v>159.211716</v>
      </c>
      <c r="G112" s="41">
        <v>154615300</v>
      </c>
      <c r="H112" s="2">
        <f t="shared" si="1"/>
        <v>-4.4808262789235193E-2</v>
      </c>
    </row>
    <row r="113" spans="1:8" x14ac:dyDescent="0.2">
      <c r="A113" s="42">
        <v>44621</v>
      </c>
      <c r="B113" s="41">
        <v>163.03999300000001</v>
      </c>
      <c r="C113" s="41">
        <v>180.21000699999999</v>
      </c>
      <c r="D113" s="41">
        <v>162.41000399999999</v>
      </c>
      <c r="E113" s="41">
        <v>177.229996</v>
      </c>
      <c r="F113" s="41">
        <v>172.56014999999999</v>
      </c>
      <c r="G113" s="41">
        <v>180106000</v>
      </c>
      <c r="H113" s="2">
        <f t="shared" si="1"/>
        <v>8.3840777144817649E-2</v>
      </c>
    </row>
    <row r="114" spans="1:8" x14ac:dyDescent="0.2">
      <c r="A114" s="42">
        <v>44652</v>
      </c>
      <c r="B114" s="41">
        <v>177.050003</v>
      </c>
      <c r="C114" s="41">
        <v>186.69000199999999</v>
      </c>
      <c r="D114" s="41">
        <v>175.520004</v>
      </c>
      <c r="E114" s="41">
        <v>180.46000699999999</v>
      </c>
      <c r="F114" s="41">
        <v>175.70504800000001</v>
      </c>
      <c r="G114" s="41">
        <v>163454500</v>
      </c>
      <c r="H114" s="2">
        <f t="shared" si="1"/>
        <v>1.8224937797052285E-2</v>
      </c>
    </row>
    <row r="115" spans="1:8" x14ac:dyDescent="0.2">
      <c r="A115" s="42">
        <v>44682</v>
      </c>
      <c r="B115" s="41">
        <v>180.470001</v>
      </c>
      <c r="C115" s="41">
        <v>181.740005</v>
      </c>
      <c r="D115" s="41">
        <v>172.69000199999999</v>
      </c>
      <c r="E115" s="41">
        <v>179.529999</v>
      </c>
      <c r="F115" s="41">
        <v>174.79956100000001</v>
      </c>
      <c r="G115" s="41">
        <v>152737200</v>
      </c>
      <c r="H115" s="2">
        <f t="shared" si="1"/>
        <v>-5.1534489777436202E-3</v>
      </c>
    </row>
    <row r="116" spans="1:8" x14ac:dyDescent="0.2">
      <c r="A116" s="42">
        <v>44713</v>
      </c>
      <c r="B116" s="41">
        <v>179.14999399999999</v>
      </c>
      <c r="C116" s="41">
        <v>183.35000600000001</v>
      </c>
      <c r="D116" s="41">
        <v>167.259995</v>
      </c>
      <c r="E116" s="41">
        <v>177.509995</v>
      </c>
      <c r="F116" s="41">
        <v>173.94338999999999</v>
      </c>
      <c r="G116" s="41">
        <v>159293700</v>
      </c>
      <c r="H116" s="2">
        <f t="shared" si="1"/>
        <v>-4.898015733575083E-3</v>
      </c>
    </row>
    <row r="117" spans="1:8" x14ac:dyDescent="0.2">
      <c r="A117" s="42">
        <v>44743</v>
      </c>
      <c r="B117" s="41">
        <v>177.449997</v>
      </c>
      <c r="C117" s="41">
        <v>179.990005</v>
      </c>
      <c r="D117" s="41">
        <v>169.759995</v>
      </c>
      <c r="E117" s="41">
        <v>174.520004</v>
      </c>
      <c r="F117" s="41">
        <v>171.013474</v>
      </c>
      <c r="G117" s="41">
        <v>114640700</v>
      </c>
      <c r="H117" s="2">
        <f t="shared" si="1"/>
        <v>-1.6844077834748374E-2</v>
      </c>
    </row>
    <row r="118" spans="1:8" x14ac:dyDescent="0.2">
      <c r="A118" s="42">
        <v>44774</v>
      </c>
      <c r="B118" s="41">
        <v>174.16999799999999</v>
      </c>
      <c r="C118" s="41">
        <v>175.490005</v>
      </c>
      <c r="D118" s="41">
        <v>161.270004</v>
      </c>
      <c r="E118" s="41">
        <v>161.33999600000001</v>
      </c>
      <c r="F118" s="41">
        <v>158.09828200000001</v>
      </c>
      <c r="G118" s="41">
        <v>157260000</v>
      </c>
      <c r="H118" s="2">
        <f t="shared" si="1"/>
        <v>-7.552148785656497E-2</v>
      </c>
    </row>
    <row r="119" spans="1:8" x14ac:dyDescent="0.2">
      <c r="A119" s="42">
        <v>44805</v>
      </c>
      <c r="B119" s="41">
        <v>161.490005</v>
      </c>
      <c r="C119" s="41">
        <v>167.66999799999999</v>
      </c>
      <c r="D119" s="41">
        <v>160.80999800000001</v>
      </c>
      <c r="E119" s="41">
        <v>163.36000100000001</v>
      </c>
      <c r="F119" s="41">
        <v>161.15325899999999</v>
      </c>
      <c r="G119" s="41">
        <v>168332500</v>
      </c>
      <c r="H119" s="2">
        <f t="shared" si="1"/>
        <v>1.9323277655857004E-2</v>
      </c>
    </row>
    <row r="120" spans="1:8" x14ac:dyDescent="0.2">
      <c r="A120" s="42">
        <v>44835</v>
      </c>
      <c r="B120" s="41">
        <v>164.28999300000001</v>
      </c>
      <c r="C120" s="41">
        <v>175.38999899999999</v>
      </c>
      <c r="D120" s="41">
        <v>159.16999799999999</v>
      </c>
      <c r="E120" s="41">
        <v>173.970001</v>
      </c>
      <c r="F120" s="41">
        <v>171.61994899999999</v>
      </c>
      <c r="G120" s="41">
        <v>139408400</v>
      </c>
      <c r="H120" s="2">
        <f t="shared" si="1"/>
        <v>6.4948671003916839E-2</v>
      </c>
    </row>
    <row r="121" spans="1:8" x14ac:dyDescent="0.2">
      <c r="A121" s="42">
        <v>44866</v>
      </c>
      <c r="B121" s="41">
        <v>174.05999800000001</v>
      </c>
      <c r="C121" s="41">
        <v>178.11999499999999</v>
      </c>
      <c r="D121" s="41">
        <v>166.820007</v>
      </c>
      <c r="E121" s="41">
        <v>178</v>
      </c>
      <c r="F121" s="41">
        <v>175.595505</v>
      </c>
      <c r="G121" s="41">
        <v>138341800</v>
      </c>
      <c r="H121" s="2">
        <f t="shared" si="1"/>
        <v>2.3164882772456784E-2</v>
      </c>
    </row>
    <row r="122" spans="1:8" x14ac:dyDescent="0.2">
      <c r="A122" s="42">
        <v>44896</v>
      </c>
      <c r="B122" s="41">
        <v>179</v>
      </c>
      <c r="C122" s="41">
        <v>181.03999300000001</v>
      </c>
      <c r="D122" s="41">
        <v>174.070007</v>
      </c>
      <c r="E122" s="41">
        <v>176.64999399999999</v>
      </c>
      <c r="F122" s="41">
        <v>175.388519</v>
      </c>
      <c r="G122" s="41">
        <v>129803700</v>
      </c>
      <c r="H122" s="2">
        <f t="shared" si="1"/>
        <v>-1.178765937089338E-3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10B1-138C-A14C-A0EE-C1287F800D2A}">
  <dimension ref="A1:K122"/>
  <sheetViews>
    <sheetView workbookViewId="0">
      <selection activeCell="H1" sqref="H1:H1048576"/>
    </sheetView>
  </sheetViews>
  <sheetFormatPr baseColWidth="10" defaultColWidth="10.6640625" defaultRowHeight="16" x14ac:dyDescent="0.2"/>
  <cols>
    <col min="8" max="8" width="10.83203125" style="2"/>
    <col min="11" max="11" width="20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25</v>
      </c>
      <c r="K1" s="13">
        <f>(AVERAGE(H:H))/_xlfn.STDEV.S(H:H)</f>
        <v>0.2232736233412774</v>
      </c>
    </row>
    <row r="2" spans="1:11" x14ac:dyDescent="0.2">
      <c r="A2" s="1">
        <v>41244</v>
      </c>
      <c r="B2">
        <v>12.627000000000001</v>
      </c>
      <c r="C2">
        <v>13.1555</v>
      </c>
      <c r="D2">
        <v>12.137499999999999</v>
      </c>
      <c r="E2">
        <v>12.5435</v>
      </c>
      <c r="F2">
        <v>12.5435</v>
      </c>
      <c r="G2">
        <v>1217424000</v>
      </c>
    </row>
    <row r="3" spans="1:11" x14ac:dyDescent="0.2">
      <c r="A3" s="1">
        <v>41275</v>
      </c>
      <c r="B3">
        <v>12.804</v>
      </c>
      <c r="C3">
        <v>14.236000000000001</v>
      </c>
      <c r="D3">
        <v>12.663</v>
      </c>
      <c r="E3">
        <v>13.275</v>
      </c>
      <c r="F3">
        <v>13.275</v>
      </c>
      <c r="G3">
        <v>1684528000</v>
      </c>
      <c r="H3" s="2">
        <f>(F3-F2)/F2</f>
        <v>5.8317056642882809E-2</v>
      </c>
    </row>
    <row r="4" spans="1:11" x14ac:dyDescent="0.2">
      <c r="A4" s="1">
        <v>41306</v>
      </c>
      <c r="B4">
        <v>13.4465</v>
      </c>
      <c r="C4">
        <v>13.715</v>
      </c>
      <c r="D4">
        <v>12.7555</v>
      </c>
      <c r="E4">
        <v>13.2135</v>
      </c>
      <c r="F4">
        <v>13.2135</v>
      </c>
      <c r="G4">
        <v>1373234000</v>
      </c>
      <c r="H4" s="2">
        <f t="shared" ref="H4:H67" si="0">(F4-F3)/F3</f>
        <v>-4.6327683615819629E-3</v>
      </c>
    </row>
    <row r="5" spans="1:11" x14ac:dyDescent="0.2">
      <c r="A5" s="1">
        <v>41334</v>
      </c>
      <c r="B5">
        <v>13.163500000000001</v>
      </c>
      <c r="C5">
        <v>13.87</v>
      </c>
      <c r="D5">
        <v>12.6035</v>
      </c>
      <c r="E5">
        <v>13.3245</v>
      </c>
      <c r="F5">
        <v>13.3245</v>
      </c>
      <c r="G5">
        <v>1170114000</v>
      </c>
      <c r="H5" s="2">
        <f t="shared" si="0"/>
        <v>8.400499489158865E-3</v>
      </c>
    </row>
    <row r="6" spans="1:11" x14ac:dyDescent="0.2">
      <c r="A6" s="1">
        <v>41365</v>
      </c>
      <c r="B6">
        <v>13.349</v>
      </c>
      <c r="C6">
        <v>13.79</v>
      </c>
      <c r="D6">
        <v>12.428000000000001</v>
      </c>
      <c r="E6">
        <v>12.6905</v>
      </c>
      <c r="F6">
        <v>12.6905</v>
      </c>
      <c r="G6">
        <v>1538324000</v>
      </c>
      <c r="H6" s="2">
        <f t="shared" si="0"/>
        <v>-4.7581522758827745E-2</v>
      </c>
    </row>
    <row r="7" spans="1:11" x14ac:dyDescent="0.2">
      <c r="A7" s="1">
        <v>41395</v>
      </c>
      <c r="B7">
        <v>12.695</v>
      </c>
      <c r="C7">
        <v>13.595499999999999</v>
      </c>
      <c r="D7">
        <v>12.2875</v>
      </c>
      <c r="E7">
        <v>13.46</v>
      </c>
      <c r="F7">
        <v>13.46</v>
      </c>
      <c r="G7">
        <v>1181010000</v>
      </c>
      <c r="H7" s="2">
        <f t="shared" si="0"/>
        <v>6.0635908750640302E-2</v>
      </c>
    </row>
    <row r="8" spans="1:11" x14ac:dyDescent="0.2">
      <c r="A8" s="1">
        <v>41426</v>
      </c>
      <c r="B8">
        <v>13.448</v>
      </c>
      <c r="C8">
        <v>14.167</v>
      </c>
      <c r="D8">
        <v>13.147500000000001</v>
      </c>
      <c r="E8">
        <v>13.884499999999999</v>
      </c>
      <c r="F8">
        <v>13.884499999999999</v>
      </c>
      <c r="G8">
        <v>1171516000</v>
      </c>
      <c r="H8" s="2">
        <f t="shared" si="0"/>
        <v>3.1537890044576397E-2</v>
      </c>
    </row>
    <row r="9" spans="1:11" x14ac:dyDescent="0.2">
      <c r="A9" s="1">
        <v>41456</v>
      </c>
      <c r="B9">
        <v>13.95</v>
      </c>
      <c r="C9">
        <v>15.680999999999999</v>
      </c>
      <c r="D9">
        <v>13.858000000000001</v>
      </c>
      <c r="E9">
        <v>15.061</v>
      </c>
      <c r="F9">
        <v>15.061</v>
      </c>
      <c r="G9">
        <v>1350738000</v>
      </c>
      <c r="H9" s="2">
        <f t="shared" si="0"/>
        <v>8.4734776189275871E-2</v>
      </c>
    </row>
    <row r="10" spans="1:11" x14ac:dyDescent="0.2">
      <c r="A10" s="1">
        <v>41487</v>
      </c>
      <c r="B10">
        <v>15.154</v>
      </c>
      <c r="C10">
        <v>15.310499999999999</v>
      </c>
      <c r="D10">
        <v>13.9665</v>
      </c>
      <c r="E10">
        <v>14.048999999999999</v>
      </c>
      <c r="F10">
        <v>14.048999999999999</v>
      </c>
      <c r="G10">
        <v>875478000</v>
      </c>
      <c r="H10" s="2">
        <f t="shared" si="0"/>
        <v>-6.7193413451962059E-2</v>
      </c>
    </row>
    <row r="11" spans="1:11" x14ac:dyDescent="0.2">
      <c r="A11" s="1">
        <v>41518</v>
      </c>
      <c r="B11">
        <v>14.236499999999999</v>
      </c>
      <c r="C11">
        <v>16.028500000000001</v>
      </c>
      <c r="D11">
        <v>14.208500000000001</v>
      </c>
      <c r="E11">
        <v>15.632</v>
      </c>
      <c r="F11">
        <v>15.632</v>
      </c>
      <c r="G11">
        <v>869376000</v>
      </c>
      <c r="H11" s="2">
        <f t="shared" si="0"/>
        <v>0.11267705886539969</v>
      </c>
    </row>
    <row r="12" spans="1:11" x14ac:dyDescent="0.2">
      <c r="A12" s="1">
        <v>41548</v>
      </c>
      <c r="B12">
        <v>15.711</v>
      </c>
      <c r="C12">
        <v>18.420000000000002</v>
      </c>
      <c r="D12">
        <v>14.824999999999999</v>
      </c>
      <c r="E12">
        <v>18.201499999999999</v>
      </c>
      <c r="F12">
        <v>18.201499999999999</v>
      </c>
      <c r="G12">
        <v>1545908000</v>
      </c>
      <c r="H12" s="2">
        <f t="shared" si="0"/>
        <v>0.16437436028659158</v>
      </c>
    </row>
    <row r="13" spans="1:11" x14ac:dyDescent="0.2">
      <c r="A13" s="1">
        <v>41579</v>
      </c>
      <c r="B13">
        <v>18.281500000000001</v>
      </c>
      <c r="C13">
        <v>19.704999999999998</v>
      </c>
      <c r="D13">
        <v>17.094000000000001</v>
      </c>
      <c r="E13">
        <v>19.681000000000001</v>
      </c>
      <c r="F13">
        <v>19.681000000000001</v>
      </c>
      <c r="G13">
        <v>1084154000</v>
      </c>
      <c r="H13" s="2">
        <f t="shared" si="0"/>
        <v>8.1284509518446374E-2</v>
      </c>
    </row>
    <row r="14" spans="1:11" x14ac:dyDescent="0.2">
      <c r="A14" s="1">
        <v>41609</v>
      </c>
      <c r="B14">
        <v>19.950001</v>
      </c>
      <c r="C14">
        <v>20.281500000000001</v>
      </c>
      <c r="D14">
        <v>18.975000000000001</v>
      </c>
      <c r="E14">
        <v>19.939501</v>
      </c>
      <c r="F14">
        <v>19.939501</v>
      </c>
      <c r="G14">
        <v>1113734000</v>
      </c>
      <c r="H14" s="2">
        <f t="shared" si="0"/>
        <v>1.3134546008840961E-2</v>
      </c>
    </row>
    <row r="15" spans="1:11" x14ac:dyDescent="0.2">
      <c r="A15" s="1">
        <v>41640</v>
      </c>
      <c r="B15">
        <v>19.940000999999999</v>
      </c>
      <c r="C15">
        <v>20.402999999999999</v>
      </c>
      <c r="D15">
        <v>17.888000000000002</v>
      </c>
      <c r="E15">
        <v>17.9345</v>
      </c>
      <c r="F15">
        <v>17.9345</v>
      </c>
      <c r="G15">
        <v>1620238000</v>
      </c>
      <c r="H15" s="2">
        <f t="shared" si="0"/>
        <v>-0.10055422149230314</v>
      </c>
    </row>
    <row r="16" spans="1:11" x14ac:dyDescent="0.2">
      <c r="A16" s="1">
        <v>41671</v>
      </c>
      <c r="B16">
        <v>17.948999000000001</v>
      </c>
      <c r="C16">
        <v>18.293500999999999</v>
      </c>
      <c r="D16">
        <v>16.886499000000001</v>
      </c>
      <c r="E16">
        <v>18.105</v>
      </c>
      <c r="F16">
        <v>18.105</v>
      </c>
      <c r="G16">
        <v>1660180000</v>
      </c>
      <c r="H16" s="2">
        <f t="shared" si="0"/>
        <v>9.5068164710474523E-3</v>
      </c>
    </row>
    <row r="17" spans="1:8" x14ac:dyDescent="0.2">
      <c r="A17" s="1">
        <v>41699</v>
      </c>
      <c r="B17">
        <v>17.937000000000001</v>
      </c>
      <c r="C17">
        <v>19.1555</v>
      </c>
      <c r="D17">
        <v>16.544001000000002</v>
      </c>
      <c r="E17">
        <v>16.818501000000001</v>
      </c>
      <c r="F17">
        <v>16.818501000000001</v>
      </c>
      <c r="G17">
        <v>1505070000</v>
      </c>
      <c r="H17" s="2">
        <f t="shared" si="0"/>
        <v>-7.1057663628831771E-2</v>
      </c>
    </row>
    <row r="18" spans="1:8" x14ac:dyDescent="0.2">
      <c r="A18" s="1">
        <v>41730</v>
      </c>
      <c r="B18">
        <v>16.904499000000001</v>
      </c>
      <c r="C18">
        <v>17.415001</v>
      </c>
      <c r="D18">
        <v>14.4</v>
      </c>
      <c r="E18">
        <v>15.2065</v>
      </c>
      <c r="F18">
        <v>15.2065</v>
      </c>
      <c r="G18">
        <v>2765574000</v>
      </c>
      <c r="H18" s="2">
        <f t="shared" si="0"/>
        <v>-9.5846889089580639E-2</v>
      </c>
    </row>
    <row r="19" spans="1:8" x14ac:dyDescent="0.2">
      <c r="A19" s="1">
        <v>41760</v>
      </c>
      <c r="B19">
        <v>15.2065</v>
      </c>
      <c r="C19">
        <v>15.743499999999999</v>
      </c>
      <c r="D19">
        <v>14.218999999999999</v>
      </c>
      <c r="E19">
        <v>15.6275</v>
      </c>
      <c r="F19">
        <v>15.6275</v>
      </c>
      <c r="G19">
        <v>1571584000</v>
      </c>
      <c r="H19" s="2">
        <f t="shared" si="0"/>
        <v>2.7685529214480607E-2</v>
      </c>
    </row>
    <row r="20" spans="1:8" x14ac:dyDescent="0.2">
      <c r="A20" s="1">
        <v>41791</v>
      </c>
      <c r="B20">
        <v>15.6295</v>
      </c>
      <c r="C20">
        <v>17.035999</v>
      </c>
      <c r="D20">
        <v>15.192</v>
      </c>
      <c r="E20">
        <v>16.239000000000001</v>
      </c>
      <c r="F20">
        <v>16.239000000000001</v>
      </c>
      <c r="G20">
        <v>1531602000</v>
      </c>
      <c r="H20" s="2">
        <f t="shared" si="0"/>
        <v>3.9129739241721403E-2</v>
      </c>
    </row>
    <row r="21" spans="1:8" x14ac:dyDescent="0.2">
      <c r="A21" s="1">
        <v>41821</v>
      </c>
      <c r="B21">
        <v>16.292998999999998</v>
      </c>
      <c r="C21">
        <v>18.2425</v>
      </c>
      <c r="D21">
        <v>15.593</v>
      </c>
      <c r="E21">
        <v>15.6495</v>
      </c>
      <c r="F21">
        <v>15.6495</v>
      </c>
      <c r="G21">
        <v>1988520000</v>
      </c>
      <c r="H21" s="2">
        <f t="shared" si="0"/>
        <v>-3.6301496397561486E-2</v>
      </c>
    </row>
    <row r="22" spans="1:8" x14ac:dyDescent="0.2">
      <c r="A22" s="1">
        <v>41852</v>
      </c>
      <c r="B22">
        <v>15.6845</v>
      </c>
      <c r="C22">
        <v>17.333500000000001</v>
      </c>
      <c r="D22">
        <v>15.2295</v>
      </c>
      <c r="E22">
        <v>16.952000000000002</v>
      </c>
      <c r="F22">
        <v>16.952000000000002</v>
      </c>
      <c r="G22">
        <v>1240634000</v>
      </c>
      <c r="H22" s="2">
        <f t="shared" si="0"/>
        <v>8.3229496150036872E-2</v>
      </c>
    </row>
    <row r="23" spans="1:8" x14ac:dyDescent="0.2">
      <c r="A23" s="1">
        <v>41883</v>
      </c>
      <c r="B23">
        <v>16.999001</v>
      </c>
      <c r="C23">
        <v>17.469000000000001</v>
      </c>
      <c r="D23">
        <v>15.882</v>
      </c>
      <c r="E23">
        <v>16.122</v>
      </c>
      <c r="F23">
        <v>16.122</v>
      </c>
      <c r="G23">
        <v>1360656000</v>
      </c>
      <c r="H23" s="2">
        <f t="shared" si="0"/>
        <v>-4.8961774421897225E-2</v>
      </c>
    </row>
    <row r="24" spans="1:8" x14ac:dyDescent="0.2">
      <c r="A24" s="1">
        <v>41913</v>
      </c>
      <c r="B24">
        <v>16.101998999999999</v>
      </c>
      <c r="C24">
        <v>16.257999000000002</v>
      </c>
      <c r="D24">
        <v>14.2</v>
      </c>
      <c r="E24">
        <v>15.273</v>
      </c>
      <c r="F24">
        <v>15.273</v>
      </c>
      <c r="G24">
        <v>2221174000</v>
      </c>
      <c r="H24" s="2">
        <f t="shared" si="0"/>
        <v>-5.2660960178637896E-2</v>
      </c>
    </row>
    <row r="25" spans="1:8" x14ac:dyDescent="0.2">
      <c r="A25" s="1">
        <v>41944</v>
      </c>
      <c r="B25">
        <v>15.311999999999999</v>
      </c>
      <c r="C25">
        <v>17.062999999999999</v>
      </c>
      <c r="D25">
        <v>14.6145</v>
      </c>
      <c r="E25">
        <v>16.931999000000001</v>
      </c>
      <c r="F25">
        <v>16.931999000000001</v>
      </c>
      <c r="G25">
        <v>1379674000</v>
      </c>
      <c r="H25" s="2">
        <f t="shared" si="0"/>
        <v>0.10862299482747341</v>
      </c>
    </row>
    <row r="26" spans="1:8" x14ac:dyDescent="0.2">
      <c r="A26" s="1">
        <v>41974</v>
      </c>
      <c r="B26">
        <v>16.905999999999999</v>
      </c>
      <c r="C26">
        <v>17.032</v>
      </c>
      <c r="D26">
        <v>14.6515</v>
      </c>
      <c r="E26">
        <v>15.5175</v>
      </c>
      <c r="F26">
        <v>15.5175</v>
      </c>
      <c r="G26">
        <v>1736428000</v>
      </c>
      <c r="H26" s="2">
        <f t="shared" si="0"/>
        <v>-8.3539988397117251E-2</v>
      </c>
    </row>
    <row r="27" spans="1:8" x14ac:dyDescent="0.2">
      <c r="A27" s="1">
        <v>42005</v>
      </c>
      <c r="B27">
        <v>15.629</v>
      </c>
      <c r="C27">
        <v>17.975000000000001</v>
      </c>
      <c r="D27">
        <v>14.262499999999999</v>
      </c>
      <c r="E27">
        <v>17.726500000000001</v>
      </c>
      <c r="F27">
        <v>17.726500000000001</v>
      </c>
      <c r="G27">
        <v>2061142000</v>
      </c>
      <c r="H27" s="2">
        <f t="shared" si="0"/>
        <v>0.14235540518769141</v>
      </c>
    </row>
    <row r="28" spans="1:8" x14ac:dyDescent="0.2">
      <c r="A28" s="1">
        <v>42036</v>
      </c>
      <c r="B28">
        <v>17.502500999999999</v>
      </c>
      <c r="C28">
        <v>19.468499999999999</v>
      </c>
      <c r="D28">
        <v>17.500499999999999</v>
      </c>
      <c r="E28">
        <v>19.007999000000002</v>
      </c>
      <c r="F28">
        <v>19.007999000000002</v>
      </c>
      <c r="G28">
        <v>1416924000</v>
      </c>
      <c r="H28" s="2">
        <f t="shared" si="0"/>
        <v>7.229283840577666E-2</v>
      </c>
    </row>
    <row r="29" spans="1:8" x14ac:dyDescent="0.2">
      <c r="A29" s="1">
        <v>42064</v>
      </c>
      <c r="B29">
        <v>19.0425</v>
      </c>
      <c r="C29">
        <v>19.420999999999999</v>
      </c>
      <c r="D29">
        <v>18.282499000000001</v>
      </c>
      <c r="E29">
        <v>18.605</v>
      </c>
      <c r="F29">
        <v>18.605</v>
      </c>
      <c r="G29">
        <v>1110056000</v>
      </c>
      <c r="H29" s="2">
        <f t="shared" si="0"/>
        <v>-2.1201547832573074E-2</v>
      </c>
    </row>
    <row r="30" spans="1:8" x14ac:dyDescent="0.2">
      <c r="A30" s="1">
        <v>42095</v>
      </c>
      <c r="B30">
        <v>18.605</v>
      </c>
      <c r="C30">
        <v>22.6325</v>
      </c>
      <c r="D30">
        <v>18.417000000000002</v>
      </c>
      <c r="E30">
        <v>21.089001</v>
      </c>
      <c r="F30">
        <v>21.089001</v>
      </c>
      <c r="G30">
        <v>1688096000</v>
      </c>
      <c r="H30" s="2">
        <f t="shared" si="0"/>
        <v>0.13351255038968016</v>
      </c>
    </row>
    <row r="31" spans="1:8" x14ac:dyDescent="0.2">
      <c r="A31" s="1">
        <v>42125</v>
      </c>
      <c r="B31">
        <v>21.190999999999999</v>
      </c>
      <c r="C31">
        <v>21.950001</v>
      </c>
      <c r="D31">
        <v>20.727501</v>
      </c>
      <c r="E31">
        <v>21.461500000000001</v>
      </c>
      <c r="F31">
        <v>21.461500000000001</v>
      </c>
      <c r="G31">
        <v>1039660000</v>
      </c>
      <c r="H31" s="2">
        <f t="shared" si="0"/>
        <v>1.7663188502859917E-2</v>
      </c>
    </row>
    <row r="32" spans="1:8" x14ac:dyDescent="0.2">
      <c r="A32" s="1">
        <v>42156</v>
      </c>
      <c r="B32">
        <v>21.52</v>
      </c>
      <c r="C32">
        <v>22.351998999999999</v>
      </c>
      <c r="D32">
        <v>20.957001000000002</v>
      </c>
      <c r="E32">
        <v>21.704499999999999</v>
      </c>
      <c r="F32">
        <v>21.704499999999999</v>
      </c>
      <c r="G32">
        <v>1099750000</v>
      </c>
      <c r="H32" s="2">
        <f t="shared" si="0"/>
        <v>1.1322600936560749E-2</v>
      </c>
    </row>
    <row r="33" spans="1:8" x14ac:dyDescent="0.2">
      <c r="A33" s="1">
        <v>42186</v>
      </c>
      <c r="B33">
        <v>21.967500999999999</v>
      </c>
      <c r="C33">
        <v>29.028500000000001</v>
      </c>
      <c r="D33">
        <v>21.278500000000001</v>
      </c>
      <c r="E33">
        <v>26.807500999999998</v>
      </c>
      <c r="F33">
        <v>26.807500999999998</v>
      </c>
      <c r="G33">
        <v>2041400000</v>
      </c>
      <c r="H33" s="2">
        <f t="shared" si="0"/>
        <v>0.23511258034048235</v>
      </c>
    </row>
    <row r="34" spans="1:8" x14ac:dyDescent="0.2">
      <c r="A34" s="1">
        <v>42217</v>
      </c>
      <c r="B34">
        <v>26.872499000000001</v>
      </c>
      <c r="C34">
        <v>27.136998999999999</v>
      </c>
      <c r="D34">
        <v>22.549999</v>
      </c>
      <c r="E34">
        <v>25.644501000000002</v>
      </c>
      <c r="F34">
        <v>25.644501000000002</v>
      </c>
      <c r="G34">
        <v>1657264000</v>
      </c>
      <c r="H34" s="2">
        <f t="shared" si="0"/>
        <v>-4.3383379898036624E-2</v>
      </c>
    </row>
    <row r="35" spans="1:8" x14ac:dyDescent="0.2">
      <c r="A35" s="1">
        <v>42248</v>
      </c>
      <c r="B35">
        <v>24.957001000000002</v>
      </c>
      <c r="C35">
        <v>27.489000000000001</v>
      </c>
      <c r="D35">
        <v>24.524999999999999</v>
      </c>
      <c r="E35">
        <v>25.5945</v>
      </c>
      <c r="F35">
        <v>25.5945</v>
      </c>
      <c r="G35">
        <v>1535378000</v>
      </c>
      <c r="H35" s="2">
        <f t="shared" si="0"/>
        <v>-1.9497747294830083E-3</v>
      </c>
    </row>
    <row r="36" spans="1:8" x14ac:dyDescent="0.2">
      <c r="A36" s="1">
        <v>42278</v>
      </c>
      <c r="B36">
        <v>25.549999</v>
      </c>
      <c r="C36">
        <v>31.535999</v>
      </c>
      <c r="D36">
        <v>25.299999</v>
      </c>
      <c r="E36">
        <v>31.295000000000002</v>
      </c>
      <c r="F36">
        <v>31.295000000000002</v>
      </c>
      <c r="G36">
        <v>1942522000</v>
      </c>
      <c r="H36" s="2">
        <f t="shared" si="0"/>
        <v>0.22272363203031909</v>
      </c>
    </row>
    <row r="37" spans="1:8" x14ac:dyDescent="0.2">
      <c r="A37" s="1">
        <v>42309</v>
      </c>
      <c r="B37">
        <v>31.356501000000002</v>
      </c>
      <c r="C37">
        <v>34.138500000000001</v>
      </c>
      <c r="D37">
        <v>31.020499999999998</v>
      </c>
      <c r="E37">
        <v>33.240001999999997</v>
      </c>
      <c r="F37">
        <v>33.240001999999997</v>
      </c>
      <c r="G37">
        <v>1746098000</v>
      </c>
      <c r="H37" s="2">
        <f t="shared" si="0"/>
        <v>6.2150567183255956E-2</v>
      </c>
    </row>
    <row r="38" spans="1:8" x14ac:dyDescent="0.2">
      <c r="A38" s="1">
        <v>42339</v>
      </c>
      <c r="B38">
        <v>33.6875</v>
      </c>
      <c r="C38">
        <v>34.821998999999998</v>
      </c>
      <c r="D38">
        <v>31.763500000000001</v>
      </c>
      <c r="E38">
        <v>33.794497999999997</v>
      </c>
      <c r="F38">
        <v>33.794497999999997</v>
      </c>
      <c r="G38">
        <v>1803750000</v>
      </c>
      <c r="H38" s="2">
        <f t="shared" si="0"/>
        <v>1.6681587443947817E-2</v>
      </c>
    </row>
    <row r="39" spans="1:8" x14ac:dyDescent="0.2">
      <c r="A39" s="1">
        <v>42370</v>
      </c>
      <c r="B39">
        <v>32.814498999999998</v>
      </c>
      <c r="C39">
        <v>32.886001999999998</v>
      </c>
      <c r="D39">
        <v>27.358999000000001</v>
      </c>
      <c r="E39">
        <v>29.35</v>
      </c>
      <c r="F39">
        <v>29.35</v>
      </c>
      <c r="G39">
        <v>2604018000</v>
      </c>
      <c r="H39" s="2">
        <f t="shared" si="0"/>
        <v>-0.13151543189071771</v>
      </c>
    </row>
    <row r="40" spans="1:8" x14ac:dyDescent="0.2">
      <c r="A40" s="1">
        <v>42401</v>
      </c>
      <c r="B40">
        <v>28.907499000000001</v>
      </c>
      <c r="C40">
        <v>29.09</v>
      </c>
      <c r="D40">
        <v>23.700001</v>
      </c>
      <c r="E40">
        <v>27.625999</v>
      </c>
      <c r="F40">
        <v>27.625999</v>
      </c>
      <c r="G40">
        <v>2482896000</v>
      </c>
      <c r="H40" s="2">
        <f t="shared" si="0"/>
        <v>-5.8739386712095443E-2</v>
      </c>
    </row>
    <row r="41" spans="1:8" x14ac:dyDescent="0.2">
      <c r="A41" s="1">
        <v>42430</v>
      </c>
      <c r="B41">
        <v>27.814501</v>
      </c>
      <c r="C41">
        <v>30.162001</v>
      </c>
      <c r="D41">
        <v>26.929001</v>
      </c>
      <c r="E41">
        <v>29.681999000000001</v>
      </c>
      <c r="F41">
        <v>29.681999000000001</v>
      </c>
      <c r="G41">
        <v>1880190000</v>
      </c>
      <c r="H41" s="2">
        <f t="shared" si="0"/>
        <v>7.4422648028040578E-2</v>
      </c>
    </row>
    <row r="42" spans="1:8" x14ac:dyDescent="0.2">
      <c r="A42" s="1">
        <v>42461</v>
      </c>
      <c r="B42">
        <v>29.5245</v>
      </c>
      <c r="C42">
        <v>33.499001</v>
      </c>
      <c r="D42">
        <v>29.262501</v>
      </c>
      <c r="E42">
        <v>32.979500000000002</v>
      </c>
      <c r="F42">
        <v>32.979500000000002</v>
      </c>
      <c r="G42">
        <v>1569284000</v>
      </c>
      <c r="H42" s="2">
        <f t="shared" si="0"/>
        <v>0.11109430331831763</v>
      </c>
    </row>
    <row r="43" spans="1:8" x14ac:dyDescent="0.2">
      <c r="A43" s="1">
        <v>42491</v>
      </c>
      <c r="B43">
        <v>33.195999</v>
      </c>
      <c r="C43">
        <v>36.211497999999999</v>
      </c>
      <c r="D43">
        <v>32.799999</v>
      </c>
      <c r="E43">
        <v>36.139499999999998</v>
      </c>
      <c r="F43">
        <v>36.139499999999998</v>
      </c>
      <c r="G43">
        <v>1812290000</v>
      </c>
      <c r="H43" s="2">
        <f t="shared" si="0"/>
        <v>9.5817098500583592E-2</v>
      </c>
    </row>
    <row r="44" spans="1:8" x14ac:dyDescent="0.2">
      <c r="A44" s="1">
        <v>42522</v>
      </c>
      <c r="B44">
        <v>36.044998</v>
      </c>
      <c r="C44">
        <v>36.575001</v>
      </c>
      <c r="D44">
        <v>34.105998999999997</v>
      </c>
      <c r="E44">
        <v>35.780997999999997</v>
      </c>
      <c r="F44">
        <v>35.780997999999997</v>
      </c>
      <c r="G44">
        <v>1490818000</v>
      </c>
      <c r="H44" s="2">
        <f t="shared" si="0"/>
        <v>-9.9199490861799824E-3</v>
      </c>
    </row>
    <row r="45" spans="1:8" x14ac:dyDescent="0.2">
      <c r="A45" s="1">
        <v>42552</v>
      </c>
      <c r="B45">
        <v>35.866000999999997</v>
      </c>
      <c r="C45">
        <v>38.299999</v>
      </c>
      <c r="D45">
        <v>35.826999999999998</v>
      </c>
      <c r="E45">
        <v>37.940497999999998</v>
      </c>
      <c r="F45">
        <v>37.940497999999998</v>
      </c>
      <c r="G45">
        <v>1372710000</v>
      </c>
      <c r="H45" s="2">
        <f t="shared" si="0"/>
        <v>6.0353263483595439E-2</v>
      </c>
    </row>
    <row r="46" spans="1:8" x14ac:dyDescent="0.2">
      <c r="A46" s="1">
        <v>42583</v>
      </c>
      <c r="B46">
        <v>37.993499999999997</v>
      </c>
      <c r="C46">
        <v>38.749001</v>
      </c>
      <c r="D46">
        <v>37.517502</v>
      </c>
      <c r="E46">
        <v>38.457999999999998</v>
      </c>
      <c r="F46">
        <v>38.457999999999998</v>
      </c>
      <c r="G46">
        <v>1000008000</v>
      </c>
      <c r="H46" s="2">
        <f t="shared" si="0"/>
        <v>1.363983150669241E-2</v>
      </c>
    </row>
    <row r="47" spans="1:8" x14ac:dyDescent="0.2">
      <c r="A47" s="1">
        <v>42614</v>
      </c>
      <c r="B47">
        <v>38.544998</v>
      </c>
      <c r="C47">
        <v>41.997501</v>
      </c>
      <c r="D47">
        <v>37.799999</v>
      </c>
      <c r="E47">
        <v>41.865501000000002</v>
      </c>
      <c r="F47">
        <v>41.865501000000002</v>
      </c>
      <c r="G47">
        <v>1346714000</v>
      </c>
      <c r="H47" s="2">
        <f t="shared" si="0"/>
        <v>8.8603177492329391E-2</v>
      </c>
    </row>
    <row r="48" spans="1:8" x14ac:dyDescent="0.2">
      <c r="A48" s="1">
        <v>42644</v>
      </c>
      <c r="B48">
        <v>41.799999</v>
      </c>
      <c r="C48">
        <v>42.360500000000002</v>
      </c>
      <c r="D48">
        <v>38.730499000000002</v>
      </c>
      <c r="E48">
        <v>39.491000999999997</v>
      </c>
      <c r="F48">
        <v>39.491000999999997</v>
      </c>
      <c r="G48">
        <v>1541276000</v>
      </c>
      <c r="H48" s="2">
        <f t="shared" si="0"/>
        <v>-5.6717343475717739E-2</v>
      </c>
    </row>
    <row r="49" spans="1:8" x14ac:dyDescent="0.2">
      <c r="A49" s="1">
        <v>42675</v>
      </c>
      <c r="B49">
        <v>39.950001</v>
      </c>
      <c r="C49">
        <v>40.042000000000002</v>
      </c>
      <c r="D49">
        <v>35.505001</v>
      </c>
      <c r="E49">
        <v>37.528500000000001</v>
      </c>
      <c r="F49">
        <v>37.528500000000001</v>
      </c>
      <c r="G49">
        <v>2201718000</v>
      </c>
      <c r="H49" s="2">
        <f t="shared" si="0"/>
        <v>-4.9694891248768198E-2</v>
      </c>
    </row>
    <row r="50" spans="1:8" x14ac:dyDescent="0.2">
      <c r="A50" s="1">
        <v>42705</v>
      </c>
      <c r="B50">
        <v>37.620499000000002</v>
      </c>
      <c r="C50">
        <v>39.123001000000002</v>
      </c>
      <c r="D50">
        <v>36.834999000000003</v>
      </c>
      <c r="E50">
        <v>37.493499999999997</v>
      </c>
      <c r="F50">
        <v>37.493499999999997</v>
      </c>
      <c r="G50">
        <v>1473204000</v>
      </c>
      <c r="H50" s="2">
        <f t="shared" si="0"/>
        <v>-9.3262453868403201E-4</v>
      </c>
    </row>
    <row r="51" spans="1:8" x14ac:dyDescent="0.2">
      <c r="A51" s="1">
        <v>42736</v>
      </c>
      <c r="B51">
        <v>37.896000000000001</v>
      </c>
      <c r="C51">
        <v>42.192000999999998</v>
      </c>
      <c r="D51">
        <v>37.384998000000003</v>
      </c>
      <c r="E51">
        <v>41.173999999999999</v>
      </c>
      <c r="F51">
        <v>41.173999999999999</v>
      </c>
      <c r="G51">
        <v>1412280000</v>
      </c>
      <c r="H51" s="2">
        <f t="shared" si="0"/>
        <v>9.8163681704828906E-2</v>
      </c>
    </row>
    <row r="52" spans="1:8" x14ac:dyDescent="0.2">
      <c r="A52" s="1">
        <v>42767</v>
      </c>
      <c r="B52">
        <v>41.460498999999999</v>
      </c>
      <c r="C52">
        <v>43.042999000000002</v>
      </c>
      <c r="D52">
        <v>40.150002000000001</v>
      </c>
      <c r="E52">
        <v>42.251998999999998</v>
      </c>
      <c r="F52">
        <v>42.251998999999998</v>
      </c>
      <c r="G52">
        <v>1434966000</v>
      </c>
      <c r="H52" s="2">
        <f t="shared" si="0"/>
        <v>2.61815466070821E-2</v>
      </c>
    </row>
    <row r="53" spans="1:8" x14ac:dyDescent="0.2">
      <c r="A53" s="1">
        <v>42795</v>
      </c>
      <c r="B53">
        <v>42.652500000000003</v>
      </c>
      <c r="C53">
        <v>44.517502</v>
      </c>
      <c r="D53">
        <v>41.674999</v>
      </c>
      <c r="E53">
        <v>44.326999999999998</v>
      </c>
      <c r="F53">
        <v>44.326999999999998</v>
      </c>
      <c r="G53">
        <v>1214214000</v>
      </c>
      <c r="H53" s="2">
        <f t="shared" si="0"/>
        <v>4.9110126126813564E-2</v>
      </c>
    </row>
    <row r="54" spans="1:8" x14ac:dyDescent="0.2">
      <c r="A54" s="1">
        <v>42826</v>
      </c>
      <c r="B54">
        <v>44.400002000000001</v>
      </c>
      <c r="C54">
        <v>47.479500000000002</v>
      </c>
      <c r="D54">
        <v>44.224499000000002</v>
      </c>
      <c r="E54">
        <v>46.249499999999998</v>
      </c>
      <c r="F54">
        <v>46.249499999999998</v>
      </c>
      <c r="G54">
        <v>1470794000</v>
      </c>
      <c r="H54" s="2">
        <f t="shared" si="0"/>
        <v>4.3370857490919741E-2</v>
      </c>
    </row>
    <row r="55" spans="1:8" x14ac:dyDescent="0.2">
      <c r="A55" s="1">
        <v>42856</v>
      </c>
      <c r="B55">
        <v>46.389999000000003</v>
      </c>
      <c r="C55">
        <v>50.060001</v>
      </c>
      <c r="D55">
        <v>46.389999000000003</v>
      </c>
      <c r="E55">
        <v>49.730998999999997</v>
      </c>
      <c r="F55">
        <v>49.730998999999997</v>
      </c>
      <c r="G55">
        <v>1524040000</v>
      </c>
      <c r="H55" s="2">
        <f t="shared" si="0"/>
        <v>7.5276467853706522E-2</v>
      </c>
    </row>
    <row r="56" spans="1:8" x14ac:dyDescent="0.2">
      <c r="A56" s="1">
        <v>42887</v>
      </c>
      <c r="B56">
        <v>49.929501000000002</v>
      </c>
      <c r="C56">
        <v>50.849997999999999</v>
      </c>
      <c r="D56">
        <v>46.349997999999999</v>
      </c>
      <c r="E56">
        <v>48.400002000000001</v>
      </c>
      <c r="F56">
        <v>48.400002000000001</v>
      </c>
      <c r="G56">
        <v>1922708000</v>
      </c>
      <c r="H56" s="2">
        <f t="shared" si="0"/>
        <v>-2.676393048126776E-2</v>
      </c>
    </row>
    <row r="57" spans="1:8" x14ac:dyDescent="0.2">
      <c r="A57" s="1">
        <v>42917</v>
      </c>
      <c r="B57">
        <v>48.639499999999998</v>
      </c>
      <c r="C57">
        <v>54.165500999999999</v>
      </c>
      <c r="D57">
        <v>47.549999</v>
      </c>
      <c r="E57">
        <v>49.389000000000003</v>
      </c>
      <c r="F57">
        <v>49.389000000000003</v>
      </c>
      <c r="G57">
        <v>1576248000</v>
      </c>
      <c r="H57" s="2">
        <f t="shared" si="0"/>
        <v>2.0433842130833015E-2</v>
      </c>
    </row>
    <row r="58" spans="1:8" x14ac:dyDescent="0.2">
      <c r="A58" s="1">
        <v>42948</v>
      </c>
      <c r="B58">
        <v>49.805500000000002</v>
      </c>
      <c r="C58">
        <v>50.32</v>
      </c>
      <c r="D58">
        <v>46.816502</v>
      </c>
      <c r="E58">
        <v>49.029998999999997</v>
      </c>
      <c r="F58">
        <v>49.029998999999997</v>
      </c>
      <c r="G58">
        <v>1547836000</v>
      </c>
      <c r="H58" s="2">
        <f t="shared" si="0"/>
        <v>-7.2688452894370467E-3</v>
      </c>
    </row>
    <row r="59" spans="1:8" x14ac:dyDescent="0.2">
      <c r="A59" s="1">
        <v>42979</v>
      </c>
      <c r="B59">
        <v>49.209999000000003</v>
      </c>
      <c r="C59">
        <v>50</v>
      </c>
      <c r="D59">
        <v>46.587502000000001</v>
      </c>
      <c r="E59">
        <v>48.067501</v>
      </c>
      <c r="F59">
        <v>48.067501</v>
      </c>
      <c r="G59">
        <v>1185836000</v>
      </c>
      <c r="H59" s="2">
        <f t="shared" si="0"/>
        <v>-1.9630797871319487E-2</v>
      </c>
    </row>
    <row r="60" spans="1:8" x14ac:dyDescent="0.2">
      <c r="A60" s="1">
        <v>43009</v>
      </c>
      <c r="B60">
        <v>48.200001</v>
      </c>
      <c r="C60">
        <v>56.139499999999998</v>
      </c>
      <c r="D60">
        <v>47.518501000000001</v>
      </c>
      <c r="E60">
        <v>55.264000000000003</v>
      </c>
      <c r="F60">
        <v>55.264000000000003</v>
      </c>
      <c r="G60">
        <v>1666682000</v>
      </c>
      <c r="H60" s="2">
        <f t="shared" si="0"/>
        <v>0.14971652052391912</v>
      </c>
    </row>
    <row r="61" spans="1:8" x14ac:dyDescent="0.2">
      <c r="A61" s="1">
        <v>43040</v>
      </c>
      <c r="B61">
        <v>55.27</v>
      </c>
      <c r="C61">
        <v>60.670501999999999</v>
      </c>
      <c r="D61">
        <v>54.343497999999997</v>
      </c>
      <c r="E61">
        <v>58.837502000000001</v>
      </c>
      <c r="F61">
        <v>58.837502000000001</v>
      </c>
      <c r="G61">
        <v>1543300000</v>
      </c>
      <c r="H61" s="2">
        <f t="shared" si="0"/>
        <v>6.4662384192240838E-2</v>
      </c>
    </row>
    <row r="62" spans="1:8" x14ac:dyDescent="0.2">
      <c r="A62" s="1">
        <v>43070</v>
      </c>
      <c r="B62">
        <v>58.602500999999997</v>
      </c>
      <c r="C62">
        <v>59.738998000000002</v>
      </c>
      <c r="D62">
        <v>56.237000000000002</v>
      </c>
      <c r="E62">
        <v>58.473498999999997</v>
      </c>
      <c r="F62">
        <v>58.473498999999997</v>
      </c>
      <c r="G62">
        <v>1155204000</v>
      </c>
      <c r="H62" s="2">
        <f t="shared" si="0"/>
        <v>-6.1865814765556136E-3</v>
      </c>
    </row>
    <row r="63" spans="1:8" x14ac:dyDescent="0.2">
      <c r="A63" s="1">
        <v>43101</v>
      </c>
      <c r="B63">
        <v>58.599997999999999</v>
      </c>
      <c r="C63">
        <v>73.628997999999996</v>
      </c>
      <c r="D63">
        <v>58.525500999999998</v>
      </c>
      <c r="E63">
        <v>72.544501999999994</v>
      </c>
      <c r="F63">
        <v>72.544501999999994</v>
      </c>
      <c r="G63">
        <v>1927424000</v>
      </c>
      <c r="H63" s="2">
        <f t="shared" si="0"/>
        <v>0.2406389773254376</v>
      </c>
    </row>
    <row r="64" spans="1:8" x14ac:dyDescent="0.2">
      <c r="A64" s="1">
        <v>43132</v>
      </c>
      <c r="B64">
        <v>72.25</v>
      </c>
      <c r="C64">
        <v>76.434997999999993</v>
      </c>
      <c r="D64">
        <v>63.296500999999999</v>
      </c>
      <c r="E64">
        <v>75.622497999999993</v>
      </c>
      <c r="F64">
        <v>75.622497999999993</v>
      </c>
      <c r="G64">
        <v>2755680000</v>
      </c>
      <c r="H64" s="2">
        <f t="shared" si="0"/>
        <v>4.2429073398284535E-2</v>
      </c>
    </row>
    <row r="65" spans="1:8" x14ac:dyDescent="0.2">
      <c r="A65" s="1">
        <v>43160</v>
      </c>
      <c r="B65">
        <v>75.680000000000007</v>
      </c>
      <c r="C65">
        <v>80.876998999999998</v>
      </c>
      <c r="D65">
        <v>68.260002</v>
      </c>
      <c r="E65">
        <v>72.366996999999998</v>
      </c>
      <c r="F65">
        <v>72.366996999999998</v>
      </c>
      <c r="G65">
        <v>2608002000</v>
      </c>
      <c r="H65" s="2">
        <f t="shared" si="0"/>
        <v>-4.3049371365648299E-2</v>
      </c>
    </row>
    <row r="66" spans="1:8" x14ac:dyDescent="0.2">
      <c r="A66" s="1">
        <v>43191</v>
      </c>
      <c r="B66">
        <v>70.880996999999994</v>
      </c>
      <c r="C66">
        <v>81.904999000000004</v>
      </c>
      <c r="D66">
        <v>67.643996999999999</v>
      </c>
      <c r="E66">
        <v>78.306503000000006</v>
      </c>
      <c r="F66">
        <v>78.306503000000006</v>
      </c>
      <c r="G66">
        <v>2598392000</v>
      </c>
      <c r="H66" s="2">
        <f t="shared" si="0"/>
        <v>8.2074788870954651E-2</v>
      </c>
    </row>
    <row r="67" spans="1:8" x14ac:dyDescent="0.2">
      <c r="A67" s="1">
        <v>43221</v>
      </c>
      <c r="B67">
        <v>78.161002999999994</v>
      </c>
      <c r="C67">
        <v>81.75</v>
      </c>
      <c r="D67">
        <v>77.301002999999994</v>
      </c>
      <c r="E67">
        <v>81.481003000000001</v>
      </c>
      <c r="F67">
        <v>81.481003000000001</v>
      </c>
      <c r="G67">
        <v>1432310000</v>
      </c>
      <c r="H67" s="2">
        <f t="shared" si="0"/>
        <v>4.0539417269086761E-2</v>
      </c>
    </row>
    <row r="68" spans="1:8" x14ac:dyDescent="0.2">
      <c r="A68" s="1">
        <v>43252</v>
      </c>
      <c r="B68">
        <v>81.851500999999999</v>
      </c>
      <c r="C68">
        <v>88.154999000000004</v>
      </c>
      <c r="D68">
        <v>81.754501000000005</v>
      </c>
      <c r="E68">
        <v>84.989998</v>
      </c>
      <c r="F68">
        <v>84.989998</v>
      </c>
      <c r="G68">
        <v>1718826000</v>
      </c>
      <c r="H68" s="2">
        <f t="shared" ref="H68:H122" si="1">(F68-F67)/F67</f>
        <v>4.3065191526913321E-2</v>
      </c>
    </row>
    <row r="69" spans="1:8" x14ac:dyDescent="0.2">
      <c r="A69" s="1">
        <v>43282</v>
      </c>
      <c r="B69">
        <v>84.135002</v>
      </c>
      <c r="C69">
        <v>94.002502000000007</v>
      </c>
      <c r="D69">
        <v>83.903000000000006</v>
      </c>
      <c r="E69">
        <v>88.872001999999995</v>
      </c>
      <c r="F69">
        <v>88.872001999999995</v>
      </c>
      <c r="G69">
        <v>1950422000</v>
      </c>
      <c r="H69" s="2">
        <f t="shared" si="1"/>
        <v>4.5676010017084538E-2</v>
      </c>
    </row>
    <row r="70" spans="1:8" x14ac:dyDescent="0.2">
      <c r="A70" s="1">
        <v>43313</v>
      </c>
      <c r="B70">
        <v>89.199996999999996</v>
      </c>
      <c r="C70">
        <v>101.278503</v>
      </c>
      <c r="D70">
        <v>88.801002999999994</v>
      </c>
      <c r="E70">
        <v>100.635498</v>
      </c>
      <c r="F70">
        <v>100.635498</v>
      </c>
      <c r="G70">
        <v>1931516000</v>
      </c>
      <c r="H70" s="2">
        <f t="shared" si="1"/>
        <v>0.13236447627229106</v>
      </c>
    </row>
    <row r="71" spans="1:8" x14ac:dyDescent="0.2">
      <c r="A71" s="1">
        <v>43344</v>
      </c>
      <c r="B71">
        <v>101.324997</v>
      </c>
      <c r="C71">
        <v>102.525002</v>
      </c>
      <c r="D71">
        <v>93.25</v>
      </c>
      <c r="E71">
        <v>100.150002</v>
      </c>
      <c r="F71">
        <v>100.150002</v>
      </c>
      <c r="G71">
        <v>1888910000</v>
      </c>
      <c r="H71" s="2">
        <f t="shared" si="1"/>
        <v>-4.8243016594402676E-3</v>
      </c>
    </row>
    <row r="72" spans="1:8" x14ac:dyDescent="0.2">
      <c r="A72" s="1">
        <v>43374</v>
      </c>
      <c r="B72">
        <v>101.099503</v>
      </c>
      <c r="C72">
        <v>101.65949999999999</v>
      </c>
      <c r="D72">
        <v>73.818000999999995</v>
      </c>
      <c r="E72">
        <v>79.900497000000001</v>
      </c>
      <c r="F72">
        <v>79.900497000000001</v>
      </c>
      <c r="G72">
        <v>3664416000</v>
      </c>
      <c r="H72" s="2">
        <f t="shared" si="1"/>
        <v>-0.2021917583186868</v>
      </c>
    </row>
    <row r="73" spans="1:8" x14ac:dyDescent="0.2">
      <c r="A73" s="1">
        <v>43405</v>
      </c>
      <c r="B73">
        <v>81.176497999999995</v>
      </c>
      <c r="C73">
        <v>89.199996999999996</v>
      </c>
      <c r="D73">
        <v>71</v>
      </c>
      <c r="E73">
        <v>84.508499</v>
      </c>
      <c r="F73">
        <v>84.508499</v>
      </c>
      <c r="G73">
        <v>2785800000</v>
      </c>
      <c r="H73" s="2">
        <f t="shared" si="1"/>
        <v>5.7671756409725446E-2</v>
      </c>
    </row>
    <row r="74" spans="1:8" x14ac:dyDescent="0.2">
      <c r="A74" s="1">
        <v>43435</v>
      </c>
      <c r="B74">
        <v>88.472999999999999</v>
      </c>
      <c r="C74">
        <v>88.917000000000002</v>
      </c>
      <c r="D74">
        <v>65.349997999999999</v>
      </c>
      <c r="E74">
        <v>75.098502999999994</v>
      </c>
      <c r="F74">
        <v>75.098502999999994</v>
      </c>
      <c r="G74">
        <v>3096254000</v>
      </c>
      <c r="H74" s="2">
        <f t="shared" si="1"/>
        <v>-0.11134969986864879</v>
      </c>
    </row>
    <row r="75" spans="1:8" x14ac:dyDescent="0.2">
      <c r="A75" s="1">
        <v>43466</v>
      </c>
      <c r="B75">
        <v>73.260002</v>
      </c>
      <c r="C75">
        <v>86.820503000000002</v>
      </c>
      <c r="D75">
        <v>73.046501000000006</v>
      </c>
      <c r="E75">
        <v>85.936501000000007</v>
      </c>
      <c r="F75">
        <v>85.936501000000007</v>
      </c>
      <c r="G75">
        <v>2680034000</v>
      </c>
      <c r="H75" s="2">
        <f t="shared" si="1"/>
        <v>0.14431709777224205</v>
      </c>
    </row>
    <row r="76" spans="1:8" x14ac:dyDescent="0.2">
      <c r="A76" s="1">
        <v>43497</v>
      </c>
      <c r="B76">
        <v>81.944000000000003</v>
      </c>
      <c r="C76">
        <v>83.653000000000006</v>
      </c>
      <c r="D76">
        <v>78.337997000000001</v>
      </c>
      <c r="E76">
        <v>81.991501</v>
      </c>
      <c r="F76">
        <v>81.991501</v>
      </c>
      <c r="G76">
        <v>1618738000</v>
      </c>
      <c r="H76" s="2">
        <f t="shared" si="1"/>
        <v>-4.5905988190047521E-2</v>
      </c>
    </row>
    <row r="77" spans="1:8" x14ac:dyDescent="0.2">
      <c r="A77" s="1">
        <v>43525</v>
      </c>
      <c r="B77">
        <v>82.756500000000003</v>
      </c>
      <c r="C77">
        <v>91.1875</v>
      </c>
      <c r="D77">
        <v>79.328498999999994</v>
      </c>
      <c r="E77">
        <v>89.037497999999999</v>
      </c>
      <c r="F77">
        <v>89.037497999999999</v>
      </c>
      <c r="G77">
        <v>2016644000</v>
      </c>
      <c r="H77" s="2">
        <f t="shared" si="1"/>
        <v>8.5935699603791854E-2</v>
      </c>
    </row>
    <row r="78" spans="1:8" x14ac:dyDescent="0.2">
      <c r="A78" s="1">
        <v>43556</v>
      </c>
      <c r="B78">
        <v>90.005500999999995</v>
      </c>
      <c r="C78">
        <v>97.817001000000005</v>
      </c>
      <c r="D78">
        <v>89.936501000000007</v>
      </c>
      <c r="E78">
        <v>96.325996000000004</v>
      </c>
      <c r="F78">
        <v>96.325996000000004</v>
      </c>
      <c r="G78">
        <v>1624784000</v>
      </c>
      <c r="H78" s="2">
        <f t="shared" si="1"/>
        <v>8.1858746749599864E-2</v>
      </c>
    </row>
    <row r="79" spans="1:8" x14ac:dyDescent="0.2">
      <c r="A79" s="1">
        <v>43586</v>
      </c>
      <c r="B79">
        <v>96.654503000000005</v>
      </c>
      <c r="C79">
        <v>98.220000999999996</v>
      </c>
      <c r="D79">
        <v>88.635002</v>
      </c>
      <c r="E79">
        <v>88.753501999999997</v>
      </c>
      <c r="F79">
        <v>88.753501999999997</v>
      </c>
      <c r="G79">
        <v>1964288000</v>
      </c>
      <c r="H79" s="2">
        <f t="shared" si="1"/>
        <v>-7.8613191811689187E-2</v>
      </c>
    </row>
    <row r="80" spans="1:8" x14ac:dyDescent="0.2">
      <c r="A80" s="1">
        <v>43617</v>
      </c>
      <c r="B80">
        <v>88.000504000000006</v>
      </c>
      <c r="C80">
        <v>96.760002</v>
      </c>
      <c r="D80">
        <v>83.599997999999999</v>
      </c>
      <c r="E80">
        <v>94.681503000000006</v>
      </c>
      <c r="F80">
        <v>94.681503000000006</v>
      </c>
      <c r="G80">
        <v>1494930000</v>
      </c>
      <c r="H80" s="2">
        <f t="shared" si="1"/>
        <v>6.679174191909644E-2</v>
      </c>
    </row>
    <row r="81" spans="1:8" x14ac:dyDescent="0.2">
      <c r="A81" s="1">
        <v>43647</v>
      </c>
      <c r="B81">
        <v>96.149001999999996</v>
      </c>
      <c r="C81">
        <v>101.790001</v>
      </c>
      <c r="D81">
        <v>92.471999999999994</v>
      </c>
      <c r="E81">
        <v>93.338997000000006</v>
      </c>
      <c r="F81">
        <v>93.338997000000006</v>
      </c>
      <c r="G81">
        <v>1462976000</v>
      </c>
      <c r="H81" s="2">
        <f t="shared" si="1"/>
        <v>-1.417917922152123E-2</v>
      </c>
    </row>
    <row r="82" spans="1:8" x14ac:dyDescent="0.2">
      <c r="A82" s="1">
        <v>43678</v>
      </c>
      <c r="B82">
        <v>93.585999000000001</v>
      </c>
      <c r="C82">
        <v>94.896004000000005</v>
      </c>
      <c r="D82">
        <v>87.175499000000002</v>
      </c>
      <c r="E82">
        <v>88.814498999999998</v>
      </c>
      <c r="F82">
        <v>88.814498999999998</v>
      </c>
      <c r="G82">
        <v>1595424000</v>
      </c>
      <c r="H82" s="2">
        <f t="shared" si="1"/>
        <v>-4.8473822790274984E-2</v>
      </c>
    </row>
    <row r="83" spans="1:8" x14ac:dyDescent="0.2">
      <c r="A83" s="1">
        <v>43709</v>
      </c>
      <c r="B83">
        <v>88.5</v>
      </c>
      <c r="C83">
        <v>92.682998999999995</v>
      </c>
      <c r="D83">
        <v>85.460999000000001</v>
      </c>
      <c r="E83">
        <v>86.795501999999999</v>
      </c>
      <c r="F83">
        <v>86.795501999999999</v>
      </c>
      <c r="G83">
        <v>1223458000</v>
      </c>
      <c r="H83" s="2">
        <f t="shared" si="1"/>
        <v>-2.2732740968341204E-2</v>
      </c>
    </row>
    <row r="84" spans="1:8" x14ac:dyDescent="0.2">
      <c r="A84" s="1">
        <v>43739</v>
      </c>
      <c r="B84">
        <v>87.300003000000004</v>
      </c>
      <c r="C84">
        <v>89.942497000000003</v>
      </c>
      <c r="D84">
        <v>84.252998000000005</v>
      </c>
      <c r="E84">
        <v>88.832999999999998</v>
      </c>
      <c r="F84">
        <v>88.832999999999998</v>
      </c>
      <c r="G84">
        <v>1407210000</v>
      </c>
      <c r="H84" s="2">
        <f t="shared" si="1"/>
        <v>2.3474695727896122E-2</v>
      </c>
    </row>
    <row r="85" spans="1:8" x14ac:dyDescent="0.2">
      <c r="A85" s="1">
        <v>43770</v>
      </c>
      <c r="B85">
        <v>89.400497000000001</v>
      </c>
      <c r="C85">
        <v>91.234497000000005</v>
      </c>
      <c r="D85">
        <v>86.135497999999998</v>
      </c>
      <c r="E85">
        <v>90.040001000000004</v>
      </c>
      <c r="F85">
        <v>90.040001000000004</v>
      </c>
      <c r="G85">
        <v>1041524000</v>
      </c>
      <c r="H85" s="2">
        <f t="shared" si="1"/>
        <v>1.3587304267558288E-2</v>
      </c>
    </row>
    <row r="86" spans="1:8" x14ac:dyDescent="0.2">
      <c r="A86" s="1">
        <v>43800</v>
      </c>
      <c r="B86">
        <v>90.220000999999996</v>
      </c>
      <c r="C86">
        <v>95.07</v>
      </c>
      <c r="D86">
        <v>86.75</v>
      </c>
      <c r="E86">
        <v>92.391998000000001</v>
      </c>
      <c r="F86">
        <v>92.391998000000001</v>
      </c>
      <c r="G86">
        <v>1362992000</v>
      </c>
      <c r="H86" s="2">
        <f t="shared" si="1"/>
        <v>2.6121690069727976E-2</v>
      </c>
    </row>
    <row r="87" spans="1:8" x14ac:dyDescent="0.2">
      <c r="A87" s="1">
        <v>43831</v>
      </c>
      <c r="B87">
        <v>93.75</v>
      </c>
      <c r="C87">
        <v>102.78600299999999</v>
      </c>
      <c r="D87">
        <v>90.766998000000001</v>
      </c>
      <c r="E87">
        <v>100.435997</v>
      </c>
      <c r="F87">
        <v>100.435997</v>
      </c>
      <c r="G87">
        <v>1693966000</v>
      </c>
      <c r="H87" s="2">
        <f t="shared" si="1"/>
        <v>8.70638061101352E-2</v>
      </c>
    </row>
    <row r="88" spans="1:8" x14ac:dyDescent="0.2">
      <c r="A88" s="1">
        <v>43862</v>
      </c>
      <c r="B88">
        <v>100.529999</v>
      </c>
      <c r="C88">
        <v>109.297501</v>
      </c>
      <c r="D88">
        <v>90.556503000000006</v>
      </c>
      <c r="E88">
        <v>94.1875</v>
      </c>
      <c r="F88">
        <v>94.1875</v>
      </c>
      <c r="G88">
        <v>1850202000</v>
      </c>
      <c r="H88" s="2">
        <f t="shared" si="1"/>
        <v>-6.2213720047006656E-2</v>
      </c>
    </row>
    <row r="89" spans="1:8" x14ac:dyDescent="0.2">
      <c r="A89" s="1">
        <v>43891</v>
      </c>
      <c r="B89">
        <v>95.324500999999998</v>
      </c>
      <c r="C89">
        <v>99.816497999999996</v>
      </c>
      <c r="D89">
        <v>81.301497999999995</v>
      </c>
      <c r="E89">
        <v>97.486000000000004</v>
      </c>
      <c r="F89">
        <v>97.486000000000004</v>
      </c>
      <c r="G89">
        <v>3276182000</v>
      </c>
      <c r="H89" s="2">
        <f t="shared" si="1"/>
        <v>3.5020570670205753E-2</v>
      </c>
    </row>
    <row r="90" spans="1:8" x14ac:dyDescent="0.2">
      <c r="A90" s="1">
        <v>43922</v>
      </c>
      <c r="B90">
        <v>96.648499000000001</v>
      </c>
      <c r="C90">
        <v>123.75</v>
      </c>
      <c r="D90">
        <v>94.457497000000004</v>
      </c>
      <c r="E90">
        <v>123.699997</v>
      </c>
      <c r="F90">
        <v>123.699997</v>
      </c>
      <c r="G90">
        <v>2492196000</v>
      </c>
      <c r="H90" s="2">
        <f t="shared" si="1"/>
        <v>0.26890011899144484</v>
      </c>
    </row>
    <row r="91" spans="1:8" x14ac:dyDescent="0.2">
      <c r="A91" s="1">
        <v>43952</v>
      </c>
      <c r="B91">
        <v>116.839996</v>
      </c>
      <c r="C91">
        <v>126.272499</v>
      </c>
      <c r="D91">
        <v>112.819</v>
      </c>
      <c r="E91">
        <v>122.1185</v>
      </c>
      <c r="F91">
        <v>122.1185</v>
      </c>
      <c r="G91">
        <v>1651688000</v>
      </c>
      <c r="H91" s="2">
        <f t="shared" si="1"/>
        <v>-1.27849396795054E-2</v>
      </c>
    </row>
    <row r="92" spans="1:8" x14ac:dyDescent="0.2">
      <c r="A92" s="1">
        <v>43983</v>
      </c>
      <c r="B92">
        <v>122.400002</v>
      </c>
      <c r="C92">
        <v>139.800003</v>
      </c>
      <c r="D92">
        <v>121.856499</v>
      </c>
      <c r="E92">
        <v>137.94099399999999</v>
      </c>
      <c r="F92">
        <v>137.94099399999999</v>
      </c>
      <c r="G92">
        <v>1756366000</v>
      </c>
      <c r="H92" s="2">
        <f t="shared" si="1"/>
        <v>0.12956672412451833</v>
      </c>
    </row>
    <row r="93" spans="1:8" x14ac:dyDescent="0.2">
      <c r="A93" s="1">
        <v>44013</v>
      </c>
      <c r="B93">
        <v>137.899506</v>
      </c>
      <c r="C93">
        <v>167.214493</v>
      </c>
      <c r="D93">
        <v>137.699997</v>
      </c>
      <c r="E93">
        <v>158.233994</v>
      </c>
      <c r="F93">
        <v>158.233994</v>
      </c>
      <c r="G93">
        <v>2550040000</v>
      </c>
      <c r="H93" s="2">
        <f t="shared" si="1"/>
        <v>0.14711362743986031</v>
      </c>
    </row>
    <row r="94" spans="1:8" x14ac:dyDescent="0.2">
      <c r="A94" s="1">
        <v>44044</v>
      </c>
      <c r="B94">
        <v>159.025497</v>
      </c>
      <c r="C94">
        <v>174.75</v>
      </c>
      <c r="D94">
        <v>153.64999399999999</v>
      </c>
      <c r="E94">
        <v>172.54800399999999</v>
      </c>
      <c r="F94">
        <v>172.54800399999999</v>
      </c>
      <c r="G94">
        <v>1670332000</v>
      </c>
      <c r="H94" s="2">
        <f t="shared" si="1"/>
        <v>9.0461029505455051E-2</v>
      </c>
    </row>
    <row r="95" spans="1:8" x14ac:dyDescent="0.2">
      <c r="A95" s="1">
        <v>44075</v>
      </c>
      <c r="B95">
        <v>174.479004</v>
      </c>
      <c r="C95">
        <v>177.612503</v>
      </c>
      <c r="D95">
        <v>143.550003</v>
      </c>
      <c r="E95">
        <v>157.43649300000001</v>
      </c>
      <c r="F95">
        <v>157.43649300000001</v>
      </c>
      <c r="G95">
        <v>2317986000</v>
      </c>
      <c r="H95" s="2">
        <f t="shared" si="1"/>
        <v>-8.7578590593258787E-2</v>
      </c>
    </row>
    <row r="96" spans="1:8" x14ac:dyDescent="0.2">
      <c r="A96" s="1">
        <v>44105</v>
      </c>
      <c r="B96">
        <v>160.39999399999999</v>
      </c>
      <c r="C96">
        <v>174.81199599999999</v>
      </c>
      <c r="D96">
        <v>150.949997</v>
      </c>
      <c r="E96">
        <v>151.80749499999999</v>
      </c>
      <c r="F96">
        <v>151.80749499999999</v>
      </c>
      <c r="G96">
        <v>2324522000</v>
      </c>
      <c r="H96" s="2">
        <f t="shared" si="1"/>
        <v>-3.5754086570005235E-2</v>
      </c>
    </row>
    <row r="97" spans="1:8" x14ac:dyDescent="0.2">
      <c r="A97" s="1">
        <v>44136</v>
      </c>
      <c r="B97">
        <v>153.087006</v>
      </c>
      <c r="C97">
        <v>168.33999600000001</v>
      </c>
      <c r="D97">
        <v>147.50599700000001</v>
      </c>
      <c r="E97">
        <v>158.401993</v>
      </c>
      <c r="F97">
        <v>158.401993</v>
      </c>
      <c r="G97">
        <v>1816210000</v>
      </c>
      <c r="H97" s="2">
        <f t="shared" si="1"/>
        <v>4.343987100241669E-2</v>
      </c>
    </row>
    <row r="98" spans="1:8" x14ac:dyDescent="0.2">
      <c r="A98" s="1">
        <v>44166</v>
      </c>
      <c r="B98">
        <v>159.425003</v>
      </c>
      <c r="C98">
        <v>167.532501</v>
      </c>
      <c r="D98">
        <v>153.641006</v>
      </c>
      <c r="E98">
        <v>162.846497</v>
      </c>
      <c r="F98">
        <v>162.846497</v>
      </c>
      <c r="G98">
        <v>1551124000</v>
      </c>
      <c r="H98" s="2">
        <f t="shared" si="1"/>
        <v>2.8058384341161632E-2</v>
      </c>
    </row>
    <row r="99" spans="1:8" x14ac:dyDescent="0.2">
      <c r="A99" s="1">
        <v>44197</v>
      </c>
      <c r="B99">
        <v>163.5</v>
      </c>
      <c r="C99">
        <v>168.19450399999999</v>
      </c>
      <c r="D99">
        <v>154.300003</v>
      </c>
      <c r="E99">
        <v>160.30999800000001</v>
      </c>
      <c r="F99">
        <v>160.30999800000001</v>
      </c>
      <c r="G99">
        <v>1430578000</v>
      </c>
      <c r="H99" s="2">
        <f t="shared" si="1"/>
        <v>-1.5576012052626419E-2</v>
      </c>
    </row>
    <row r="100" spans="1:8" x14ac:dyDescent="0.2">
      <c r="A100" s="1">
        <v>44228</v>
      </c>
      <c r="B100">
        <v>162.11799600000001</v>
      </c>
      <c r="C100">
        <v>171.699997</v>
      </c>
      <c r="D100">
        <v>151.83500699999999</v>
      </c>
      <c r="E100">
        <v>154.6465</v>
      </c>
      <c r="F100">
        <v>154.6465</v>
      </c>
      <c r="G100">
        <v>1442140000</v>
      </c>
      <c r="H100" s="2">
        <f t="shared" si="1"/>
        <v>-3.5328414139210479E-2</v>
      </c>
    </row>
    <row r="101" spans="1:8" x14ac:dyDescent="0.2">
      <c r="A101" s="1">
        <v>44256</v>
      </c>
      <c r="B101">
        <v>156.39450099999999</v>
      </c>
      <c r="C101">
        <v>159.10000600000001</v>
      </c>
      <c r="D101">
        <v>144.050003</v>
      </c>
      <c r="E101">
        <v>154.70399499999999</v>
      </c>
      <c r="F101">
        <v>154.70399499999999</v>
      </c>
      <c r="G101">
        <v>1563760000</v>
      </c>
      <c r="H101" s="2">
        <f t="shared" si="1"/>
        <v>3.7178338986002755E-4</v>
      </c>
    </row>
    <row r="102" spans="1:8" x14ac:dyDescent="0.2">
      <c r="A102" s="1">
        <v>44287</v>
      </c>
      <c r="B102">
        <v>155.89700300000001</v>
      </c>
      <c r="C102">
        <v>177.699997</v>
      </c>
      <c r="D102">
        <v>155.77749600000001</v>
      </c>
      <c r="E102">
        <v>173.371002</v>
      </c>
      <c r="F102">
        <v>173.371002</v>
      </c>
      <c r="G102">
        <v>1536792000</v>
      </c>
      <c r="H102" s="2">
        <f t="shared" si="1"/>
        <v>0.12066273401666204</v>
      </c>
    </row>
    <row r="103" spans="1:8" x14ac:dyDescent="0.2">
      <c r="A103" s="1">
        <v>44317</v>
      </c>
      <c r="B103">
        <v>174.23649599999999</v>
      </c>
      <c r="C103">
        <v>174.332504</v>
      </c>
      <c r="D103">
        <v>156.36850000000001</v>
      </c>
      <c r="E103">
        <v>161.153503</v>
      </c>
      <c r="F103">
        <v>161.153503</v>
      </c>
      <c r="G103">
        <v>1503678000</v>
      </c>
      <c r="H103" s="2">
        <f t="shared" si="1"/>
        <v>-7.0470256611887161E-2</v>
      </c>
    </row>
    <row r="104" spans="1:8" x14ac:dyDescent="0.2">
      <c r="A104" s="1">
        <v>44348</v>
      </c>
      <c r="B104">
        <v>162.175003</v>
      </c>
      <c r="C104">
        <v>176.24299600000001</v>
      </c>
      <c r="D104">
        <v>158.61000100000001</v>
      </c>
      <c r="E104">
        <v>172.00799599999999</v>
      </c>
      <c r="F104">
        <v>172.00799599999999</v>
      </c>
      <c r="G104">
        <v>1340220000</v>
      </c>
      <c r="H104" s="2">
        <f t="shared" si="1"/>
        <v>6.7354992587408985E-2</v>
      </c>
    </row>
    <row r="105" spans="1:8" x14ac:dyDescent="0.2">
      <c r="A105" s="1">
        <v>44378</v>
      </c>
      <c r="B105">
        <v>171.73049900000001</v>
      </c>
      <c r="C105">
        <v>188.65400700000001</v>
      </c>
      <c r="D105">
        <v>165.34899899999999</v>
      </c>
      <c r="E105">
        <v>166.379501</v>
      </c>
      <c r="F105">
        <v>166.379501</v>
      </c>
      <c r="G105">
        <v>1674586000</v>
      </c>
      <c r="H105" s="2">
        <f t="shared" si="1"/>
        <v>-3.2722286933684099E-2</v>
      </c>
    </row>
    <row r="106" spans="1:8" x14ac:dyDescent="0.2">
      <c r="A106" s="1">
        <v>44409</v>
      </c>
      <c r="B106">
        <v>167.654999</v>
      </c>
      <c r="C106">
        <v>173.628998</v>
      </c>
      <c r="D106">
        <v>158.787994</v>
      </c>
      <c r="E106">
        <v>173.53950499999999</v>
      </c>
      <c r="F106">
        <v>173.53950499999999</v>
      </c>
      <c r="G106">
        <v>1256964000</v>
      </c>
      <c r="H106" s="2">
        <f t="shared" si="1"/>
        <v>4.3034171619495278E-2</v>
      </c>
    </row>
    <row r="107" spans="1:8" x14ac:dyDescent="0.2">
      <c r="A107" s="1">
        <v>44440</v>
      </c>
      <c r="B107">
        <v>174.820007</v>
      </c>
      <c r="C107">
        <v>177.49949599999999</v>
      </c>
      <c r="D107">
        <v>163.69949299999999</v>
      </c>
      <c r="E107">
        <v>164.25199900000001</v>
      </c>
      <c r="F107">
        <v>164.25199900000001</v>
      </c>
      <c r="G107">
        <v>1250554000</v>
      </c>
      <c r="H107" s="2">
        <f t="shared" si="1"/>
        <v>-5.351810816793548E-2</v>
      </c>
    </row>
    <row r="108" spans="1:8" x14ac:dyDescent="0.2">
      <c r="A108" s="1">
        <v>44470</v>
      </c>
      <c r="B108">
        <v>164.45050000000001</v>
      </c>
      <c r="C108">
        <v>173.949997</v>
      </c>
      <c r="D108">
        <v>158.8125</v>
      </c>
      <c r="E108">
        <v>168.62150600000001</v>
      </c>
      <c r="F108">
        <v>168.62150600000001</v>
      </c>
      <c r="G108">
        <v>1273466000</v>
      </c>
      <c r="H108" s="2">
        <f t="shared" si="1"/>
        <v>2.6602458579514751E-2</v>
      </c>
    </row>
    <row r="109" spans="1:8" x14ac:dyDescent="0.2">
      <c r="A109" s="1">
        <v>44501</v>
      </c>
      <c r="B109">
        <v>168.08999600000001</v>
      </c>
      <c r="C109">
        <v>188.10749799999999</v>
      </c>
      <c r="D109">
        <v>164.177505</v>
      </c>
      <c r="E109">
        <v>175.3535</v>
      </c>
      <c r="F109">
        <v>175.3535</v>
      </c>
      <c r="G109">
        <v>1515990000</v>
      </c>
      <c r="H109" s="2">
        <f t="shared" si="1"/>
        <v>3.992369751459808E-2</v>
      </c>
    </row>
    <row r="110" spans="1:8" x14ac:dyDescent="0.2">
      <c r="A110" s="1">
        <v>44531</v>
      </c>
      <c r="B110">
        <v>177.25</v>
      </c>
      <c r="C110">
        <v>177.99400299999999</v>
      </c>
      <c r="D110">
        <v>165.195007</v>
      </c>
      <c r="E110">
        <v>166.716995</v>
      </c>
      <c r="F110">
        <v>166.716995</v>
      </c>
      <c r="G110">
        <v>1287634000</v>
      </c>
      <c r="H110" s="2">
        <f t="shared" si="1"/>
        <v>-4.9251968167159481E-2</v>
      </c>
    </row>
    <row r="111" spans="1:8" x14ac:dyDescent="0.2">
      <c r="A111" s="1">
        <v>44562</v>
      </c>
      <c r="B111">
        <v>167.550003</v>
      </c>
      <c r="C111">
        <v>171.39999399999999</v>
      </c>
      <c r="D111">
        <v>135.35200499999999</v>
      </c>
      <c r="E111">
        <v>149.57350199999999</v>
      </c>
      <c r="F111">
        <v>149.57350199999999</v>
      </c>
      <c r="G111">
        <v>1524654000</v>
      </c>
      <c r="H111" s="2">
        <f t="shared" si="1"/>
        <v>-0.10282990645314838</v>
      </c>
    </row>
    <row r="112" spans="1:8" x14ac:dyDescent="0.2">
      <c r="A112" s="1">
        <v>44593</v>
      </c>
      <c r="B112">
        <v>150</v>
      </c>
      <c r="C112">
        <v>163.83450300000001</v>
      </c>
      <c r="D112">
        <v>138.33299299999999</v>
      </c>
      <c r="E112">
        <v>153.56300400000001</v>
      </c>
      <c r="F112">
        <v>153.56300400000001</v>
      </c>
      <c r="G112">
        <v>1689604000</v>
      </c>
      <c r="H112" s="2">
        <f t="shared" si="1"/>
        <v>2.6672518505316645E-2</v>
      </c>
    </row>
    <row r="113" spans="1:8" x14ac:dyDescent="0.2">
      <c r="A113" s="1">
        <v>44621</v>
      </c>
      <c r="B113">
        <v>152.73249799999999</v>
      </c>
      <c r="C113">
        <v>170.83149700000001</v>
      </c>
      <c r="D113">
        <v>133.572495</v>
      </c>
      <c r="E113">
        <v>162.99749800000001</v>
      </c>
      <c r="F113">
        <v>162.99749800000001</v>
      </c>
      <c r="G113">
        <v>1628486000</v>
      </c>
      <c r="H113" s="2">
        <f t="shared" si="1"/>
        <v>6.1437284725167268E-2</v>
      </c>
    </row>
    <row r="114" spans="1:8" x14ac:dyDescent="0.2">
      <c r="A114" s="1">
        <v>44652</v>
      </c>
      <c r="B114">
        <v>164.149506</v>
      </c>
      <c r="C114">
        <v>168.39450099999999</v>
      </c>
      <c r="D114">
        <v>121.625</v>
      </c>
      <c r="E114">
        <v>124.281502</v>
      </c>
      <c r="F114">
        <v>124.281502</v>
      </c>
      <c r="G114">
        <v>1465008000</v>
      </c>
      <c r="H114" s="2">
        <f t="shared" si="1"/>
        <v>-0.23752509379008996</v>
      </c>
    </row>
    <row r="115" spans="1:8" x14ac:dyDescent="0.2">
      <c r="A115" s="1">
        <v>44682</v>
      </c>
      <c r="B115">
        <v>122.40100099999999</v>
      </c>
      <c r="C115">
        <v>126.22049699999999</v>
      </c>
      <c r="D115">
        <v>101.260002</v>
      </c>
      <c r="E115">
        <v>120.209503</v>
      </c>
      <c r="F115">
        <v>120.209503</v>
      </c>
      <c r="G115">
        <v>2258476000</v>
      </c>
      <c r="H115" s="2">
        <f t="shared" si="1"/>
        <v>-3.2764320791681491E-2</v>
      </c>
    </row>
    <row r="116" spans="1:8" x14ac:dyDescent="0.2">
      <c r="A116" s="1">
        <v>44713</v>
      </c>
      <c r="B116">
        <v>122.25599699999999</v>
      </c>
      <c r="C116">
        <v>128.990005</v>
      </c>
      <c r="D116">
        <v>101.43</v>
      </c>
      <c r="E116">
        <v>106.209999</v>
      </c>
      <c r="F116">
        <v>106.209999</v>
      </c>
      <c r="G116">
        <v>1767601100</v>
      </c>
      <c r="H116" s="2">
        <f t="shared" si="1"/>
        <v>-0.11645921204748681</v>
      </c>
    </row>
    <row r="117" spans="1:8" x14ac:dyDescent="0.2">
      <c r="A117" s="1">
        <v>44743</v>
      </c>
      <c r="B117">
        <v>106.290001</v>
      </c>
      <c r="C117">
        <v>137.64999399999999</v>
      </c>
      <c r="D117">
        <v>105.849998</v>
      </c>
      <c r="E117">
        <v>134.949997</v>
      </c>
      <c r="F117">
        <v>134.949997</v>
      </c>
      <c r="G117">
        <v>1337852600</v>
      </c>
      <c r="H117" s="2">
        <f t="shared" si="1"/>
        <v>0.2705959727953674</v>
      </c>
    </row>
    <row r="118" spans="1:8" x14ac:dyDescent="0.2">
      <c r="A118" s="1">
        <v>44774</v>
      </c>
      <c r="B118">
        <v>134.96000699999999</v>
      </c>
      <c r="C118">
        <v>146.570007</v>
      </c>
      <c r="D118">
        <v>126.739998</v>
      </c>
      <c r="E118">
        <v>126.769997</v>
      </c>
      <c r="F118">
        <v>126.769997</v>
      </c>
      <c r="G118">
        <v>1170449000</v>
      </c>
      <c r="H118" s="2">
        <f t="shared" si="1"/>
        <v>-6.0615043955873471E-2</v>
      </c>
    </row>
    <row r="119" spans="1:8" x14ac:dyDescent="0.2">
      <c r="A119" s="1">
        <v>44805</v>
      </c>
      <c r="B119">
        <v>126</v>
      </c>
      <c r="C119">
        <v>136.490005</v>
      </c>
      <c r="D119">
        <v>112.05999799999999</v>
      </c>
      <c r="E119">
        <v>113</v>
      </c>
      <c r="F119">
        <v>113</v>
      </c>
      <c r="G119">
        <v>1210487600</v>
      </c>
      <c r="H119" s="2">
        <f t="shared" si="1"/>
        <v>-0.1086218926076018</v>
      </c>
    </row>
    <row r="120" spans="1:8" x14ac:dyDescent="0.2">
      <c r="A120" s="1">
        <v>44835</v>
      </c>
      <c r="B120">
        <v>113.58000199999999</v>
      </c>
      <c r="C120">
        <v>123</v>
      </c>
      <c r="D120">
        <v>97.660004000000001</v>
      </c>
      <c r="E120">
        <v>102.44000200000001</v>
      </c>
      <c r="F120">
        <v>102.44000200000001</v>
      </c>
      <c r="G120">
        <v>1459311500</v>
      </c>
      <c r="H120" s="2">
        <f t="shared" si="1"/>
        <v>-9.345130973451321E-2</v>
      </c>
    </row>
    <row r="121" spans="1:8" x14ac:dyDescent="0.2">
      <c r="A121" s="1">
        <v>44866</v>
      </c>
      <c r="B121">
        <v>103.989998</v>
      </c>
      <c r="C121">
        <v>104.58000199999999</v>
      </c>
      <c r="D121">
        <v>85.870002999999997</v>
      </c>
      <c r="E121">
        <v>96.540001000000004</v>
      </c>
      <c r="F121">
        <v>96.540001000000004</v>
      </c>
      <c r="G121">
        <v>2035133200</v>
      </c>
      <c r="H121" s="2">
        <f t="shared" si="1"/>
        <v>-5.7594698211739619E-2</v>
      </c>
    </row>
    <row r="122" spans="1:8" x14ac:dyDescent="0.2">
      <c r="A122" s="1">
        <v>44896</v>
      </c>
      <c r="B122">
        <v>96.989998</v>
      </c>
      <c r="C122">
        <v>97.230002999999996</v>
      </c>
      <c r="D122">
        <v>81.690002000000007</v>
      </c>
      <c r="E122">
        <v>84</v>
      </c>
      <c r="F122">
        <v>84</v>
      </c>
      <c r="G122">
        <v>1549193300</v>
      </c>
      <c r="H122" s="2">
        <f t="shared" si="1"/>
        <v>-0.12989435332614097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BD08-2574-3142-9D59-4EFFBB2CD158}">
  <dimension ref="A1:K122"/>
  <sheetViews>
    <sheetView workbookViewId="0">
      <selection activeCell="K2" sqref="K2"/>
    </sheetView>
  </sheetViews>
  <sheetFormatPr baseColWidth="10" defaultColWidth="10.6640625" defaultRowHeight="16" x14ac:dyDescent="0.2"/>
  <cols>
    <col min="8" max="8" width="10.83203125" style="2"/>
    <col min="11" max="11" width="20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24</v>
      </c>
      <c r="K1" s="13">
        <f>(AVERAGE(H:H))/_xlfn.STDEV.S(H:H)</f>
        <v>0.28411402400481606</v>
      </c>
    </row>
    <row r="2" spans="1:11" x14ac:dyDescent="0.2">
      <c r="A2" s="1">
        <v>41244</v>
      </c>
      <c r="B2">
        <v>31.379999000000002</v>
      </c>
      <c r="C2">
        <v>33</v>
      </c>
      <c r="D2">
        <v>28.52</v>
      </c>
      <c r="E2">
        <v>30.030000999999999</v>
      </c>
      <c r="F2">
        <v>30.030000999999999</v>
      </c>
      <c r="G2">
        <v>17230900</v>
      </c>
    </row>
    <row r="3" spans="1:11" x14ac:dyDescent="0.2">
      <c r="A3" s="1">
        <v>41275</v>
      </c>
      <c r="B3">
        <v>30.75</v>
      </c>
      <c r="C3">
        <v>31.5</v>
      </c>
      <c r="D3">
        <v>25.540001</v>
      </c>
      <c r="E3">
        <v>27.719999000000001</v>
      </c>
      <c r="F3">
        <v>27.719999000000001</v>
      </c>
      <c r="G3">
        <v>29315600</v>
      </c>
      <c r="H3" s="2">
        <f>(F3-F2)/F2</f>
        <v>-7.6923140961600273E-2</v>
      </c>
    </row>
    <row r="4" spans="1:11" x14ac:dyDescent="0.2">
      <c r="A4" s="1">
        <v>41306</v>
      </c>
      <c r="B4">
        <v>26.33</v>
      </c>
      <c r="C4">
        <v>34.330002</v>
      </c>
      <c r="D4">
        <v>25.709999</v>
      </c>
      <c r="E4">
        <v>32.470001000000003</v>
      </c>
      <c r="F4">
        <v>32.470001000000003</v>
      </c>
      <c r="G4">
        <v>43730100</v>
      </c>
      <c r="H4" s="2">
        <f t="shared" ref="H4:H67" si="0">(F4-F3)/F3</f>
        <v>0.17135649968818548</v>
      </c>
    </row>
    <row r="5" spans="1:11" x14ac:dyDescent="0.2">
      <c r="A5" s="1">
        <v>41334</v>
      </c>
      <c r="B5">
        <v>32.060001</v>
      </c>
      <c r="C5">
        <v>38.220001000000003</v>
      </c>
      <c r="D5">
        <v>31.690000999999999</v>
      </c>
      <c r="E5">
        <v>36.200001</v>
      </c>
      <c r="F5">
        <v>36.200001</v>
      </c>
      <c r="G5">
        <v>25112900</v>
      </c>
      <c r="H5" s="2">
        <f t="shared" si="0"/>
        <v>0.11487526594163014</v>
      </c>
    </row>
    <row r="6" spans="1:11" x14ac:dyDescent="0.2">
      <c r="A6" s="1">
        <v>41365</v>
      </c>
      <c r="B6">
        <v>36.200001</v>
      </c>
      <c r="C6">
        <v>43.990001999999997</v>
      </c>
      <c r="D6">
        <v>33.950001</v>
      </c>
      <c r="E6">
        <v>40.959999000000003</v>
      </c>
      <c r="F6">
        <v>40.959999000000003</v>
      </c>
      <c r="G6">
        <v>30111200</v>
      </c>
      <c r="H6" s="2">
        <f t="shared" si="0"/>
        <v>0.13149165382619749</v>
      </c>
    </row>
    <row r="7" spans="1:11" x14ac:dyDescent="0.2">
      <c r="A7" s="1">
        <v>41395</v>
      </c>
      <c r="B7">
        <v>40.75</v>
      </c>
      <c r="C7">
        <v>41.080002</v>
      </c>
      <c r="D7">
        <v>35.209999000000003</v>
      </c>
      <c r="E7">
        <v>36.759998000000003</v>
      </c>
      <c r="F7">
        <v>36.759998000000003</v>
      </c>
      <c r="G7">
        <v>35435700</v>
      </c>
      <c r="H7" s="2">
        <f t="shared" si="0"/>
        <v>-0.10253908941745823</v>
      </c>
    </row>
    <row r="8" spans="1:11" x14ac:dyDescent="0.2">
      <c r="A8" s="1">
        <v>41426</v>
      </c>
      <c r="B8">
        <v>36.540000999999997</v>
      </c>
      <c r="C8">
        <v>41.400002000000001</v>
      </c>
      <c r="D8">
        <v>35.580002</v>
      </c>
      <c r="E8">
        <v>40.389999000000003</v>
      </c>
      <c r="F8">
        <v>40.389999000000003</v>
      </c>
      <c r="G8">
        <v>33343600</v>
      </c>
      <c r="H8" s="2">
        <f t="shared" si="0"/>
        <v>9.8748672401995224E-2</v>
      </c>
    </row>
    <row r="9" spans="1:11" x14ac:dyDescent="0.2">
      <c r="A9" s="1">
        <v>41456</v>
      </c>
      <c r="B9">
        <v>40.209999000000003</v>
      </c>
      <c r="C9">
        <v>46.540000999999997</v>
      </c>
      <c r="D9">
        <v>39.830002</v>
      </c>
      <c r="E9">
        <v>43.580002</v>
      </c>
      <c r="F9">
        <v>43.580002</v>
      </c>
      <c r="G9">
        <v>26681500</v>
      </c>
      <c r="H9" s="2">
        <f t="shared" si="0"/>
        <v>7.8980021762317873E-2</v>
      </c>
    </row>
    <row r="10" spans="1:11" x14ac:dyDescent="0.2">
      <c r="A10" s="1">
        <v>41487</v>
      </c>
      <c r="B10">
        <v>46.09</v>
      </c>
      <c r="C10">
        <v>47.830002</v>
      </c>
      <c r="D10">
        <v>41.330002</v>
      </c>
      <c r="E10">
        <v>46.880001</v>
      </c>
      <c r="F10">
        <v>46.880001</v>
      </c>
      <c r="G10">
        <v>40701600</v>
      </c>
      <c r="H10" s="2">
        <f t="shared" si="0"/>
        <v>7.5722782206389061E-2</v>
      </c>
    </row>
    <row r="11" spans="1:11" x14ac:dyDescent="0.2">
      <c r="A11" s="1">
        <v>41518</v>
      </c>
      <c r="B11">
        <v>47.099997999999999</v>
      </c>
      <c r="C11">
        <v>53.110000999999997</v>
      </c>
      <c r="D11">
        <v>46.119999</v>
      </c>
      <c r="E11">
        <v>51.950001</v>
      </c>
      <c r="F11">
        <v>51.950001</v>
      </c>
      <c r="G11">
        <v>29889900</v>
      </c>
      <c r="H11" s="2">
        <f t="shared" si="0"/>
        <v>0.10814846185690141</v>
      </c>
    </row>
    <row r="12" spans="1:11" x14ac:dyDescent="0.2">
      <c r="A12" s="1">
        <v>41548</v>
      </c>
      <c r="B12">
        <v>51.599997999999999</v>
      </c>
      <c r="C12">
        <v>58.41</v>
      </c>
      <c r="D12">
        <v>47.369999</v>
      </c>
      <c r="E12">
        <v>54.610000999999997</v>
      </c>
      <c r="F12">
        <v>54.610000999999997</v>
      </c>
      <c r="G12">
        <v>33053100</v>
      </c>
      <c r="H12" s="2">
        <f t="shared" si="0"/>
        <v>5.1203078898881954E-2</v>
      </c>
    </row>
    <row r="13" spans="1:11" x14ac:dyDescent="0.2">
      <c r="A13" s="1">
        <v>41579</v>
      </c>
      <c r="B13">
        <v>54.220001000000003</v>
      </c>
      <c r="C13">
        <v>56.360000999999997</v>
      </c>
      <c r="D13">
        <v>50.540000999999997</v>
      </c>
      <c r="E13">
        <v>53.110000999999997</v>
      </c>
      <c r="F13">
        <v>53.110000999999997</v>
      </c>
      <c r="G13">
        <v>36899200</v>
      </c>
      <c r="H13" s="2">
        <f t="shared" si="0"/>
        <v>-2.7467496292483132E-2</v>
      </c>
    </row>
    <row r="14" spans="1:11" x14ac:dyDescent="0.2">
      <c r="A14" s="1">
        <v>41609</v>
      </c>
      <c r="B14">
        <v>53.200001</v>
      </c>
      <c r="C14">
        <v>56.040000999999997</v>
      </c>
      <c r="D14">
        <v>48.220001000000003</v>
      </c>
      <c r="E14">
        <v>56.009998000000003</v>
      </c>
      <c r="F14">
        <v>56.009998000000003</v>
      </c>
      <c r="G14">
        <v>26725700</v>
      </c>
      <c r="H14" s="2">
        <f t="shared" si="0"/>
        <v>5.4603595281423667E-2</v>
      </c>
    </row>
    <row r="15" spans="1:11" x14ac:dyDescent="0.2">
      <c r="A15" s="1">
        <v>41640</v>
      </c>
      <c r="B15">
        <v>55.57</v>
      </c>
      <c r="C15">
        <v>70.480002999999996</v>
      </c>
      <c r="D15">
        <v>54.360000999999997</v>
      </c>
      <c r="E15">
        <v>63.43</v>
      </c>
      <c r="F15">
        <v>63.43</v>
      </c>
      <c r="G15">
        <v>38890200</v>
      </c>
      <c r="H15" s="2">
        <f t="shared" si="0"/>
        <v>0.13247638394845143</v>
      </c>
    </row>
    <row r="16" spans="1:11" x14ac:dyDescent="0.2">
      <c r="A16" s="1">
        <v>41671</v>
      </c>
      <c r="B16">
        <v>63.07</v>
      </c>
      <c r="C16">
        <v>71.800003000000004</v>
      </c>
      <c r="D16">
        <v>61.459999000000003</v>
      </c>
      <c r="E16">
        <v>68.059997999999993</v>
      </c>
      <c r="F16">
        <v>68.059997999999993</v>
      </c>
      <c r="G16">
        <v>29411300</v>
      </c>
      <c r="H16" s="2">
        <f t="shared" si="0"/>
        <v>7.2993819959009831E-2</v>
      </c>
    </row>
    <row r="17" spans="1:8" x14ac:dyDescent="0.2">
      <c r="A17" s="1">
        <v>41699</v>
      </c>
      <c r="B17">
        <v>66.779999000000004</v>
      </c>
      <c r="C17">
        <v>71.459998999999996</v>
      </c>
      <c r="D17">
        <v>55.139999000000003</v>
      </c>
      <c r="E17">
        <v>59.919998</v>
      </c>
      <c r="F17">
        <v>59.919998</v>
      </c>
      <c r="G17">
        <v>35520700</v>
      </c>
      <c r="H17" s="2">
        <f t="shared" si="0"/>
        <v>-0.11960035614458869</v>
      </c>
    </row>
    <row r="18" spans="1:8" x14ac:dyDescent="0.2">
      <c r="A18" s="1">
        <v>41730</v>
      </c>
      <c r="B18">
        <v>60.07</v>
      </c>
      <c r="C18">
        <v>63.959999000000003</v>
      </c>
      <c r="D18">
        <v>44.169998</v>
      </c>
      <c r="E18">
        <v>49.720001000000003</v>
      </c>
      <c r="F18">
        <v>49.720001000000003</v>
      </c>
      <c r="G18">
        <v>83605700</v>
      </c>
      <c r="H18" s="2">
        <f t="shared" si="0"/>
        <v>-0.17022692490744068</v>
      </c>
    </row>
    <row r="19" spans="1:8" x14ac:dyDescent="0.2">
      <c r="A19" s="1">
        <v>41760</v>
      </c>
      <c r="B19">
        <v>49.25</v>
      </c>
      <c r="C19">
        <v>54.779998999999997</v>
      </c>
      <c r="D19">
        <v>45.529998999999997</v>
      </c>
      <c r="E19">
        <v>52.310001</v>
      </c>
      <c r="F19">
        <v>52.310001</v>
      </c>
      <c r="G19">
        <v>50620200</v>
      </c>
      <c r="H19" s="2">
        <f t="shared" si="0"/>
        <v>5.2091712548436919E-2</v>
      </c>
    </row>
    <row r="20" spans="1:8" x14ac:dyDescent="0.2">
      <c r="A20" s="1">
        <v>41791</v>
      </c>
      <c r="B20">
        <v>52.330002</v>
      </c>
      <c r="C20">
        <v>62.810001</v>
      </c>
      <c r="D20">
        <v>48.669998</v>
      </c>
      <c r="E20">
        <v>61.959999000000003</v>
      </c>
      <c r="F20">
        <v>61.959999000000003</v>
      </c>
      <c r="G20">
        <v>40433300</v>
      </c>
      <c r="H20" s="2">
        <f t="shared" si="0"/>
        <v>0.18447711365939382</v>
      </c>
    </row>
    <row r="21" spans="1:8" x14ac:dyDescent="0.2">
      <c r="A21" s="1">
        <v>41821</v>
      </c>
      <c r="B21">
        <v>62.360000999999997</v>
      </c>
      <c r="C21">
        <v>64.610000999999997</v>
      </c>
      <c r="D21">
        <v>54.119999</v>
      </c>
      <c r="E21">
        <v>58.799999</v>
      </c>
      <c r="F21">
        <v>58.799999</v>
      </c>
      <c r="G21">
        <v>35177700</v>
      </c>
      <c r="H21" s="2">
        <f t="shared" si="0"/>
        <v>-5.1000646400914298E-2</v>
      </c>
    </row>
    <row r="22" spans="1:8" x14ac:dyDescent="0.2">
      <c r="A22" s="1">
        <v>41852</v>
      </c>
      <c r="B22">
        <v>58.349997999999999</v>
      </c>
      <c r="C22">
        <v>61.580002</v>
      </c>
      <c r="D22">
        <v>54.110000999999997</v>
      </c>
      <c r="E22">
        <v>61.130001</v>
      </c>
      <c r="F22">
        <v>61.130001</v>
      </c>
      <c r="G22">
        <v>26145800</v>
      </c>
      <c r="H22" s="2">
        <f t="shared" si="0"/>
        <v>3.962588502765111E-2</v>
      </c>
    </row>
    <row r="23" spans="1:8" x14ac:dyDescent="0.2">
      <c r="A23" s="1">
        <v>41883</v>
      </c>
      <c r="B23">
        <v>61.27</v>
      </c>
      <c r="C23">
        <v>64.980002999999996</v>
      </c>
      <c r="D23">
        <v>57.889999000000003</v>
      </c>
      <c r="E23">
        <v>58.779998999999997</v>
      </c>
      <c r="F23">
        <v>58.779998999999997</v>
      </c>
      <c r="G23">
        <v>27050000</v>
      </c>
      <c r="H23" s="2">
        <f t="shared" si="0"/>
        <v>-3.844269526512855E-2</v>
      </c>
    </row>
    <row r="24" spans="1:8" x14ac:dyDescent="0.2">
      <c r="A24" s="1">
        <v>41913</v>
      </c>
      <c r="B24">
        <v>58.490001999999997</v>
      </c>
      <c r="C24">
        <v>69.870002999999997</v>
      </c>
      <c r="D24">
        <v>54.049999</v>
      </c>
      <c r="E24">
        <v>67.930000000000007</v>
      </c>
      <c r="F24">
        <v>67.930000000000007</v>
      </c>
      <c r="G24">
        <v>34666500</v>
      </c>
      <c r="H24" s="2">
        <f t="shared" si="0"/>
        <v>0.15566521190311708</v>
      </c>
    </row>
    <row r="25" spans="1:8" x14ac:dyDescent="0.2">
      <c r="A25" s="1">
        <v>41944</v>
      </c>
      <c r="B25">
        <v>67.440002000000007</v>
      </c>
      <c r="C25">
        <v>69.339995999999999</v>
      </c>
      <c r="D25">
        <v>62</v>
      </c>
      <c r="E25">
        <v>63.959999000000003</v>
      </c>
      <c r="F25">
        <v>63.959999000000003</v>
      </c>
      <c r="G25">
        <v>18062800</v>
      </c>
      <c r="H25" s="2">
        <f t="shared" si="0"/>
        <v>-5.8442529074046859E-2</v>
      </c>
    </row>
    <row r="26" spans="1:8" x14ac:dyDescent="0.2">
      <c r="A26" s="1">
        <v>41974</v>
      </c>
      <c r="B26">
        <v>63.41</v>
      </c>
      <c r="C26">
        <v>70.900002000000001</v>
      </c>
      <c r="D26">
        <v>59.580002</v>
      </c>
      <c r="E26">
        <v>67.849997999999999</v>
      </c>
      <c r="F26">
        <v>67.849997999999999</v>
      </c>
      <c r="G26">
        <v>22897400</v>
      </c>
      <c r="H26" s="2">
        <f t="shared" si="0"/>
        <v>6.0819247354897486E-2</v>
      </c>
    </row>
    <row r="27" spans="1:8" x14ac:dyDescent="0.2">
      <c r="A27" s="1">
        <v>42005</v>
      </c>
      <c r="B27">
        <v>67.809997999999993</v>
      </c>
      <c r="C27">
        <v>74.349997999999999</v>
      </c>
      <c r="D27">
        <v>62.549999</v>
      </c>
      <c r="E27">
        <v>72.900002000000001</v>
      </c>
      <c r="F27">
        <v>72.900002000000001</v>
      </c>
      <c r="G27">
        <v>22384100</v>
      </c>
      <c r="H27" s="2">
        <f t="shared" si="0"/>
        <v>7.4428948398789954E-2</v>
      </c>
    </row>
    <row r="28" spans="1:8" x14ac:dyDescent="0.2">
      <c r="A28" s="1">
        <v>42036</v>
      </c>
      <c r="B28">
        <v>72.330001999999993</v>
      </c>
      <c r="C28">
        <v>81.239998</v>
      </c>
      <c r="D28">
        <v>70.069999999999993</v>
      </c>
      <c r="E28">
        <v>76.260002</v>
      </c>
      <c r="F28">
        <v>76.260002</v>
      </c>
      <c r="G28">
        <v>26799300</v>
      </c>
      <c r="H28" s="2">
        <f t="shared" si="0"/>
        <v>4.6090533714937341E-2</v>
      </c>
    </row>
    <row r="29" spans="1:8" x14ac:dyDescent="0.2">
      <c r="A29" s="1">
        <v>42064</v>
      </c>
      <c r="B29">
        <v>75.970000999999996</v>
      </c>
      <c r="C29">
        <v>81</v>
      </c>
      <c r="D29">
        <v>72.419998000000007</v>
      </c>
      <c r="E29">
        <v>78.779999000000004</v>
      </c>
      <c r="F29">
        <v>78.779999000000004</v>
      </c>
      <c r="G29">
        <v>23444500</v>
      </c>
      <c r="H29" s="2">
        <f t="shared" si="0"/>
        <v>3.3044806371759647E-2</v>
      </c>
    </row>
    <row r="30" spans="1:8" x14ac:dyDescent="0.2">
      <c r="A30" s="1">
        <v>42095</v>
      </c>
      <c r="B30">
        <v>78.550003000000004</v>
      </c>
      <c r="C30">
        <v>83.519997000000004</v>
      </c>
      <c r="D30">
        <v>70.319999999999993</v>
      </c>
      <c r="E30">
        <v>74.860000999999997</v>
      </c>
      <c r="F30">
        <v>74.860000999999997</v>
      </c>
      <c r="G30">
        <v>49046200</v>
      </c>
      <c r="H30" s="2">
        <f t="shared" si="0"/>
        <v>-4.975879728051287E-2</v>
      </c>
    </row>
    <row r="31" spans="1:8" x14ac:dyDescent="0.2">
      <c r="A31" s="1">
        <v>42125</v>
      </c>
      <c r="B31">
        <v>74.569999999999993</v>
      </c>
      <c r="C31">
        <v>79.129997000000003</v>
      </c>
      <c r="D31">
        <v>71.419998000000007</v>
      </c>
      <c r="E31">
        <v>76.610000999999997</v>
      </c>
      <c r="F31">
        <v>76.610000999999997</v>
      </c>
      <c r="G31">
        <v>26783000</v>
      </c>
      <c r="H31" s="2">
        <f t="shared" si="0"/>
        <v>2.3376970032367488E-2</v>
      </c>
    </row>
    <row r="32" spans="1:8" x14ac:dyDescent="0.2">
      <c r="A32" s="1">
        <v>42156</v>
      </c>
      <c r="B32">
        <v>76.639999000000003</v>
      </c>
      <c r="C32">
        <v>81.669998000000007</v>
      </c>
      <c r="D32">
        <v>73.459998999999996</v>
      </c>
      <c r="E32">
        <v>74.309997999999993</v>
      </c>
      <c r="F32">
        <v>74.309997999999993</v>
      </c>
      <c r="G32">
        <v>25931800</v>
      </c>
      <c r="H32" s="2">
        <f t="shared" si="0"/>
        <v>-3.0022229082075119E-2</v>
      </c>
    </row>
    <row r="33" spans="1:8" x14ac:dyDescent="0.2">
      <c r="A33" s="1">
        <v>42186</v>
      </c>
      <c r="B33">
        <v>75.419998000000007</v>
      </c>
      <c r="C33">
        <v>81.209998999999996</v>
      </c>
      <c r="D33">
        <v>72.080001999999993</v>
      </c>
      <c r="E33">
        <v>80.5</v>
      </c>
      <c r="F33">
        <v>80.5</v>
      </c>
      <c r="G33">
        <v>26687900</v>
      </c>
      <c r="H33" s="2">
        <f t="shared" si="0"/>
        <v>8.3299719642032657E-2</v>
      </c>
    </row>
    <row r="34" spans="1:8" x14ac:dyDescent="0.2">
      <c r="A34" s="1">
        <v>42217</v>
      </c>
      <c r="B34">
        <v>80.5</v>
      </c>
      <c r="C34">
        <v>80.959998999999996</v>
      </c>
      <c r="D34">
        <v>64.290001000000004</v>
      </c>
      <c r="E34">
        <v>70.959998999999996</v>
      </c>
      <c r="F34">
        <v>70.959998999999996</v>
      </c>
      <c r="G34">
        <v>27557700</v>
      </c>
      <c r="H34" s="2">
        <f t="shared" si="0"/>
        <v>-0.11850932919254663</v>
      </c>
    </row>
    <row r="35" spans="1:8" x14ac:dyDescent="0.2">
      <c r="A35" s="1">
        <v>42248</v>
      </c>
      <c r="B35">
        <v>69.589995999999999</v>
      </c>
      <c r="C35">
        <v>75.620002999999997</v>
      </c>
      <c r="D35">
        <v>67.069999999999993</v>
      </c>
      <c r="E35">
        <v>69.449996999999996</v>
      </c>
      <c r="F35">
        <v>69.449996999999996</v>
      </c>
      <c r="G35">
        <v>26082200</v>
      </c>
      <c r="H35" s="2">
        <f t="shared" si="0"/>
        <v>-2.1279622622317119E-2</v>
      </c>
    </row>
    <row r="36" spans="1:8" x14ac:dyDescent="0.2">
      <c r="A36" s="1">
        <v>42278</v>
      </c>
      <c r="B36">
        <v>69.139999000000003</v>
      </c>
      <c r="C36">
        <v>82.910004000000001</v>
      </c>
      <c r="D36">
        <v>67.650002000000001</v>
      </c>
      <c r="E36">
        <v>81.650002000000001</v>
      </c>
      <c r="F36">
        <v>81.650002000000001</v>
      </c>
      <c r="G36">
        <v>33012900</v>
      </c>
      <c r="H36" s="2">
        <f t="shared" si="0"/>
        <v>0.17566602630666789</v>
      </c>
    </row>
    <row r="37" spans="1:8" x14ac:dyDescent="0.2">
      <c r="A37" s="1">
        <v>42309</v>
      </c>
      <c r="B37">
        <v>81.680000000000007</v>
      </c>
      <c r="C37">
        <v>87.739998</v>
      </c>
      <c r="D37">
        <v>80.639999000000003</v>
      </c>
      <c r="E37">
        <v>87.010002</v>
      </c>
      <c r="F37">
        <v>87.010002</v>
      </c>
      <c r="G37">
        <v>22829900</v>
      </c>
      <c r="H37" s="2">
        <f t="shared" si="0"/>
        <v>6.564604860634296E-2</v>
      </c>
    </row>
    <row r="38" spans="1:8" x14ac:dyDescent="0.2">
      <c r="A38" s="1">
        <v>42339</v>
      </c>
      <c r="B38">
        <v>87.269997000000004</v>
      </c>
      <c r="C38">
        <v>91.279999000000004</v>
      </c>
      <c r="D38">
        <v>82.120002999999997</v>
      </c>
      <c r="E38">
        <v>86.559997999999993</v>
      </c>
      <c r="F38">
        <v>86.559997999999993</v>
      </c>
      <c r="G38">
        <v>30084000</v>
      </c>
      <c r="H38" s="2">
        <f t="shared" si="0"/>
        <v>-5.1718651839590462E-3</v>
      </c>
    </row>
    <row r="39" spans="1:8" x14ac:dyDescent="0.2">
      <c r="A39" s="1">
        <v>42370</v>
      </c>
      <c r="B39">
        <v>84.980002999999996</v>
      </c>
      <c r="C39">
        <v>85.669998000000007</v>
      </c>
      <c r="D39">
        <v>57.669998</v>
      </c>
      <c r="E39">
        <v>62.209999000000003</v>
      </c>
      <c r="F39">
        <v>62.209999000000003</v>
      </c>
      <c r="G39">
        <v>57720000</v>
      </c>
      <c r="H39" s="2">
        <f t="shared" si="0"/>
        <v>-0.28130775834814586</v>
      </c>
    </row>
    <row r="40" spans="1:8" x14ac:dyDescent="0.2">
      <c r="A40" s="1">
        <v>42401</v>
      </c>
      <c r="B40">
        <v>61.599997999999999</v>
      </c>
      <c r="C40">
        <v>62.830002</v>
      </c>
      <c r="D40">
        <v>46</v>
      </c>
      <c r="E40">
        <v>54.990001999999997</v>
      </c>
      <c r="F40">
        <v>54.990001999999997</v>
      </c>
      <c r="G40">
        <v>71744400</v>
      </c>
      <c r="H40" s="2">
        <f t="shared" si="0"/>
        <v>-0.1160584651351627</v>
      </c>
    </row>
    <row r="41" spans="1:8" x14ac:dyDescent="0.2">
      <c r="A41" s="1">
        <v>42430</v>
      </c>
      <c r="B41">
        <v>55.84</v>
      </c>
      <c r="C41">
        <v>63.68</v>
      </c>
      <c r="D41">
        <v>55.360000999999997</v>
      </c>
      <c r="E41">
        <v>61.18</v>
      </c>
      <c r="F41">
        <v>61.18</v>
      </c>
      <c r="G41">
        <v>44134700</v>
      </c>
      <c r="H41" s="2">
        <f t="shared" si="0"/>
        <v>0.11256588061226118</v>
      </c>
    </row>
    <row r="42" spans="1:8" x14ac:dyDescent="0.2">
      <c r="A42" s="1">
        <v>42461</v>
      </c>
      <c r="B42">
        <v>61.130001</v>
      </c>
      <c r="C42">
        <v>76.839995999999999</v>
      </c>
      <c r="D42">
        <v>60.049999</v>
      </c>
      <c r="E42">
        <v>71.480002999999996</v>
      </c>
      <c r="F42">
        <v>71.480002999999996</v>
      </c>
      <c r="G42">
        <v>47463800</v>
      </c>
      <c r="H42" s="2">
        <f t="shared" si="0"/>
        <v>0.16835572082379857</v>
      </c>
    </row>
    <row r="43" spans="1:8" x14ac:dyDescent="0.2">
      <c r="A43" s="1">
        <v>42491</v>
      </c>
      <c r="B43">
        <v>71.449996999999996</v>
      </c>
      <c r="C43">
        <v>72.099997999999999</v>
      </c>
      <c r="D43">
        <v>65.830001999999993</v>
      </c>
      <c r="E43">
        <v>71.629997000000003</v>
      </c>
      <c r="F43">
        <v>71.629997000000003</v>
      </c>
      <c r="G43">
        <v>32175700</v>
      </c>
      <c r="H43" s="2">
        <f t="shared" si="0"/>
        <v>2.098405060223719E-3</v>
      </c>
    </row>
    <row r="44" spans="1:8" x14ac:dyDescent="0.2">
      <c r="A44" s="1">
        <v>42522</v>
      </c>
      <c r="B44">
        <v>71.379997000000003</v>
      </c>
      <c r="C44">
        <v>77.760002</v>
      </c>
      <c r="D44">
        <v>63.509998000000003</v>
      </c>
      <c r="E44">
        <v>66.400002000000001</v>
      </c>
      <c r="F44">
        <v>66.400002000000001</v>
      </c>
      <c r="G44">
        <v>33620300</v>
      </c>
      <c r="H44" s="2">
        <f t="shared" si="0"/>
        <v>-7.3014033492141597E-2</v>
      </c>
    </row>
    <row r="45" spans="1:8" x14ac:dyDescent="0.2">
      <c r="A45" s="1">
        <v>42552</v>
      </c>
      <c r="B45">
        <v>66.519997000000004</v>
      </c>
      <c r="C45">
        <v>78.769997000000004</v>
      </c>
      <c r="D45">
        <v>64.309997999999993</v>
      </c>
      <c r="E45">
        <v>74.919998000000007</v>
      </c>
      <c r="F45">
        <v>74.919998000000007</v>
      </c>
      <c r="G45">
        <v>31527300</v>
      </c>
      <c r="H45" s="2">
        <f t="shared" si="0"/>
        <v>0.12831318890622934</v>
      </c>
    </row>
    <row r="46" spans="1:8" x14ac:dyDescent="0.2">
      <c r="A46" s="1">
        <v>42583</v>
      </c>
      <c r="B46">
        <v>74.790001000000004</v>
      </c>
      <c r="C46">
        <v>76.809997999999993</v>
      </c>
      <c r="D46">
        <v>71.25</v>
      </c>
      <c r="E46">
        <v>72.669998000000007</v>
      </c>
      <c r="F46">
        <v>72.669998000000007</v>
      </c>
      <c r="G46">
        <v>25470900</v>
      </c>
      <c r="H46" s="2">
        <f t="shared" si="0"/>
        <v>-3.0032034971490519E-2</v>
      </c>
    </row>
    <row r="47" spans="1:8" x14ac:dyDescent="0.2">
      <c r="A47" s="1">
        <v>42614</v>
      </c>
      <c r="B47">
        <v>72.129997000000003</v>
      </c>
      <c r="C47">
        <v>80.309997999999993</v>
      </c>
      <c r="D47">
        <v>71.339995999999999</v>
      </c>
      <c r="E47">
        <v>79.150002000000001</v>
      </c>
      <c r="F47">
        <v>79.150002000000001</v>
      </c>
      <c r="G47">
        <v>31302500</v>
      </c>
      <c r="H47" s="2">
        <f t="shared" si="0"/>
        <v>8.9170279046932047E-2</v>
      </c>
    </row>
    <row r="48" spans="1:8" x14ac:dyDescent="0.2">
      <c r="A48" s="1">
        <v>42644</v>
      </c>
      <c r="B48">
        <v>79.069999999999993</v>
      </c>
      <c r="C48">
        <v>89.790001000000004</v>
      </c>
      <c r="D48">
        <v>73.019997000000004</v>
      </c>
      <c r="E48">
        <v>87.910004000000001</v>
      </c>
      <c r="F48">
        <v>87.910004000000001</v>
      </c>
      <c r="G48">
        <v>47127000</v>
      </c>
      <c r="H48" s="2">
        <f t="shared" si="0"/>
        <v>0.11067595424697525</v>
      </c>
    </row>
    <row r="49" spans="1:8" x14ac:dyDescent="0.2">
      <c r="A49" s="1">
        <v>42675</v>
      </c>
      <c r="B49">
        <v>87.449996999999996</v>
      </c>
      <c r="C49">
        <v>88.400002000000001</v>
      </c>
      <c r="D49">
        <v>80.5</v>
      </c>
      <c r="E49">
        <v>83.150002000000001</v>
      </c>
      <c r="F49">
        <v>83.150002000000001</v>
      </c>
      <c r="G49">
        <v>31929800</v>
      </c>
      <c r="H49" s="2">
        <f t="shared" si="0"/>
        <v>-5.4146306261116765E-2</v>
      </c>
    </row>
    <row r="50" spans="1:8" x14ac:dyDescent="0.2">
      <c r="A50" s="1">
        <v>42705</v>
      </c>
      <c r="B50">
        <v>83.199996999999996</v>
      </c>
      <c r="C50">
        <v>83.5</v>
      </c>
      <c r="D50">
        <v>72.800003000000004</v>
      </c>
      <c r="E50">
        <v>74.339995999999999</v>
      </c>
      <c r="F50">
        <v>74.339995999999999</v>
      </c>
      <c r="G50">
        <v>27527900</v>
      </c>
      <c r="H50" s="2">
        <f t="shared" si="0"/>
        <v>-0.10595316642325518</v>
      </c>
    </row>
    <row r="51" spans="1:8" x14ac:dyDescent="0.2">
      <c r="A51" s="1">
        <v>42736</v>
      </c>
      <c r="B51">
        <v>75.309997999999993</v>
      </c>
      <c r="C51">
        <v>92.980002999999996</v>
      </c>
      <c r="D51">
        <v>74.629997000000003</v>
      </c>
      <c r="E51">
        <v>90.620002999999997</v>
      </c>
      <c r="F51">
        <v>90.620002999999997</v>
      </c>
      <c r="G51">
        <v>32530100</v>
      </c>
      <c r="H51" s="2">
        <f t="shared" si="0"/>
        <v>0.21899391815947902</v>
      </c>
    </row>
    <row r="52" spans="1:8" x14ac:dyDescent="0.2">
      <c r="A52" s="1">
        <v>42767</v>
      </c>
      <c r="B52">
        <v>91.169998000000007</v>
      </c>
      <c r="C52">
        <v>94.720000999999996</v>
      </c>
      <c r="D52">
        <v>86.82</v>
      </c>
      <c r="E52">
        <v>86.919998000000007</v>
      </c>
      <c r="F52">
        <v>86.919998000000007</v>
      </c>
      <c r="G52">
        <v>33199300</v>
      </c>
      <c r="H52" s="2">
        <f t="shared" si="0"/>
        <v>-4.0829892711435799E-2</v>
      </c>
    </row>
    <row r="53" spans="1:8" x14ac:dyDescent="0.2">
      <c r="A53" s="1">
        <v>42795</v>
      </c>
      <c r="B53">
        <v>88.019997000000004</v>
      </c>
      <c r="C53">
        <v>89.470000999999996</v>
      </c>
      <c r="D53">
        <v>83.419998000000007</v>
      </c>
      <c r="E53">
        <v>87.470000999999996</v>
      </c>
      <c r="F53">
        <v>87.470000999999996</v>
      </c>
      <c r="G53">
        <v>27726300</v>
      </c>
      <c r="H53" s="2">
        <f t="shared" si="0"/>
        <v>6.3276922762928447E-3</v>
      </c>
    </row>
    <row r="54" spans="1:8" x14ac:dyDescent="0.2">
      <c r="A54" s="1">
        <v>42826</v>
      </c>
      <c r="B54">
        <v>87.599997999999999</v>
      </c>
      <c r="C54">
        <v>96.919998000000007</v>
      </c>
      <c r="D54">
        <v>84.029999000000004</v>
      </c>
      <c r="E54">
        <v>94.480002999999996</v>
      </c>
      <c r="F54">
        <v>94.480002999999996</v>
      </c>
      <c r="G54">
        <v>27599600</v>
      </c>
      <c r="H54" s="2">
        <f t="shared" si="0"/>
        <v>8.0141784838895794E-2</v>
      </c>
    </row>
    <row r="55" spans="1:8" x14ac:dyDescent="0.2">
      <c r="A55" s="1">
        <v>42856</v>
      </c>
      <c r="B55">
        <v>94.639999000000003</v>
      </c>
      <c r="C55">
        <v>106.800003</v>
      </c>
      <c r="D55">
        <v>93.709998999999996</v>
      </c>
      <c r="E55">
        <v>104.650002</v>
      </c>
      <c r="F55">
        <v>104.650002</v>
      </c>
      <c r="G55">
        <v>45405300</v>
      </c>
      <c r="H55" s="2">
        <f t="shared" si="0"/>
        <v>0.1076418149563353</v>
      </c>
    </row>
    <row r="56" spans="1:8" x14ac:dyDescent="0.2">
      <c r="A56" s="1">
        <v>42887</v>
      </c>
      <c r="B56">
        <v>105.18</v>
      </c>
      <c r="C56">
        <v>110.660004</v>
      </c>
      <c r="D56">
        <v>99.010002</v>
      </c>
      <c r="E56">
        <v>106</v>
      </c>
      <c r="F56">
        <v>106</v>
      </c>
      <c r="G56">
        <v>49403100</v>
      </c>
      <c r="H56" s="2">
        <f t="shared" si="0"/>
        <v>1.2900123977064037E-2</v>
      </c>
    </row>
    <row r="57" spans="1:8" x14ac:dyDescent="0.2">
      <c r="A57" s="1">
        <v>42917</v>
      </c>
      <c r="B57">
        <v>106.550003</v>
      </c>
      <c r="C57">
        <v>115.849998</v>
      </c>
      <c r="D57">
        <v>103.220001</v>
      </c>
      <c r="E57">
        <v>110.449997</v>
      </c>
      <c r="F57">
        <v>110.449997</v>
      </c>
      <c r="G57">
        <v>40733000</v>
      </c>
      <c r="H57" s="2">
        <f t="shared" si="0"/>
        <v>4.1981103773584869E-2</v>
      </c>
    </row>
    <row r="58" spans="1:8" x14ac:dyDescent="0.2">
      <c r="A58" s="1">
        <v>42948</v>
      </c>
      <c r="B58">
        <v>110.879997</v>
      </c>
      <c r="C58">
        <v>116.540001</v>
      </c>
      <c r="D58">
        <v>103</v>
      </c>
      <c r="E58">
        <v>116.19000200000001</v>
      </c>
      <c r="F58">
        <v>116.19000200000001</v>
      </c>
      <c r="G58">
        <v>27469900</v>
      </c>
      <c r="H58" s="2">
        <f t="shared" si="0"/>
        <v>5.1969263521120884E-2</v>
      </c>
    </row>
    <row r="59" spans="1:8" x14ac:dyDescent="0.2">
      <c r="A59" s="1">
        <v>42979</v>
      </c>
      <c r="B59">
        <v>116.300003</v>
      </c>
      <c r="C59">
        <v>118.639999</v>
      </c>
      <c r="D59">
        <v>110.16999800000001</v>
      </c>
      <c r="E59">
        <v>117.529999</v>
      </c>
      <c r="F59">
        <v>117.529999</v>
      </c>
      <c r="G59">
        <v>24325900</v>
      </c>
      <c r="H59" s="2">
        <f t="shared" si="0"/>
        <v>1.1532808132665294E-2</v>
      </c>
    </row>
    <row r="60" spans="1:8" x14ac:dyDescent="0.2">
      <c r="A60" s="1">
        <v>43009</v>
      </c>
      <c r="B60">
        <v>117.650002</v>
      </c>
      <c r="C60">
        <v>129.55999800000001</v>
      </c>
      <c r="D60">
        <v>116.220001</v>
      </c>
      <c r="E60">
        <v>126.370003</v>
      </c>
      <c r="F60">
        <v>126.370003</v>
      </c>
      <c r="G60">
        <v>32659500</v>
      </c>
      <c r="H60" s="2">
        <f t="shared" si="0"/>
        <v>7.521487343839757E-2</v>
      </c>
    </row>
    <row r="61" spans="1:8" x14ac:dyDescent="0.2">
      <c r="A61" s="1">
        <v>43040</v>
      </c>
      <c r="B61">
        <v>127.199997</v>
      </c>
      <c r="C61">
        <v>130.050003</v>
      </c>
      <c r="D61">
        <v>120.150002</v>
      </c>
      <c r="E61">
        <v>123</v>
      </c>
      <c r="F61">
        <v>123</v>
      </c>
      <c r="G61">
        <v>23259800</v>
      </c>
      <c r="H61" s="2">
        <f t="shared" si="0"/>
        <v>-2.6667744876131695E-2</v>
      </c>
    </row>
    <row r="62" spans="1:8" x14ac:dyDescent="0.2">
      <c r="A62" s="1">
        <v>43070</v>
      </c>
      <c r="B62">
        <v>122.550003</v>
      </c>
      <c r="C62">
        <v>131.259995</v>
      </c>
      <c r="D62">
        <v>112.839996</v>
      </c>
      <c r="E62">
        <v>130.38999899999999</v>
      </c>
      <c r="F62">
        <v>130.38999899999999</v>
      </c>
      <c r="G62">
        <v>34090100</v>
      </c>
      <c r="H62" s="2">
        <f t="shared" si="0"/>
        <v>6.0081292682926737E-2</v>
      </c>
    </row>
    <row r="63" spans="1:8" x14ac:dyDescent="0.2">
      <c r="A63" s="1">
        <v>43101</v>
      </c>
      <c r="B63">
        <v>131</v>
      </c>
      <c r="C63">
        <v>150.85000600000001</v>
      </c>
      <c r="D63">
        <v>130.13999899999999</v>
      </c>
      <c r="E63">
        <v>148.86999499999999</v>
      </c>
      <c r="F63">
        <v>148.86999499999999</v>
      </c>
      <c r="G63">
        <v>35041600</v>
      </c>
      <c r="H63" s="2">
        <f t="shared" si="0"/>
        <v>0.14172863058308638</v>
      </c>
    </row>
    <row r="64" spans="1:8" x14ac:dyDescent="0.2">
      <c r="A64" s="1">
        <v>43132</v>
      </c>
      <c r="B64">
        <v>151.759995</v>
      </c>
      <c r="C64">
        <v>165.679993</v>
      </c>
      <c r="D64">
        <v>137.60000600000001</v>
      </c>
      <c r="E64">
        <v>161.009995</v>
      </c>
      <c r="F64">
        <v>161.009995</v>
      </c>
      <c r="G64">
        <v>42544800</v>
      </c>
      <c r="H64" s="2">
        <f t="shared" si="0"/>
        <v>8.1547661770258115E-2</v>
      </c>
    </row>
    <row r="65" spans="1:8" x14ac:dyDescent="0.2">
      <c r="A65" s="1">
        <v>43160</v>
      </c>
      <c r="B65">
        <v>162.61999499999999</v>
      </c>
      <c r="C65">
        <v>176.55999800000001</v>
      </c>
      <c r="D65">
        <v>157.16000399999999</v>
      </c>
      <c r="E65">
        <v>165.449997</v>
      </c>
      <c r="F65">
        <v>165.449997</v>
      </c>
      <c r="G65">
        <v>44251800</v>
      </c>
      <c r="H65" s="2">
        <f t="shared" si="0"/>
        <v>2.7575940238989464E-2</v>
      </c>
    </row>
    <row r="66" spans="1:8" x14ac:dyDescent="0.2">
      <c r="A66" s="1">
        <v>43191</v>
      </c>
      <c r="B66">
        <v>164.44000199999999</v>
      </c>
      <c r="C66">
        <v>175.53999300000001</v>
      </c>
      <c r="D66">
        <v>156</v>
      </c>
      <c r="E66">
        <v>166.13999899999999</v>
      </c>
      <c r="F66">
        <v>166.13999899999999</v>
      </c>
      <c r="G66">
        <v>42011300</v>
      </c>
      <c r="H66" s="2">
        <f t="shared" si="0"/>
        <v>4.1704564068380896E-3</v>
      </c>
    </row>
    <row r="67" spans="1:8" x14ac:dyDescent="0.2">
      <c r="A67" s="1">
        <v>43221</v>
      </c>
      <c r="B67">
        <v>165.36000100000001</v>
      </c>
      <c r="C67">
        <v>182.58999600000001</v>
      </c>
      <c r="D67">
        <v>163.270004</v>
      </c>
      <c r="E67">
        <v>177.61000100000001</v>
      </c>
      <c r="F67">
        <v>177.61000100000001</v>
      </c>
      <c r="G67">
        <v>38449100</v>
      </c>
      <c r="H67" s="2">
        <f t="shared" si="0"/>
        <v>6.9038173041038861E-2</v>
      </c>
    </row>
    <row r="68" spans="1:8" x14ac:dyDescent="0.2">
      <c r="A68" s="1">
        <v>43252</v>
      </c>
      <c r="B68">
        <v>179.05999800000001</v>
      </c>
      <c r="C68">
        <v>188.58999600000001</v>
      </c>
      <c r="D68">
        <v>167.36000100000001</v>
      </c>
      <c r="E68">
        <v>172.470001</v>
      </c>
      <c r="F68">
        <v>172.470001</v>
      </c>
      <c r="G68">
        <v>35154700</v>
      </c>
      <c r="H68" s="2">
        <f t="shared" ref="H68:H122" si="1">(F68-F67)/F67</f>
        <v>-2.8939811784585344E-2</v>
      </c>
    </row>
    <row r="69" spans="1:8" x14ac:dyDescent="0.2">
      <c r="A69" s="1">
        <v>43282</v>
      </c>
      <c r="B69">
        <v>171.61000100000001</v>
      </c>
      <c r="C69">
        <v>194.80999800000001</v>
      </c>
      <c r="D69">
        <v>170.38999899999999</v>
      </c>
      <c r="E69">
        <v>175.96000699999999</v>
      </c>
      <c r="F69">
        <v>175.96000699999999</v>
      </c>
      <c r="G69">
        <v>39777400</v>
      </c>
      <c r="H69" s="2">
        <f t="shared" si="1"/>
        <v>2.0235437929869288E-2</v>
      </c>
    </row>
    <row r="70" spans="1:8" x14ac:dyDescent="0.2">
      <c r="A70" s="1">
        <v>43313</v>
      </c>
      <c r="B70">
        <v>176.58999600000001</v>
      </c>
      <c r="C70">
        <v>201</v>
      </c>
      <c r="D70">
        <v>176</v>
      </c>
      <c r="E70">
        <v>196.36000100000001</v>
      </c>
      <c r="F70">
        <v>196.36000100000001</v>
      </c>
      <c r="G70">
        <v>34460200</v>
      </c>
      <c r="H70" s="2">
        <f t="shared" si="1"/>
        <v>0.11593540116192438</v>
      </c>
    </row>
    <row r="71" spans="1:8" x14ac:dyDescent="0.2">
      <c r="A71" s="1">
        <v>43344</v>
      </c>
      <c r="B71">
        <v>195.949997</v>
      </c>
      <c r="C71">
        <v>206.300003</v>
      </c>
      <c r="D71">
        <v>182.729996</v>
      </c>
      <c r="E71">
        <v>195.63000500000001</v>
      </c>
      <c r="F71">
        <v>195.63000500000001</v>
      </c>
      <c r="G71">
        <v>38217900</v>
      </c>
      <c r="H71" s="2">
        <f t="shared" si="1"/>
        <v>-3.7176410484943919E-3</v>
      </c>
    </row>
    <row r="72" spans="1:8" x14ac:dyDescent="0.2">
      <c r="A72" s="1">
        <v>43374</v>
      </c>
      <c r="B72">
        <v>197.25</v>
      </c>
      <c r="C72">
        <v>199.229996</v>
      </c>
      <c r="D72">
        <v>157.60000600000001</v>
      </c>
      <c r="E72">
        <v>181.03999300000001</v>
      </c>
      <c r="F72">
        <v>181.03999300000001</v>
      </c>
      <c r="G72">
        <v>63164500</v>
      </c>
      <c r="H72" s="2">
        <f t="shared" si="1"/>
        <v>-7.457962289578228E-2</v>
      </c>
    </row>
    <row r="73" spans="1:8" x14ac:dyDescent="0.2">
      <c r="A73" s="1">
        <v>43405</v>
      </c>
      <c r="B73">
        <v>181.029999</v>
      </c>
      <c r="C73">
        <v>194.03999300000001</v>
      </c>
      <c r="D73">
        <v>147.63000500000001</v>
      </c>
      <c r="E73">
        <v>185.270004</v>
      </c>
      <c r="F73">
        <v>185.270004</v>
      </c>
      <c r="G73">
        <v>42519100</v>
      </c>
      <c r="H73" s="2">
        <f t="shared" si="1"/>
        <v>2.3365063872931049E-2</v>
      </c>
    </row>
    <row r="74" spans="1:8" x14ac:dyDescent="0.2">
      <c r="A74" s="1">
        <v>43435</v>
      </c>
      <c r="B74">
        <v>192.050003</v>
      </c>
      <c r="C74">
        <v>192.16000399999999</v>
      </c>
      <c r="D74">
        <v>158</v>
      </c>
      <c r="E74">
        <v>178.050003</v>
      </c>
      <c r="F74">
        <v>178.050003</v>
      </c>
      <c r="G74">
        <v>41686600</v>
      </c>
      <c r="H74" s="2">
        <f t="shared" si="1"/>
        <v>-3.8970156226692781E-2</v>
      </c>
    </row>
    <row r="75" spans="1:8" x14ac:dyDescent="0.2">
      <c r="A75" s="1">
        <v>43466</v>
      </c>
      <c r="B75">
        <v>174.11999499999999</v>
      </c>
      <c r="C75">
        <v>228.41000399999999</v>
      </c>
      <c r="D75">
        <v>168.470001</v>
      </c>
      <c r="E75">
        <v>220.020004</v>
      </c>
      <c r="F75">
        <v>220.020004</v>
      </c>
      <c r="G75">
        <v>50783700</v>
      </c>
      <c r="H75" s="2">
        <f t="shared" si="1"/>
        <v>0.2357203049302953</v>
      </c>
    </row>
    <row r="76" spans="1:8" x14ac:dyDescent="0.2">
      <c r="A76" s="1">
        <v>43497</v>
      </c>
      <c r="B76">
        <v>218.58000200000001</v>
      </c>
      <c r="C76">
        <v>241.44000199999999</v>
      </c>
      <c r="D76">
        <v>216.800003</v>
      </c>
      <c r="E76">
        <v>239.44000199999999</v>
      </c>
      <c r="F76">
        <v>239.44000199999999</v>
      </c>
      <c r="G76">
        <v>36495700</v>
      </c>
      <c r="H76" s="2">
        <f t="shared" si="1"/>
        <v>8.8264692514049739E-2</v>
      </c>
    </row>
    <row r="77" spans="1:8" x14ac:dyDescent="0.2">
      <c r="A77" s="1">
        <v>43525</v>
      </c>
      <c r="B77">
        <v>242.30999800000001</v>
      </c>
      <c r="C77">
        <v>251.64999399999999</v>
      </c>
      <c r="D77">
        <v>226.71000699999999</v>
      </c>
      <c r="E77">
        <v>246.490005</v>
      </c>
      <c r="F77">
        <v>246.490005</v>
      </c>
      <c r="G77">
        <v>38585700</v>
      </c>
      <c r="H77" s="2">
        <f t="shared" si="1"/>
        <v>2.9443714254563044E-2</v>
      </c>
    </row>
    <row r="78" spans="1:8" x14ac:dyDescent="0.2">
      <c r="A78" s="1">
        <v>43556</v>
      </c>
      <c r="B78">
        <v>249.990005</v>
      </c>
      <c r="C78">
        <v>273.82000699999998</v>
      </c>
      <c r="D78">
        <v>230.13999899999999</v>
      </c>
      <c r="E78">
        <v>271.51001000000002</v>
      </c>
      <c r="F78">
        <v>271.51001000000002</v>
      </c>
      <c r="G78">
        <v>38973700</v>
      </c>
      <c r="H78" s="2">
        <f t="shared" si="1"/>
        <v>0.10150515027982586</v>
      </c>
    </row>
    <row r="79" spans="1:8" x14ac:dyDescent="0.2">
      <c r="A79" s="1">
        <v>43586</v>
      </c>
      <c r="B79">
        <v>273.16000400000001</v>
      </c>
      <c r="C79">
        <v>281.73998999999998</v>
      </c>
      <c r="D79">
        <v>257.5</v>
      </c>
      <c r="E79">
        <v>261.92999300000002</v>
      </c>
      <c r="F79">
        <v>261.92999300000002</v>
      </c>
      <c r="G79">
        <v>37988700</v>
      </c>
      <c r="H79" s="2">
        <f t="shared" si="1"/>
        <v>-3.5284212909866552E-2</v>
      </c>
    </row>
    <row r="80" spans="1:8" x14ac:dyDescent="0.2">
      <c r="A80" s="1">
        <v>43617</v>
      </c>
      <c r="B80">
        <v>262</v>
      </c>
      <c r="C80">
        <v>292.98001099999999</v>
      </c>
      <c r="D80">
        <v>246.020004</v>
      </c>
      <c r="E80">
        <v>274.57000699999998</v>
      </c>
      <c r="F80">
        <v>274.57000699999998</v>
      </c>
      <c r="G80">
        <v>32308200</v>
      </c>
      <c r="H80" s="2">
        <f t="shared" si="1"/>
        <v>4.825722268468869E-2</v>
      </c>
    </row>
    <row r="81" spans="1:8" x14ac:dyDescent="0.2">
      <c r="A81" s="1">
        <v>43647</v>
      </c>
      <c r="B81">
        <v>281.98998999999998</v>
      </c>
      <c r="C81">
        <v>303.17001299999998</v>
      </c>
      <c r="D81">
        <v>272.60998499999999</v>
      </c>
      <c r="E81">
        <v>277.39001500000001</v>
      </c>
      <c r="F81">
        <v>277.39001500000001</v>
      </c>
      <c r="G81">
        <v>36546300</v>
      </c>
      <c r="H81" s="2">
        <f t="shared" si="1"/>
        <v>1.0270633820539729E-2</v>
      </c>
    </row>
    <row r="82" spans="1:8" x14ac:dyDescent="0.2">
      <c r="A82" s="1">
        <v>43678</v>
      </c>
      <c r="B82">
        <v>277.38000499999998</v>
      </c>
      <c r="C82">
        <v>281.72000100000002</v>
      </c>
      <c r="D82">
        <v>250.19000199999999</v>
      </c>
      <c r="E82">
        <v>261.83999599999999</v>
      </c>
      <c r="F82">
        <v>261.83999599999999</v>
      </c>
      <c r="G82">
        <v>37147300</v>
      </c>
      <c r="H82" s="2">
        <f t="shared" si="1"/>
        <v>-5.6058322791467531E-2</v>
      </c>
    </row>
    <row r="83" spans="1:8" x14ac:dyDescent="0.2">
      <c r="A83" s="1">
        <v>43709</v>
      </c>
      <c r="B83">
        <v>264.08999599999999</v>
      </c>
      <c r="C83">
        <v>273.63000499999998</v>
      </c>
      <c r="D83">
        <v>245.270004</v>
      </c>
      <c r="E83">
        <v>253.85000600000001</v>
      </c>
      <c r="F83">
        <v>253.85000600000001</v>
      </c>
      <c r="G83">
        <v>33568400</v>
      </c>
      <c r="H83" s="2">
        <f t="shared" si="1"/>
        <v>-3.0514780484490911E-2</v>
      </c>
    </row>
    <row r="84" spans="1:8" x14ac:dyDescent="0.2">
      <c r="A84" s="1">
        <v>43739</v>
      </c>
      <c r="B84">
        <v>255.320007</v>
      </c>
      <c r="C84">
        <v>276.5</v>
      </c>
      <c r="D84">
        <v>213.990005</v>
      </c>
      <c r="E84">
        <v>247.259995</v>
      </c>
      <c r="F84">
        <v>247.259995</v>
      </c>
      <c r="G84">
        <v>72152100</v>
      </c>
      <c r="H84" s="2">
        <f t="shared" si="1"/>
        <v>-2.5960255443129687E-2</v>
      </c>
    </row>
    <row r="85" spans="1:8" x14ac:dyDescent="0.2">
      <c r="A85" s="1">
        <v>43770</v>
      </c>
      <c r="B85">
        <v>248.94000199999999</v>
      </c>
      <c r="C85">
        <v>284.29998799999998</v>
      </c>
      <c r="D85">
        <v>238.28999300000001</v>
      </c>
      <c r="E85">
        <v>283.040009</v>
      </c>
      <c r="F85">
        <v>283.040009</v>
      </c>
      <c r="G85">
        <v>85590200</v>
      </c>
      <c r="H85" s="2">
        <f t="shared" si="1"/>
        <v>0.14470603706030163</v>
      </c>
    </row>
    <row r="86" spans="1:8" x14ac:dyDescent="0.2">
      <c r="A86" s="1">
        <v>43800</v>
      </c>
      <c r="B86">
        <v>283</v>
      </c>
      <c r="C86">
        <v>288.07998700000002</v>
      </c>
      <c r="D86">
        <v>263.52999899999998</v>
      </c>
      <c r="E86">
        <v>282.32000699999998</v>
      </c>
      <c r="F86">
        <v>282.32000699999998</v>
      </c>
      <c r="G86">
        <v>33418900</v>
      </c>
      <c r="H86" s="2">
        <f t="shared" si="1"/>
        <v>-2.5438170474338215E-3</v>
      </c>
    </row>
    <row r="87" spans="1:8" x14ac:dyDescent="0.2">
      <c r="A87" s="1">
        <v>43831</v>
      </c>
      <c r="B87">
        <v>284.959991</v>
      </c>
      <c r="C87">
        <v>343.89001500000001</v>
      </c>
      <c r="D87">
        <v>284.22000100000002</v>
      </c>
      <c r="E87">
        <v>338.23001099999999</v>
      </c>
      <c r="F87">
        <v>338.23001099999999</v>
      </c>
      <c r="G87">
        <v>40190100</v>
      </c>
      <c r="H87" s="2">
        <f t="shared" si="1"/>
        <v>0.19803769698829746</v>
      </c>
    </row>
    <row r="88" spans="1:8" x14ac:dyDescent="0.2">
      <c r="A88" s="1">
        <v>43862</v>
      </c>
      <c r="B88">
        <v>338.41000400000001</v>
      </c>
      <c r="C88">
        <v>362.95001200000002</v>
      </c>
      <c r="D88">
        <v>307.10000600000001</v>
      </c>
      <c r="E88">
        <v>326.08999599999999</v>
      </c>
      <c r="F88">
        <v>326.08999599999999</v>
      </c>
      <c r="G88">
        <v>35860200</v>
      </c>
      <c r="H88" s="2">
        <f t="shared" si="1"/>
        <v>-3.5892778893591458E-2</v>
      </c>
    </row>
    <row r="89" spans="1:8" x14ac:dyDescent="0.2">
      <c r="A89" s="1">
        <v>43891</v>
      </c>
      <c r="B89">
        <v>333.82998700000002</v>
      </c>
      <c r="C89">
        <v>350.70001200000002</v>
      </c>
      <c r="D89">
        <v>238.929993</v>
      </c>
      <c r="E89">
        <v>286.57998700000002</v>
      </c>
      <c r="F89">
        <v>286.57998700000002</v>
      </c>
      <c r="G89">
        <v>70349400</v>
      </c>
      <c r="H89" s="2">
        <f t="shared" si="1"/>
        <v>-0.12116289823254796</v>
      </c>
    </row>
    <row r="90" spans="1:8" x14ac:dyDescent="0.2">
      <c r="A90" s="1">
        <v>43922</v>
      </c>
      <c r="B90">
        <v>274.39001500000001</v>
      </c>
      <c r="C90">
        <v>357.77999899999998</v>
      </c>
      <c r="D90">
        <v>246.66999799999999</v>
      </c>
      <c r="E90">
        <v>351.540009</v>
      </c>
      <c r="F90">
        <v>351.540009</v>
      </c>
      <c r="G90">
        <v>52758800</v>
      </c>
      <c r="H90" s="2">
        <f t="shared" si="1"/>
        <v>0.22667326731367315</v>
      </c>
    </row>
    <row r="91" spans="1:8" x14ac:dyDescent="0.2">
      <c r="A91" s="1">
        <v>43952</v>
      </c>
      <c r="B91">
        <v>342.08999599999999</v>
      </c>
      <c r="C91">
        <v>396.14999399999999</v>
      </c>
      <c r="D91">
        <v>335.01001000000002</v>
      </c>
      <c r="E91">
        <v>387.92999300000002</v>
      </c>
      <c r="F91">
        <v>387.92999300000002</v>
      </c>
      <c r="G91">
        <v>43817100</v>
      </c>
      <c r="H91" s="2">
        <f t="shared" si="1"/>
        <v>0.10351591019046719</v>
      </c>
    </row>
    <row r="92" spans="1:8" x14ac:dyDescent="0.2">
      <c r="A92" s="1">
        <v>43983</v>
      </c>
      <c r="B92">
        <v>385.05999800000001</v>
      </c>
      <c r="C92">
        <v>409.79998799999998</v>
      </c>
      <c r="D92">
        <v>367.02999899999998</v>
      </c>
      <c r="E92">
        <v>405.05999800000001</v>
      </c>
      <c r="F92">
        <v>405.05999800000001</v>
      </c>
      <c r="G92">
        <v>38512000</v>
      </c>
      <c r="H92" s="2">
        <f t="shared" si="1"/>
        <v>4.4157464772258487E-2</v>
      </c>
    </row>
    <row r="93" spans="1:8" x14ac:dyDescent="0.2">
      <c r="A93" s="1">
        <v>44013</v>
      </c>
      <c r="B93">
        <v>405.38000499999998</v>
      </c>
      <c r="C93">
        <v>454.70001200000002</v>
      </c>
      <c r="D93">
        <v>390.83999599999999</v>
      </c>
      <c r="E93">
        <v>439.20001200000002</v>
      </c>
      <c r="F93">
        <v>439.20001200000002</v>
      </c>
      <c r="G93">
        <v>35843600</v>
      </c>
      <c r="H93" s="2">
        <f t="shared" si="1"/>
        <v>8.4283844784890385E-2</v>
      </c>
    </row>
    <row r="94" spans="1:8" x14ac:dyDescent="0.2">
      <c r="A94" s="1">
        <v>44044</v>
      </c>
      <c r="B94">
        <v>443.72000100000002</v>
      </c>
      <c r="C94">
        <v>494</v>
      </c>
      <c r="D94">
        <v>418.52999899999998</v>
      </c>
      <c r="E94">
        <v>482.01998900000001</v>
      </c>
      <c r="F94">
        <v>482.01998900000001</v>
      </c>
      <c r="G94">
        <v>38533600</v>
      </c>
      <c r="H94" s="2">
        <f t="shared" si="1"/>
        <v>9.7495391234187836E-2</v>
      </c>
    </row>
    <row r="95" spans="1:8" x14ac:dyDescent="0.2">
      <c r="A95" s="1">
        <v>44075</v>
      </c>
      <c r="B95">
        <v>485</v>
      </c>
      <c r="C95">
        <v>501.82000699999998</v>
      </c>
      <c r="D95">
        <v>432.85000600000001</v>
      </c>
      <c r="E95">
        <v>485</v>
      </c>
      <c r="F95">
        <v>485</v>
      </c>
      <c r="G95">
        <v>28308800</v>
      </c>
      <c r="H95" s="2">
        <f t="shared" si="1"/>
        <v>6.1823390481841418E-3</v>
      </c>
    </row>
    <row r="96" spans="1:8" x14ac:dyDescent="0.2">
      <c r="A96" s="1">
        <v>44105</v>
      </c>
      <c r="B96">
        <v>491.57000699999998</v>
      </c>
      <c r="C96">
        <v>533.36999500000002</v>
      </c>
      <c r="D96">
        <v>478.98998999999998</v>
      </c>
      <c r="E96">
        <v>497.57000699999998</v>
      </c>
      <c r="F96">
        <v>497.57000699999998</v>
      </c>
      <c r="G96">
        <v>26379100</v>
      </c>
      <c r="H96" s="2">
        <f t="shared" si="1"/>
        <v>2.5917540206185516E-2</v>
      </c>
    </row>
    <row r="97" spans="1:8" x14ac:dyDescent="0.2">
      <c r="A97" s="1">
        <v>44136</v>
      </c>
      <c r="B97">
        <v>499.209991</v>
      </c>
      <c r="C97">
        <v>537.53002900000001</v>
      </c>
      <c r="D97">
        <v>472.01001000000002</v>
      </c>
      <c r="E97">
        <v>534.54998799999998</v>
      </c>
      <c r="F97">
        <v>534.54998799999998</v>
      </c>
      <c r="G97">
        <v>29281100</v>
      </c>
      <c r="H97" s="2">
        <f t="shared" si="1"/>
        <v>7.4321161805880331E-2</v>
      </c>
    </row>
    <row r="98" spans="1:8" x14ac:dyDescent="0.2">
      <c r="A98" s="1">
        <v>44166</v>
      </c>
      <c r="B98">
        <v>536</v>
      </c>
      <c r="C98">
        <v>566.73999000000003</v>
      </c>
      <c r="D98">
        <v>518.51000999999997</v>
      </c>
      <c r="E98">
        <v>550.42999299999997</v>
      </c>
      <c r="F98">
        <v>550.42999299999997</v>
      </c>
      <c r="G98">
        <v>25596300</v>
      </c>
      <c r="H98" s="2">
        <f t="shared" si="1"/>
        <v>2.9707240401247531E-2</v>
      </c>
    </row>
    <row r="99" spans="1:8" x14ac:dyDescent="0.2">
      <c r="A99" s="1">
        <v>44197</v>
      </c>
      <c r="B99">
        <v>556.94000200000005</v>
      </c>
      <c r="C99">
        <v>563.88000499999998</v>
      </c>
      <c r="D99">
        <v>507.05999800000001</v>
      </c>
      <c r="E99">
        <v>543.15997300000004</v>
      </c>
      <c r="F99">
        <v>543.15997300000004</v>
      </c>
      <c r="G99">
        <v>30529400</v>
      </c>
      <c r="H99" s="2">
        <f t="shared" si="1"/>
        <v>-1.3207892179668944E-2</v>
      </c>
    </row>
    <row r="100" spans="1:8" x14ac:dyDescent="0.2">
      <c r="A100" s="1">
        <v>44228</v>
      </c>
      <c r="B100">
        <v>546.01000999999997</v>
      </c>
      <c r="C100">
        <v>598.36999500000002</v>
      </c>
      <c r="D100">
        <v>521.15002400000003</v>
      </c>
      <c r="E100">
        <v>533.46002199999998</v>
      </c>
      <c r="F100">
        <v>533.46002199999998</v>
      </c>
      <c r="G100">
        <v>24867300</v>
      </c>
      <c r="H100" s="2">
        <f t="shared" si="1"/>
        <v>-1.7858368587848897E-2</v>
      </c>
    </row>
    <row r="101" spans="1:8" x14ac:dyDescent="0.2">
      <c r="A101" s="1">
        <v>44256</v>
      </c>
      <c r="B101">
        <v>544.82000700000003</v>
      </c>
      <c r="C101">
        <v>562.42999299999997</v>
      </c>
      <c r="D101">
        <v>462.51001000000002</v>
      </c>
      <c r="E101">
        <v>500.10998499999999</v>
      </c>
      <c r="F101">
        <v>500.10998499999999</v>
      </c>
      <c r="G101">
        <v>41044400</v>
      </c>
      <c r="H101" s="2">
        <f t="shared" si="1"/>
        <v>-6.2516469134776112E-2</v>
      </c>
    </row>
    <row r="102" spans="1:8" x14ac:dyDescent="0.2">
      <c r="A102" s="1">
        <v>44287</v>
      </c>
      <c r="B102">
        <v>508</v>
      </c>
      <c r="C102">
        <v>565.28997800000002</v>
      </c>
      <c r="D102">
        <v>500.27999899999998</v>
      </c>
      <c r="E102">
        <v>506.36999500000002</v>
      </c>
      <c r="F102">
        <v>506.36999500000002</v>
      </c>
      <c r="G102">
        <v>32670200</v>
      </c>
      <c r="H102" s="2">
        <f t="shared" si="1"/>
        <v>1.2517266576871132E-2</v>
      </c>
    </row>
    <row r="103" spans="1:8" x14ac:dyDescent="0.2">
      <c r="A103" s="1">
        <v>44317</v>
      </c>
      <c r="B103">
        <v>507.459991</v>
      </c>
      <c r="C103">
        <v>508.22000100000002</v>
      </c>
      <c r="D103">
        <v>448.26998900000001</v>
      </c>
      <c r="E103">
        <v>473.88000499999998</v>
      </c>
      <c r="F103">
        <v>473.88000499999998</v>
      </c>
      <c r="G103">
        <v>34949400</v>
      </c>
      <c r="H103" s="2">
        <f t="shared" si="1"/>
        <v>-6.4162549757712309E-2</v>
      </c>
    </row>
    <row r="104" spans="1:8" x14ac:dyDescent="0.2">
      <c r="A104" s="1">
        <v>44348</v>
      </c>
      <c r="B104">
        <v>477.60000600000001</v>
      </c>
      <c r="C104">
        <v>561.89001499999995</v>
      </c>
      <c r="D104">
        <v>456</v>
      </c>
      <c r="E104">
        <v>549.54998799999998</v>
      </c>
      <c r="F104">
        <v>549.54998799999998</v>
      </c>
      <c r="G104">
        <v>31827700</v>
      </c>
      <c r="H104" s="2">
        <f t="shared" si="1"/>
        <v>0.15968173841814659</v>
      </c>
    </row>
    <row r="105" spans="1:8" x14ac:dyDescent="0.2">
      <c r="A105" s="1">
        <v>44378</v>
      </c>
      <c r="B105">
        <v>545</v>
      </c>
      <c r="C105">
        <v>608.78002900000001</v>
      </c>
      <c r="D105">
        <v>539.75</v>
      </c>
      <c r="E105">
        <v>587.89001499999995</v>
      </c>
      <c r="F105">
        <v>587.89001499999995</v>
      </c>
      <c r="G105">
        <v>23103200</v>
      </c>
      <c r="H105" s="2">
        <f t="shared" si="1"/>
        <v>6.9766222977335354E-2</v>
      </c>
    </row>
    <row r="106" spans="1:8" x14ac:dyDescent="0.2">
      <c r="A106" s="1">
        <v>44409</v>
      </c>
      <c r="B106">
        <v>587.89001499999995</v>
      </c>
      <c r="C106">
        <v>647.70001200000002</v>
      </c>
      <c r="D106">
        <v>566.59002699999996</v>
      </c>
      <c r="E106">
        <v>643.64001499999995</v>
      </c>
      <c r="F106">
        <v>643.64001499999995</v>
      </c>
      <c r="G106">
        <v>19204200</v>
      </c>
      <c r="H106" s="2">
        <f t="shared" si="1"/>
        <v>9.4830663181105404E-2</v>
      </c>
    </row>
    <row r="107" spans="1:8" x14ac:dyDescent="0.2">
      <c r="A107" s="1">
        <v>44440</v>
      </c>
      <c r="B107">
        <v>643.59997599999997</v>
      </c>
      <c r="C107">
        <v>681.09997599999997</v>
      </c>
      <c r="D107">
        <v>607.17999299999997</v>
      </c>
      <c r="E107">
        <v>622.27002000000005</v>
      </c>
      <c r="F107">
        <v>622.27002000000005</v>
      </c>
      <c r="G107">
        <v>21325900</v>
      </c>
      <c r="H107" s="2">
        <f t="shared" si="1"/>
        <v>-3.3201781278312699E-2</v>
      </c>
    </row>
    <row r="108" spans="1:8" x14ac:dyDescent="0.2">
      <c r="A108" s="1">
        <v>44470</v>
      </c>
      <c r="B108">
        <v>623.78002900000001</v>
      </c>
      <c r="C108">
        <v>698.42999299999997</v>
      </c>
      <c r="D108">
        <v>609.46997099999999</v>
      </c>
      <c r="E108">
        <v>697.76000999999997</v>
      </c>
      <c r="F108">
        <v>697.76000999999997</v>
      </c>
      <c r="G108">
        <v>23604400</v>
      </c>
      <c r="H108" s="2">
        <f t="shared" si="1"/>
        <v>0.12131387914204819</v>
      </c>
    </row>
    <row r="109" spans="1:8" x14ac:dyDescent="0.2">
      <c r="A109" s="1">
        <v>44501</v>
      </c>
      <c r="B109">
        <v>700</v>
      </c>
      <c r="C109">
        <v>707.59997599999997</v>
      </c>
      <c r="D109">
        <v>624.14001499999995</v>
      </c>
      <c r="E109">
        <v>647.70001200000002</v>
      </c>
      <c r="F109">
        <v>647.70001200000002</v>
      </c>
      <c r="G109">
        <v>20588700</v>
      </c>
      <c r="H109" s="2">
        <f t="shared" si="1"/>
        <v>-7.1743862191242444E-2</v>
      </c>
    </row>
    <row r="110" spans="1:8" x14ac:dyDescent="0.2">
      <c r="A110" s="1">
        <v>44531</v>
      </c>
      <c r="B110">
        <v>650.35998500000005</v>
      </c>
      <c r="C110">
        <v>672.96997099999999</v>
      </c>
      <c r="D110">
        <v>587.02002000000005</v>
      </c>
      <c r="E110">
        <v>649.10998500000005</v>
      </c>
      <c r="F110">
        <v>649.10998500000005</v>
      </c>
      <c r="G110">
        <v>27402100</v>
      </c>
      <c r="H110" s="2">
        <f t="shared" si="1"/>
        <v>2.1768920393350809E-3</v>
      </c>
    </row>
    <row r="111" spans="1:8" x14ac:dyDescent="0.2">
      <c r="A111" s="1">
        <v>44562</v>
      </c>
      <c r="B111">
        <v>648.15997300000004</v>
      </c>
      <c r="C111">
        <v>651.40997300000004</v>
      </c>
      <c r="D111">
        <v>479.35000600000001</v>
      </c>
      <c r="E111">
        <v>585.78002900000001</v>
      </c>
      <c r="F111">
        <v>585.78002900000001</v>
      </c>
      <c r="G111">
        <v>52343500</v>
      </c>
      <c r="H111" s="2">
        <f t="shared" si="1"/>
        <v>-9.7564291820283783E-2</v>
      </c>
    </row>
    <row r="112" spans="1:8" x14ac:dyDescent="0.2">
      <c r="A112" s="1">
        <v>44593</v>
      </c>
      <c r="B112">
        <v>584.90002400000003</v>
      </c>
      <c r="C112">
        <v>621.40997300000004</v>
      </c>
      <c r="D112">
        <v>502.459991</v>
      </c>
      <c r="E112">
        <v>579.919983</v>
      </c>
      <c r="F112">
        <v>579.919983</v>
      </c>
      <c r="G112">
        <v>27549600</v>
      </c>
      <c r="H112" s="2">
        <f t="shared" si="1"/>
        <v>-1.0003833708711177E-2</v>
      </c>
    </row>
    <row r="113" spans="1:8" x14ac:dyDescent="0.2">
      <c r="A113" s="1">
        <v>44621</v>
      </c>
      <c r="B113">
        <v>583.82000700000003</v>
      </c>
      <c r="C113">
        <v>601.61999500000002</v>
      </c>
      <c r="D113">
        <v>491.30999800000001</v>
      </c>
      <c r="E113">
        <v>556.89001499999995</v>
      </c>
      <c r="F113">
        <v>556.89001499999995</v>
      </c>
      <c r="G113">
        <v>34583700</v>
      </c>
      <c r="H113" s="2">
        <f t="shared" si="1"/>
        <v>-3.9712320104685984E-2</v>
      </c>
    </row>
    <row r="114" spans="1:8" x14ac:dyDescent="0.2">
      <c r="A114" s="1">
        <v>44652</v>
      </c>
      <c r="B114">
        <v>556.09997599999997</v>
      </c>
      <c r="C114">
        <v>575.80999799999995</v>
      </c>
      <c r="D114">
        <v>453.92001299999998</v>
      </c>
      <c r="E114">
        <v>478.10000600000001</v>
      </c>
      <c r="F114">
        <v>478.10000600000001</v>
      </c>
      <c r="G114">
        <v>33179000</v>
      </c>
      <c r="H114" s="2">
        <f t="shared" si="1"/>
        <v>-0.14148217220235121</v>
      </c>
    </row>
    <row r="115" spans="1:8" x14ac:dyDescent="0.2">
      <c r="A115" s="1">
        <v>44682</v>
      </c>
      <c r="B115">
        <v>474.69000199999999</v>
      </c>
      <c r="C115">
        <v>501.10998499999999</v>
      </c>
      <c r="D115">
        <v>406.47000100000002</v>
      </c>
      <c r="E115">
        <v>467.47000100000002</v>
      </c>
      <c r="F115">
        <v>467.47000100000002</v>
      </c>
      <c r="G115">
        <v>42326700</v>
      </c>
      <c r="H115" s="2">
        <f t="shared" si="1"/>
        <v>-2.2233852471442935E-2</v>
      </c>
    </row>
    <row r="116" spans="1:8" x14ac:dyDescent="0.2">
      <c r="A116" s="1">
        <v>44713</v>
      </c>
      <c r="B116">
        <v>491.040009</v>
      </c>
      <c r="C116">
        <v>510.73001099999999</v>
      </c>
      <c r="D116">
        <v>424.17001299999998</v>
      </c>
      <c r="E116">
        <v>475.51998900000001</v>
      </c>
      <c r="F116">
        <v>475.51998900000001</v>
      </c>
      <c r="G116">
        <v>30667000</v>
      </c>
      <c r="H116" s="2">
        <f t="shared" si="1"/>
        <v>1.7220330679572279E-2</v>
      </c>
    </row>
    <row r="117" spans="1:8" x14ac:dyDescent="0.2">
      <c r="A117" s="1">
        <v>44743</v>
      </c>
      <c r="B117">
        <v>474.92999300000002</v>
      </c>
      <c r="C117">
        <v>506.45001200000002</v>
      </c>
      <c r="D117">
        <v>407.5</v>
      </c>
      <c r="E117">
        <v>446.66000400000001</v>
      </c>
      <c r="F117">
        <v>446.66000400000001</v>
      </c>
      <c r="G117">
        <v>41145200</v>
      </c>
      <c r="H117" s="2">
        <f t="shared" si="1"/>
        <v>-6.0691423426155897E-2</v>
      </c>
    </row>
    <row r="118" spans="1:8" x14ac:dyDescent="0.2">
      <c r="A118" s="1">
        <v>44774</v>
      </c>
      <c r="B118">
        <v>438.98998999999998</v>
      </c>
      <c r="C118">
        <v>521.580017</v>
      </c>
      <c r="D118">
        <v>429.51001000000002</v>
      </c>
      <c r="E118">
        <v>434.61999500000002</v>
      </c>
      <c r="F118">
        <v>434.61999500000002</v>
      </c>
      <c r="G118">
        <v>31222800</v>
      </c>
      <c r="H118" s="2">
        <f t="shared" si="1"/>
        <v>-2.6955646111533185E-2</v>
      </c>
    </row>
    <row r="119" spans="1:8" x14ac:dyDescent="0.2">
      <c r="A119" s="1">
        <v>44805</v>
      </c>
      <c r="B119">
        <v>429.80999800000001</v>
      </c>
      <c r="C119">
        <v>482.69000199999999</v>
      </c>
      <c r="D119">
        <v>367.709991</v>
      </c>
      <c r="E119">
        <v>377.60998499999999</v>
      </c>
      <c r="F119">
        <v>377.60998499999999</v>
      </c>
      <c r="G119">
        <v>34403400</v>
      </c>
      <c r="H119" s="2">
        <f t="shared" si="1"/>
        <v>-0.13117208286747142</v>
      </c>
    </row>
    <row r="120" spans="1:8" x14ac:dyDescent="0.2">
      <c r="A120" s="1">
        <v>44835</v>
      </c>
      <c r="B120">
        <v>380.07998700000002</v>
      </c>
      <c r="C120">
        <v>433.39001500000001</v>
      </c>
      <c r="D120">
        <v>337</v>
      </c>
      <c r="E120">
        <v>420.73998999999998</v>
      </c>
      <c r="F120">
        <v>420.73998999999998</v>
      </c>
      <c r="G120">
        <v>47875000</v>
      </c>
      <c r="H120" s="2">
        <f t="shared" si="1"/>
        <v>0.1142183912324246</v>
      </c>
    </row>
    <row r="121" spans="1:8" x14ac:dyDescent="0.2">
      <c r="A121" s="1">
        <v>44866</v>
      </c>
      <c r="B121">
        <v>427.07998700000002</v>
      </c>
      <c r="C121">
        <v>430.23998999999998</v>
      </c>
      <c r="D121">
        <v>351.25</v>
      </c>
      <c r="E121">
        <v>416.29998799999998</v>
      </c>
      <c r="F121">
        <v>416.29998799999998</v>
      </c>
      <c r="G121">
        <v>32462800</v>
      </c>
      <c r="H121" s="2">
        <f t="shared" si="1"/>
        <v>-1.0552840484689827E-2</v>
      </c>
    </row>
    <row r="122" spans="1:8" x14ac:dyDescent="0.2">
      <c r="A122" s="1">
        <v>44896</v>
      </c>
      <c r="B122">
        <v>416.16000400000001</v>
      </c>
      <c r="C122">
        <v>432.17001299999998</v>
      </c>
      <c r="D122">
        <v>371.47000100000002</v>
      </c>
      <c r="E122">
        <v>388.26998900000001</v>
      </c>
      <c r="F122">
        <v>388.26998900000001</v>
      </c>
      <c r="G122">
        <v>25724800</v>
      </c>
      <c r="H122" s="2">
        <f t="shared" si="1"/>
        <v>-6.7331251040055218E-2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9037-6EC0-244A-938D-91921EFAB526}">
  <dimension ref="A1:K122"/>
  <sheetViews>
    <sheetView workbookViewId="0">
      <selection activeCell="L12" sqref="L12"/>
    </sheetView>
  </sheetViews>
  <sheetFormatPr baseColWidth="10" defaultColWidth="10.6640625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K1" s="10">
        <f>AVERAGE(H:H)</f>
        <v>1.6521204528669512E-2</v>
      </c>
    </row>
    <row r="2" spans="1:11" x14ac:dyDescent="0.2">
      <c r="A2" s="1">
        <v>41244</v>
      </c>
      <c r="B2">
        <v>37.5</v>
      </c>
      <c r="C2">
        <v>38.127499</v>
      </c>
      <c r="D2">
        <v>36.525002000000001</v>
      </c>
      <c r="E2">
        <v>37.895000000000003</v>
      </c>
      <c r="F2">
        <v>35.271819999999998</v>
      </c>
      <c r="G2">
        <v>216124800</v>
      </c>
      <c r="K2" s="10">
        <f>_xlfn.STDEV.S(H:H)</f>
        <v>5.8093209737813907E-2</v>
      </c>
    </row>
    <row r="3" spans="1:11" x14ac:dyDescent="0.2">
      <c r="A3" s="1">
        <v>41275</v>
      </c>
      <c r="B3">
        <v>38.540000999999997</v>
      </c>
      <c r="C3">
        <v>40.692501</v>
      </c>
      <c r="D3">
        <v>38.482498</v>
      </c>
      <c r="E3">
        <v>39.477500999999997</v>
      </c>
      <c r="F3">
        <v>36.744765999999998</v>
      </c>
      <c r="G3">
        <v>237422800</v>
      </c>
      <c r="H3">
        <f>(F3-F2)/F2</f>
        <v>4.1759852482803561E-2</v>
      </c>
      <c r="K3" s="9">
        <f>(K1-$M$2)/K2</f>
        <v>0.28439131876570362</v>
      </c>
    </row>
    <row r="4" spans="1:11" x14ac:dyDescent="0.2">
      <c r="A4" s="1">
        <v>41306</v>
      </c>
      <c r="B4">
        <v>39.75</v>
      </c>
      <c r="C4">
        <v>40.220001000000003</v>
      </c>
      <c r="D4">
        <v>38.534999999999997</v>
      </c>
      <c r="E4">
        <v>39.659999999999997</v>
      </c>
      <c r="F4">
        <v>36.914634999999997</v>
      </c>
      <c r="G4">
        <v>244870000</v>
      </c>
      <c r="H4">
        <f t="shared" ref="H4:H67" si="0">(F4-F3)/F3</f>
        <v>4.622944122164188E-3</v>
      </c>
    </row>
    <row r="5" spans="1:11" x14ac:dyDescent="0.2">
      <c r="A5" s="1">
        <v>41334</v>
      </c>
      <c r="B5">
        <v>39.482498</v>
      </c>
      <c r="C5">
        <v>42.740001999999997</v>
      </c>
      <c r="D5">
        <v>38.919998</v>
      </c>
      <c r="E5">
        <v>42.459999000000003</v>
      </c>
      <c r="F5">
        <v>39.604156000000003</v>
      </c>
      <c r="G5">
        <v>259370400</v>
      </c>
      <c r="H5">
        <f t="shared" si="0"/>
        <v>7.2857851635266244E-2</v>
      </c>
    </row>
    <row r="6" spans="1:11" x14ac:dyDescent="0.2">
      <c r="A6" s="1">
        <v>41365</v>
      </c>
      <c r="B6">
        <v>42.4375</v>
      </c>
      <c r="C6">
        <v>42.747501</v>
      </c>
      <c r="D6">
        <v>40.317501</v>
      </c>
      <c r="E6">
        <v>42.115001999999997</v>
      </c>
      <c r="F6">
        <v>39.282364000000001</v>
      </c>
      <c r="G6">
        <v>207622800</v>
      </c>
      <c r="H6">
        <f t="shared" si="0"/>
        <v>-8.1252078695983835E-3</v>
      </c>
    </row>
    <row r="7" spans="1:11" x14ac:dyDescent="0.2">
      <c r="A7" s="1">
        <v>41395</v>
      </c>
      <c r="B7">
        <v>41.747501</v>
      </c>
      <c r="C7">
        <v>46.224997999999999</v>
      </c>
      <c r="D7">
        <v>40.900002000000001</v>
      </c>
      <c r="E7">
        <v>44.534999999999997</v>
      </c>
      <c r="F7">
        <v>41.5396</v>
      </c>
      <c r="G7">
        <v>311006400</v>
      </c>
      <c r="H7">
        <f t="shared" si="0"/>
        <v>5.7461816707365138E-2</v>
      </c>
    </row>
    <row r="8" spans="1:11" x14ac:dyDescent="0.2">
      <c r="A8" s="1">
        <v>41426</v>
      </c>
      <c r="B8">
        <v>44.6875</v>
      </c>
      <c r="C8">
        <v>46.307499</v>
      </c>
      <c r="D8">
        <v>43.919998</v>
      </c>
      <c r="E8">
        <v>45.6875</v>
      </c>
      <c r="F8">
        <v>42.692706999999999</v>
      </c>
      <c r="G8">
        <v>248756800</v>
      </c>
      <c r="H8">
        <f t="shared" si="0"/>
        <v>2.7759222525012242E-2</v>
      </c>
    </row>
    <row r="9" spans="1:11" x14ac:dyDescent="0.2">
      <c r="A9" s="1">
        <v>41456</v>
      </c>
      <c r="B9">
        <v>45.974997999999999</v>
      </c>
      <c r="C9">
        <v>49</v>
      </c>
      <c r="D9">
        <v>42.747501</v>
      </c>
      <c r="E9">
        <v>44.252499</v>
      </c>
      <c r="F9">
        <v>41.351765</v>
      </c>
      <c r="G9">
        <v>336031200</v>
      </c>
      <c r="H9">
        <f t="shared" si="0"/>
        <v>-3.1409158477582563E-2</v>
      </c>
    </row>
    <row r="10" spans="1:11" x14ac:dyDescent="0.2">
      <c r="A10" s="1">
        <v>41487</v>
      </c>
      <c r="B10">
        <v>45.439999</v>
      </c>
      <c r="C10">
        <v>46.284999999999997</v>
      </c>
      <c r="D10">
        <v>43.052501999999997</v>
      </c>
      <c r="E10">
        <v>43.604999999999997</v>
      </c>
      <c r="F10">
        <v>40.746715999999999</v>
      </c>
      <c r="G10">
        <v>371889200</v>
      </c>
      <c r="H10">
        <f t="shared" si="0"/>
        <v>-1.463175755617689E-2</v>
      </c>
    </row>
    <row r="11" spans="1:11" x14ac:dyDescent="0.2">
      <c r="A11" s="1">
        <v>41518</v>
      </c>
      <c r="B11">
        <v>44.0075</v>
      </c>
      <c r="C11">
        <v>50.215000000000003</v>
      </c>
      <c r="D11">
        <v>43.762501</v>
      </c>
      <c r="E11">
        <v>47.775002000000001</v>
      </c>
      <c r="F11">
        <v>44.725723000000002</v>
      </c>
      <c r="G11">
        <v>284857200</v>
      </c>
      <c r="H11">
        <f t="shared" si="0"/>
        <v>9.7652213248302089E-2</v>
      </c>
    </row>
    <row r="12" spans="1:11" x14ac:dyDescent="0.2">
      <c r="A12" s="1">
        <v>41548</v>
      </c>
      <c r="B12">
        <v>47.822498000000003</v>
      </c>
      <c r="C12">
        <v>51.3125</v>
      </c>
      <c r="D12">
        <v>45.027500000000003</v>
      </c>
      <c r="E12">
        <v>49.167499999999997</v>
      </c>
      <c r="F12">
        <v>46.029345999999997</v>
      </c>
      <c r="G12">
        <v>270568400</v>
      </c>
      <c r="H12">
        <f t="shared" si="0"/>
        <v>2.9147052580905056E-2</v>
      </c>
    </row>
    <row r="13" spans="1:11" x14ac:dyDescent="0.2">
      <c r="A13" s="1">
        <v>41579</v>
      </c>
      <c r="B13">
        <v>49.737499</v>
      </c>
      <c r="C13">
        <v>51.267502</v>
      </c>
      <c r="D13">
        <v>48.75</v>
      </c>
      <c r="E13">
        <v>50.865001999999997</v>
      </c>
      <c r="F13">
        <v>47.618504000000001</v>
      </c>
      <c r="G13">
        <v>205473600</v>
      </c>
      <c r="H13">
        <f t="shared" si="0"/>
        <v>3.4524887666229381E-2</v>
      </c>
    </row>
    <row r="14" spans="1:11" x14ac:dyDescent="0.2">
      <c r="A14" s="1">
        <v>41609</v>
      </c>
      <c r="B14">
        <v>51.025002000000001</v>
      </c>
      <c r="C14">
        <v>55.68</v>
      </c>
      <c r="D14">
        <v>49.857498</v>
      </c>
      <c r="E14">
        <v>55.669998</v>
      </c>
      <c r="F14">
        <v>52.222172</v>
      </c>
      <c r="G14">
        <v>281645600</v>
      </c>
      <c r="H14">
        <f t="shared" si="0"/>
        <v>9.667813167755121E-2</v>
      </c>
    </row>
    <row r="15" spans="1:11" x14ac:dyDescent="0.2">
      <c r="A15" s="1">
        <v>41640</v>
      </c>
      <c r="B15">
        <v>55.384998000000003</v>
      </c>
      <c r="C15">
        <v>58.875</v>
      </c>
      <c r="D15">
        <v>53.777500000000003</v>
      </c>
      <c r="E15">
        <v>53.857498</v>
      </c>
      <c r="F15">
        <v>50.521926999999998</v>
      </c>
      <c r="G15">
        <v>301408000</v>
      </c>
      <c r="H15">
        <f t="shared" si="0"/>
        <v>-3.2557914289738893E-2</v>
      </c>
    </row>
    <row r="16" spans="1:11" x14ac:dyDescent="0.2">
      <c r="A16" s="1">
        <v>41671</v>
      </c>
      <c r="B16">
        <v>54.127499</v>
      </c>
      <c r="C16">
        <v>57.119999</v>
      </c>
      <c r="D16">
        <v>52.845001000000003</v>
      </c>
      <c r="E16">
        <v>56.485000999999997</v>
      </c>
      <c r="F16">
        <v>52.986682999999999</v>
      </c>
      <c r="G16">
        <v>231340800</v>
      </c>
      <c r="H16">
        <f t="shared" si="0"/>
        <v>4.8785866778201105E-2</v>
      </c>
    </row>
    <row r="17" spans="1:8" x14ac:dyDescent="0.2">
      <c r="A17" s="1">
        <v>41699</v>
      </c>
      <c r="B17">
        <v>55.810001</v>
      </c>
      <c r="C17">
        <v>58.167499999999997</v>
      </c>
      <c r="D17">
        <v>52.630001</v>
      </c>
      <c r="E17">
        <v>53.965000000000003</v>
      </c>
      <c r="F17">
        <v>50.714019999999998</v>
      </c>
      <c r="G17">
        <v>266839600</v>
      </c>
      <c r="H17">
        <f t="shared" si="0"/>
        <v>-4.2891210985975502E-2</v>
      </c>
    </row>
    <row r="18" spans="1:8" x14ac:dyDescent="0.2">
      <c r="A18" s="1">
        <v>41730</v>
      </c>
      <c r="B18">
        <v>54.27</v>
      </c>
      <c r="C18">
        <v>54.540000999999997</v>
      </c>
      <c r="D18">
        <v>48.709999000000003</v>
      </c>
      <c r="E18">
        <v>50.652500000000003</v>
      </c>
      <c r="F18">
        <v>47.601073999999997</v>
      </c>
      <c r="G18">
        <v>387414000</v>
      </c>
      <c r="H18">
        <f t="shared" si="0"/>
        <v>-6.1382355411777667E-2</v>
      </c>
    </row>
    <row r="19" spans="1:8" x14ac:dyDescent="0.2">
      <c r="A19" s="1">
        <v>41760</v>
      </c>
      <c r="B19">
        <v>51.025002000000001</v>
      </c>
      <c r="C19">
        <v>53.987499</v>
      </c>
      <c r="D19">
        <v>50.75</v>
      </c>
      <c r="E19">
        <v>53.707500000000003</v>
      </c>
      <c r="F19">
        <v>50.472023</v>
      </c>
      <c r="G19">
        <v>219822800</v>
      </c>
      <c r="H19">
        <f t="shared" si="0"/>
        <v>6.0312693785018447E-2</v>
      </c>
    </row>
    <row r="20" spans="1:8" x14ac:dyDescent="0.2">
      <c r="A20" s="1">
        <v>41791</v>
      </c>
      <c r="B20">
        <v>53.842498999999997</v>
      </c>
      <c r="C20">
        <v>53.922500999999997</v>
      </c>
      <c r="D20">
        <v>51.827499000000003</v>
      </c>
      <c r="E20">
        <v>52.677501999999997</v>
      </c>
      <c r="F20">
        <v>49.597614</v>
      </c>
      <c r="G20">
        <v>202218800</v>
      </c>
      <c r="H20">
        <f t="shared" si="0"/>
        <v>-1.7324627546631131E-2</v>
      </c>
    </row>
    <row r="21" spans="1:8" x14ac:dyDescent="0.2">
      <c r="A21" s="1">
        <v>41821</v>
      </c>
      <c r="B21">
        <v>52.987499</v>
      </c>
      <c r="C21">
        <v>56.1875</v>
      </c>
      <c r="D21">
        <v>52.752499</v>
      </c>
      <c r="E21">
        <v>52.752499</v>
      </c>
      <c r="F21">
        <v>49.668242999999997</v>
      </c>
      <c r="G21">
        <v>221661200</v>
      </c>
      <c r="H21">
        <f t="shared" si="0"/>
        <v>1.4240402774213438E-3</v>
      </c>
    </row>
    <row r="22" spans="1:8" x14ac:dyDescent="0.2">
      <c r="A22" s="1">
        <v>41852</v>
      </c>
      <c r="B22">
        <v>52.467498999999997</v>
      </c>
      <c r="C22">
        <v>54.5</v>
      </c>
      <c r="D22">
        <v>52.052501999999997</v>
      </c>
      <c r="E22">
        <v>53.130001</v>
      </c>
      <c r="F22">
        <v>50.023662999999999</v>
      </c>
      <c r="G22">
        <v>179954800</v>
      </c>
      <c r="H22">
        <f t="shared" si="0"/>
        <v>7.155880267397466E-3</v>
      </c>
    </row>
    <row r="23" spans="1:8" x14ac:dyDescent="0.2">
      <c r="A23" s="1">
        <v>41883</v>
      </c>
      <c r="B23">
        <v>53.352500999999997</v>
      </c>
      <c r="C23">
        <v>54.662497999999999</v>
      </c>
      <c r="D23">
        <v>52.279998999999997</v>
      </c>
      <c r="E23">
        <v>53.342498999999997</v>
      </c>
      <c r="F23">
        <v>50.319454</v>
      </c>
      <c r="G23">
        <v>204146800</v>
      </c>
      <c r="H23">
        <f t="shared" si="0"/>
        <v>5.9130216033960016E-3</v>
      </c>
    </row>
    <row r="24" spans="1:8" x14ac:dyDescent="0.2">
      <c r="A24" s="1">
        <v>41913</v>
      </c>
      <c r="B24">
        <v>53.212502000000001</v>
      </c>
      <c r="C24">
        <v>60.625</v>
      </c>
      <c r="D24">
        <v>48.797500999999997</v>
      </c>
      <c r="E24">
        <v>60.357498</v>
      </c>
      <c r="F24">
        <v>56.936886000000001</v>
      </c>
      <c r="G24">
        <v>323304000</v>
      </c>
      <c r="H24">
        <f t="shared" si="0"/>
        <v>0.1315084221700816</v>
      </c>
    </row>
    <row r="25" spans="1:8" x14ac:dyDescent="0.2">
      <c r="A25" s="1">
        <v>41944</v>
      </c>
      <c r="B25">
        <v>60.244999</v>
      </c>
      <c r="C25">
        <v>64.875</v>
      </c>
      <c r="D25">
        <v>59.75</v>
      </c>
      <c r="E25">
        <v>64.547500999999997</v>
      </c>
      <c r="F25">
        <v>60.889434999999999</v>
      </c>
      <c r="G25">
        <v>207148400</v>
      </c>
      <c r="H25">
        <f t="shared" si="0"/>
        <v>6.9419830933500612E-2</v>
      </c>
    </row>
    <row r="26" spans="1:8" x14ac:dyDescent="0.2">
      <c r="A26" s="1">
        <v>41974</v>
      </c>
      <c r="B26">
        <v>64.067497000000003</v>
      </c>
      <c r="C26">
        <v>67.330001999999993</v>
      </c>
      <c r="D26">
        <v>63.087502000000001</v>
      </c>
      <c r="E26">
        <v>65.550003000000004</v>
      </c>
      <c r="F26">
        <v>61.954200999999998</v>
      </c>
      <c r="G26">
        <v>201720000</v>
      </c>
      <c r="H26">
        <f t="shared" si="0"/>
        <v>1.7486876007307323E-2</v>
      </c>
    </row>
    <row r="27" spans="1:8" x14ac:dyDescent="0.2">
      <c r="A27" s="1">
        <v>42005</v>
      </c>
      <c r="B27">
        <v>65.845000999999996</v>
      </c>
      <c r="C27">
        <v>66.6875</v>
      </c>
      <c r="D27">
        <v>61.292499999999997</v>
      </c>
      <c r="E27">
        <v>63.727500999999997</v>
      </c>
      <c r="F27">
        <v>60.231681999999999</v>
      </c>
      <c r="G27">
        <v>224446400</v>
      </c>
      <c r="H27">
        <f t="shared" si="0"/>
        <v>-2.7803102488562454E-2</v>
      </c>
    </row>
    <row r="28" spans="1:8" x14ac:dyDescent="0.2">
      <c r="A28" s="1">
        <v>42036</v>
      </c>
      <c r="B28">
        <v>64.077499000000003</v>
      </c>
      <c r="C28">
        <v>68.625</v>
      </c>
      <c r="D28">
        <v>62.424999</v>
      </c>
      <c r="E28">
        <v>67.827499000000003</v>
      </c>
      <c r="F28">
        <v>64.106742999999994</v>
      </c>
      <c r="G28">
        <v>196760400</v>
      </c>
      <c r="H28">
        <f t="shared" si="0"/>
        <v>6.4335925402182775E-2</v>
      </c>
    </row>
    <row r="29" spans="1:8" x14ac:dyDescent="0.2">
      <c r="A29" s="1">
        <v>42064</v>
      </c>
      <c r="B29">
        <v>69.177498</v>
      </c>
      <c r="C29">
        <v>69.662497999999999</v>
      </c>
      <c r="D29">
        <v>64.752502000000007</v>
      </c>
      <c r="E29">
        <v>65.410004000000001</v>
      </c>
      <c r="F29">
        <v>61.934265000000003</v>
      </c>
      <c r="G29">
        <v>269012100</v>
      </c>
      <c r="H29">
        <f t="shared" si="0"/>
        <v>-3.3888447584991037E-2</v>
      </c>
    </row>
    <row r="30" spans="1:8" x14ac:dyDescent="0.2">
      <c r="A30" s="1">
        <v>42095</v>
      </c>
      <c r="B30">
        <v>65.449996999999996</v>
      </c>
      <c r="C30">
        <v>69.980002999999996</v>
      </c>
      <c r="D30">
        <v>64.349997999999999</v>
      </c>
      <c r="E30">
        <v>66.050003000000004</v>
      </c>
      <c r="F30">
        <v>62.540256999999997</v>
      </c>
      <c r="G30">
        <v>160639300</v>
      </c>
      <c r="H30">
        <f t="shared" si="0"/>
        <v>9.7844383880230663E-3</v>
      </c>
    </row>
    <row r="31" spans="1:8" x14ac:dyDescent="0.2">
      <c r="A31" s="1">
        <v>42125</v>
      </c>
      <c r="B31">
        <v>65.220000999999996</v>
      </c>
      <c r="C31">
        <v>70.690002000000007</v>
      </c>
      <c r="D31">
        <v>65.150002000000001</v>
      </c>
      <c r="E31">
        <v>68.680000000000007</v>
      </c>
      <c r="F31">
        <v>65.030501999999998</v>
      </c>
      <c r="G31">
        <v>144586800</v>
      </c>
      <c r="H31">
        <f t="shared" si="0"/>
        <v>3.9818272572816608E-2</v>
      </c>
    </row>
    <row r="32" spans="1:8" x14ac:dyDescent="0.2">
      <c r="A32" s="1">
        <v>42156</v>
      </c>
      <c r="B32">
        <v>69.129997000000003</v>
      </c>
      <c r="C32">
        <v>70.019997000000004</v>
      </c>
      <c r="D32">
        <v>66.690002000000007</v>
      </c>
      <c r="E32">
        <v>67.150002000000001</v>
      </c>
      <c r="F32">
        <v>63.693053999999997</v>
      </c>
      <c r="G32">
        <v>131193300</v>
      </c>
      <c r="H32">
        <f t="shared" si="0"/>
        <v>-2.0566472022621046E-2</v>
      </c>
    </row>
    <row r="33" spans="1:8" x14ac:dyDescent="0.2">
      <c r="A33" s="1">
        <v>42186</v>
      </c>
      <c r="B33">
        <v>67.940002000000007</v>
      </c>
      <c r="C33">
        <v>76.919998000000007</v>
      </c>
      <c r="D33">
        <v>66.529999000000004</v>
      </c>
      <c r="E33">
        <v>75.339995999999999</v>
      </c>
      <c r="F33">
        <v>71.461410999999998</v>
      </c>
      <c r="G33">
        <v>177282000</v>
      </c>
      <c r="H33">
        <f t="shared" si="0"/>
        <v>0.12196552861164425</v>
      </c>
    </row>
    <row r="34" spans="1:8" x14ac:dyDescent="0.2">
      <c r="A34" s="1">
        <v>42217</v>
      </c>
      <c r="B34">
        <v>75.589995999999999</v>
      </c>
      <c r="C34">
        <v>76.169998000000007</v>
      </c>
      <c r="D34">
        <v>60</v>
      </c>
      <c r="E34">
        <v>71.300003000000004</v>
      </c>
      <c r="F34">
        <v>67.629424999999998</v>
      </c>
      <c r="G34">
        <v>179158500</v>
      </c>
      <c r="H34">
        <f t="shared" si="0"/>
        <v>-5.3623150542045701E-2</v>
      </c>
    </row>
    <row r="35" spans="1:8" x14ac:dyDescent="0.2">
      <c r="A35" s="1">
        <v>42248</v>
      </c>
      <c r="B35">
        <v>69.410004000000001</v>
      </c>
      <c r="C35">
        <v>72.319999999999993</v>
      </c>
      <c r="D35">
        <v>67.029999000000004</v>
      </c>
      <c r="E35">
        <v>69.660004000000001</v>
      </c>
      <c r="F35">
        <v>66.182113999999999</v>
      </c>
      <c r="G35">
        <v>201185100</v>
      </c>
      <c r="H35">
        <f t="shared" si="0"/>
        <v>-2.1400610754860022E-2</v>
      </c>
    </row>
    <row r="36" spans="1:8" x14ac:dyDescent="0.2">
      <c r="A36" s="1">
        <v>42278</v>
      </c>
      <c r="B36">
        <v>70.089995999999999</v>
      </c>
      <c r="C36">
        <v>78.889999000000003</v>
      </c>
      <c r="D36">
        <v>68.360000999999997</v>
      </c>
      <c r="E36">
        <v>77.580001999999993</v>
      </c>
      <c r="F36">
        <v>73.706695999999994</v>
      </c>
      <c r="G36">
        <v>177323100</v>
      </c>
      <c r="H36">
        <f t="shared" si="0"/>
        <v>0.11369509895075269</v>
      </c>
    </row>
    <row r="37" spans="1:8" x14ac:dyDescent="0.2">
      <c r="A37" s="1">
        <v>42309</v>
      </c>
      <c r="B37">
        <v>75.190002000000007</v>
      </c>
      <c r="C37">
        <v>81.010002</v>
      </c>
      <c r="D37">
        <v>74.529999000000004</v>
      </c>
      <c r="E37">
        <v>79.010002</v>
      </c>
      <c r="F37">
        <v>75.065308000000002</v>
      </c>
      <c r="G37">
        <v>183636600</v>
      </c>
      <c r="H37">
        <f t="shared" si="0"/>
        <v>1.8432680797413684E-2</v>
      </c>
    </row>
    <row r="38" spans="1:8" x14ac:dyDescent="0.2">
      <c r="A38" s="1">
        <v>42339</v>
      </c>
      <c r="B38">
        <v>79.529999000000004</v>
      </c>
      <c r="C38">
        <v>80.489998</v>
      </c>
      <c r="D38">
        <v>75.519997000000004</v>
      </c>
      <c r="E38">
        <v>77.550003000000004</v>
      </c>
      <c r="F38">
        <v>73.810608000000002</v>
      </c>
      <c r="G38">
        <v>196740000</v>
      </c>
      <c r="H38">
        <f t="shared" si="0"/>
        <v>-1.6714778549899504E-2</v>
      </c>
    </row>
    <row r="39" spans="1:8" x14ac:dyDescent="0.2">
      <c r="A39" s="1">
        <v>42370</v>
      </c>
      <c r="B39">
        <v>76.059997999999993</v>
      </c>
      <c r="C39">
        <v>76.510002</v>
      </c>
      <c r="D39">
        <v>68.760002</v>
      </c>
      <c r="E39">
        <v>74.489998</v>
      </c>
      <c r="F39">
        <v>70.898178000000001</v>
      </c>
      <c r="G39">
        <v>260402300</v>
      </c>
      <c r="H39">
        <f t="shared" si="0"/>
        <v>-3.9458149430228247E-2</v>
      </c>
    </row>
    <row r="40" spans="1:8" x14ac:dyDescent="0.2">
      <c r="A40" s="1">
        <v>42401</v>
      </c>
      <c r="B40">
        <v>74.080001999999993</v>
      </c>
      <c r="C40">
        <v>74.779999000000004</v>
      </c>
      <c r="D40">
        <v>66.120002999999997</v>
      </c>
      <c r="E40">
        <v>72.389999000000003</v>
      </c>
      <c r="F40">
        <v>68.899422000000001</v>
      </c>
      <c r="G40">
        <v>213972400</v>
      </c>
      <c r="H40">
        <f t="shared" si="0"/>
        <v>-2.819192335238855E-2</v>
      </c>
    </row>
    <row r="41" spans="1:8" x14ac:dyDescent="0.2">
      <c r="A41" s="1">
        <v>42430</v>
      </c>
      <c r="B41">
        <v>72.989998</v>
      </c>
      <c r="C41">
        <v>77</v>
      </c>
      <c r="D41">
        <v>69.580001999999993</v>
      </c>
      <c r="E41">
        <v>76.480002999999996</v>
      </c>
      <c r="F41">
        <v>72.935805999999999</v>
      </c>
      <c r="G41">
        <v>195619100</v>
      </c>
      <c r="H41">
        <f t="shared" si="0"/>
        <v>5.8583713517945016E-2</v>
      </c>
    </row>
    <row r="42" spans="1:8" x14ac:dyDescent="0.2">
      <c r="A42" s="1">
        <v>42461</v>
      </c>
      <c r="B42">
        <v>76.25</v>
      </c>
      <c r="C42">
        <v>81.730002999999996</v>
      </c>
      <c r="D42">
        <v>75.800003000000004</v>
      </c>
      <c r="E42">
        <v>77.239998</v>
      </c>
      <c r="F42">
        <v>73.660583000000003</v>
      </c>
      <c r="G42">
        <v>174306800</v>
      </c>
      <c r="H42">
        <f t="shared" si="0"/>
        <v>9.9371905206614587E-3</v>
      </c>
    </row>
    <row r="43" spans="1:8" x14ac:dyDescent="0.2">
      <c r="A43" s="1">
        <v>42491</v>
      </c>
      <c r="B43">
        <v>77.809997999999993</v>
      </c>
      <c r="C43">
        <v>79.870002999999997</v>
      </c>
      <c r="D43">
        <v>76.220000999999996</v>
      </c>
      <c r="E43">
        <v>78.940002000000007</v>
      </c>
      <c r="F43">
        <v>75.281814999999995</v>
      </c>
      <c r="G43">
        <v>146457000</v>
      </c>
      <c r="H43">
        <f t="shared" si="0"/>
        <v>2.2009491833644486E-2</v>
      </c>
    </row>
    <row r="44" spans="1:8" x14ac:dyDescent="0.2">
      <c r="A44" s="1">
        <v>42522</v>
      </c>
      <c r="B44">
        <v>78.690002000000007</v>
      </c>
      <c r="C44">
        <v>81.709998999999996</v>
      </c>
      <c r="D44">
        <v>73.25</v>
      </c>
      <c r="E44">
        <v>74.169998000000007</v>
      </c>
      <c r="F44">
        <v>70.858115999999995</v>
      </c>
      <c r="G44">
        <v>233198700</v>
      </c>
      <c r="H44">
        <f t="shared" si="0"/>
        <v>-5.8761853709292204E-2</v>
      </c>
    </row>
    <row r="45" spans="1:8" x14ac:dyDescent="0.2">
      <c r="A45" s="1">
        <v>42552</v>
      </c>
      <c r="B45">
        <v>74.5</v>
      </c>
      <c r="C45">
        <v>80.169998000000007</v>
      </c>
      <c r="D45">
        <v>73.830001999999993</v>
      </c>
      <c r="E45">
        <v>78.050003000000004</v>
      </c>
      <c r="F45">
        <v>74.564880000000002</v>
      </c>
      <c r="G45">
        <v>183766400</v>
      </c>
      <c r="H45">
        <f t="shared" si="0"/>
        <v>5.2312483160009603E-2</v>
      </c>
    </row>
    <row r="46" spans="1:8" x14ac:dyDescent="0.2">
      <c r="A46" s="1">
        <v>42583</v>
      </c>
      <c r="B46">
        <v>78.309997999999993</v>
      </c>
      <c r="C46">
        <v>81.760002</v>
      </c>
      <c r="D46">
        <v>77.730002999999996</v>
      </c>
      <c r="E46">
        <v>80.900002000000001</v>
      </c>
      <c r="F46">
        <v>77.287604999999999</v>
      </c>
      <c r="G46">
        <v>149268200</v>
      </c>
      <c r="H46">
        <f t="shared" si="0"/>
        <v>3.6514844521978666E-2</v>
      </c>
    </row>
    <row r="47" spans="1:8" x14ac:dyDescent="0.2">
      <c r="A47" s="1">
        <v>42614</v>
      </c>
      <c r="B47">
        <v>81.139999000000003</v>
      </c>
      <c r="C47">
        <v>83.790001000000004</v>
      </c>
      <c r="D47">
        <v>80.970000999999996</v>
      </c>
      <c r="E47">
        <v>82.699996999999996</v>
      </c>
      <c r="F47">
        <v>79.144324999999995</v>
      </c>
      <c r="G47">
        <v>178964600</v>
      </c>
      <c r="H47">
        <f t="shared" si="0"/>
        <v>2.4023515801789894E-2</v>
      </c>
    </row>
    <row r="48" spans="1:8" x14ac:dyDescent="0.2">
      <c r="A48" s="1">
        <v>42644</v>
      </c>
      <c r="B48">
        <v>82.419998000000007</v>
      </c>
      <c r="C48">
        <v>83.699996999999996</v>
      </c>
      <c r="D48">
        <v>81.110000999999997</v>
      </c>
      <c r="E48">
        <v>82.510002</v>
      </c>
      <c r="F48">
        <v>78.962502000000001</v>
      </c>
      <c r="G48">
        <v>178715000</v>
      </c>
      <c r="H48">
        <f t="shared" si="0"/>
        <v>-2.2973599180989199E-3</v>
      </c>
    </row>
    <row r="49" spans="1:8" x14ac:dyDescent="0.2">
      <c r="A49" s="1">
        <v>42675</v>
      </c>
      <c r="B49">
        <v>82.639999000000003</v>
      </c>
      <c r="C49">
        <v>83.959998999999996</v>
      </c>
      <c r="D49">
        <v>77.279999000000004</v>
      </c>
      <c r="E49">
        <v>77.319999999999993</v>
      </c>
      <c r="F49">
        <v>73.995666999999997</v>
      </c>
      <c r="G49">
        <v>234725300</v>
      </c>
      <c r="H49">
        <f t="shared" si="0"/>
        <v>-6.2901185679248142E-2</v>
      </c>
    </row>
    <row r="50" spans="1:8" x14ac:dyDescent="0.2">
      <c r="A50" s="1">
        <v>42705</v>
      </c>
      <c r="B50">
        <v>77.569999999999993</v>
      </c>
      <c r="C50">
        <v>80.389999000000003</v>
      </c>
      <c r="D50">
        <v>75.169998000000007</v>
      </c>
      <c r="E50">
        <v>78.019997000000004</v>
      </c>
      <c r="F50">
        <v>74.822685000000007</v>
      </c>
      <c r="G50">
        <v>244921300</v>
      </c>
      <c r="H50">
        <f t="shared" si="0"/>
        <v>1.1176573352599277E-2</v>
      </c>
    </row>
    <row r="51" spans="1:8" x14ac:dyDescent="0.2">
      <c r="A51" s="1">
        <v>42736</v>
      </c>
      <c r="B51">
        <v>78.760002</v>
      </c>
      <c r="C51">
        <v>84.269997000000004</v>
      </c>
      <c r="D51">
        <v>78.489998</v>
      </c>
      <c r="E51">
        <v>82.709998999999996</v>
      </c>
      <c r="F51">
        <v>79.320473000000007</v>
      </c>
      <c r="G51">
        <v>159204500</v>
      </c>
      <c r="H51">
        <f t="shared" si="0"/>
        <v>6.0112624934536889E-2</v>
      </c>
    </row>
    <row r="52" spans="1:8" x14ac:dyDescent="0.2">
      <c r="A52" s="1">
        <v>42767</v>
      </c>
      <c r="B52">
        <v>82.900002000000001</v>
      </c>
      <c r="C52">
        <v>88.489998</v>
      </c>
      <c r="D52">
        <v>81.569999999999993</v>
      </c>
      <c r="E52">
        <v>87.940002000000007</v>
      </c>
      <c r="F52">
        <v>84.336189000000005</v>
      </c>
      <c r="G52">
        <v>167748600</v>
      </c>
      <c r="H52">
        <f t="shared" si="0"/>
        <v>6.3233561403497895E-2</v>
      </c>
    </row>
    <row r="53" spans="1:8" x14ac:dyDescent="0.2">
      <c r="A53" s="1">
        <v>42795</v>
      </c>
      <c r="B53">
        <v>88.739998</v>
      </c>
      <c r="C53">
        <v>92.050003000000004</v>
      </c>
      <c r="D53">
        <v>87.849997999999999</v>
      </c>
      <c r="E53">
        <v>88.870002999999997</v>
      </c>
      <c r="F53">
        <v>85.390274000000005</v>
      </c>
      <c r="G53">
        <v>176909000</v>
      </c>
      <c r="H53">
        <f t="shared" si="0"/>
        <v>1.2498608396924368E-2</v>
      </c>
    </row>
    <row r="54" spans="1:8" x14ac:dyDescent="0.2">
      <c r="A54" s="1">
        <v>42826</v>
      </c>
      <c r="B54">
        <v>89.139999000000003</v>
      </c>
      <c r="C54">
        <v>92.800003000000004</v>
      </c>
      <c r="D54">
        <v>88.129997000000003</v>
      </c>
      <c r="E54">
        <v>91.220000999999996</v>
      </c>
      <c r="F54">
        <v>87.648262000000003</v>
      </c>
      <c r="G54">
        <v>156747400</v>
      </c>
      <c r="H54">
        <f t="shared" si="0"/>
        <v>2.6443152062025205E-2</v>
      </c>
    </row>
    <row r="55" spans="1:8" x14ac:dyDescent="0.2">
      <c r="A55" s="1">
        <v>42856</v>
      </c>
      <c r="B55">
        <v>91.290001000000004</v>
      </c>
      <c r="C55">
        <v>95.529999000000004</v>
      </c>
      <c r="D55">
        <v>91.139999000000003</v>
      </c>
      <c r="E55">
        <v>95.230002999999996</v>
      </c>
      <c r="F55">
        <v>91.501259000000005</v>
      </c>
      <c r="G55">
        <v>158133400</v>
      </c>
      <c r="H55">
        <f t="shared" si="0"/>
        <v>4.3959764997964272E-2</v>
      </c>
    </row>
    <row r="56" spans="1:8" x14ac:dyDescent="0.2">
      <c r="A56" s="1">
        <v>42887</v>
      </c>
      <c r="B56">
        <v>95.400002000000001</v>
      </c>
      <c r="C56">
        <v>96.599997999999999</v>
      </c>
      <c r="D56">
        <v>92.800003000000004</v>
      </c>
      <c r="E56">
        <v>93.779999000000004</v>
      </c>
      <c r="F56">
        <v>90.267905999999996</v>
      </c>
      <c r="G56">
        <v>199947700</v>
      </c>
      <c r="H56">
        <f t="shared" si="0"/>
        <v>-1.347908229328307E-2</v>
      </c>
    </row>
    <row r="57" spans="1:8" x14ac:dyDescent="0.2">
      <c r="A57" s="1">
        <v>42917</v>
      </c>
      <c r="B57">
        <v>94.379997000000003</v>
      </c>
      <c r="C57">
        <v>101.18</v>
      </c>
      <c r="D57">
        <v>93.190002000000007</v>
      </c>
      <c r="E57">
        <v>99.559997999999993</v>
      </c>
      <c r="F57">
        <v>95.831451000000001</v>
      </c>
      <c r="G57">
        <v>156786000</v>
      </c>
      <c r="H57">
        <f t="shared" si="0"/>
        <v>6.1633699578674234E-2</v>
      </c>
    </row>
    <row r="58" spans="1:8" x14ac:dyDescent="0.2">
      <c r="A58" s="1">
        <v>42948</v>
      </c>
      <c r="B58">
        <v>100.360001</v>
      </c>
      <c r="C58">
        <v>104.199997</v>
      </c>
      <c r="D58">
        <v>99.43</v>
      </c>
      <c r="E58">
        <v>103.519997</v>
      </c>
      <c r="F58">
        <v>99.643142999999995</v>
      </c>
      <c r="G58">
        <v>151872300</v>
      </c>
      <c r="H58">
        <f t="shared" si="0"/>
        <v>3.9774958640665825E-2</v>
      </c>
    </row>
    <row r="59" spans="1:8" x14ac:dyDescent="0.2">
      <c r="A59" s="1">
        <v>42979</v>
      </c>
      <c r="B59">
        <v>104.040001</v>
      </c>
      <c r="C59">
        <v>106.839996</v>
      </c>
      <c r="D59">
        <v>102.260002</v>
      </c>
      <c r="E59">
        <v>105.239998</v>
      </c>
      <c r="F59">
        <v>101.461876</v>
      </c>
      <c r="G59">
        <v>141274000</v>
      </c>
      <c r="H59">
        <f t="shared" si="0"/>
        <v>1.8252465199737916E-2</v>
      </c>
    </row>
    <row r="60" spans="1:8" x14ac:dyDescent="0.2">
      <c r="A60" s="1">
        <v>43009</v>
      </c>
      <c r="B60">
        <v>105.540001</v>
      </c>
      <c r="C60">
        <v>110.739998</v>
      </c>
      <c r="D60">
        <v>104.900002</v>
      </c>
      <c r="E60">
        <v>109.980003</v>
      </c>
      <c r="F60">
        <v>106.0317</v>
      </c>
      <c r="G60">
        <v>142874100</v>
      </c>
      <c r="H60">
        <f t="shared" si="0"/>
        <v>4.5039813772022083E-2</v>
      </c>
    </row>
    <row r="61" spans="1:8" x14ac:dyDescent="0.2">
      <c r="A61" s="1">
        <v>43040</v>
      </c>
      <c r="B61">
        <v>110.5</v>
      </c>
      <c r="C61">
        <v>113.620003</v>
      </c>
      <c r="D61">
        <v>106.900002</v>
      </c>
      <c r="E61">
        <v>112.589996</v>
      </c>
      <c r="F61">
        <v>108.547997</v>
      </c>
      <c r="G61">
        <v>137176700</v>
      </c>
      <c r="H61">
        <f t="shared" si="0"/>
        <v>2.373155386549489E-2</v>
      </c>
    </row>
    <row r="62" spans="1:8" x14ac:dyDescent="0.2">
      <c r="A62" s="1">
        <v>43070</v>
      </c>
      <c r="B62">
        <v>112.379997</v>
      </c>
      <c r="C62">
        <v>114.91999800000001</v>
      </c>
      <c r="D62">
        <v>106.599998</v>
      </c>
      <c r="E62">
        <v>114.019997</v>
      </c>
      <c r="F62">
        <v>110.121422</v>
      </c>
      <c r="G62">
        <v>178517500</v>
      </c>
      <c r="H62">
        <f t="shared" si="0"/>
        <v>1.4495200680672168E-2</v>
      </c>
    </row>
    <row r="63" spans="1:8" x14ac:dyDescent="0.2">
      <c r="A63" s="1">
        <v>43101</v>
      </c>
      <c r="B63">
        <v>114.57</v>
      </c>
      <c r="C63">
        <v>126.879997</v>
      </c>
      <c r="D63">
        <v>113.949997</v>
      </c>
      <c r="E63">
        <v>124.230003</v>
      </c>
      <c r="F63">
        <v>119.982353</v>
      </c>
      <c r="G63">
        <v>151396400</v>
      </c>
      <c r="H63">
        <f t="shared" si="0"/>
        <v>8.9545983160297438E-2</v>
      </c>
    </row>
    <row r="64" spans="1:8" x14ac:dyDescent="0.2">
      <c r="A64" s="1">
        <v>43132</v>
      </c>
      <c r="B64">
        <v>124.739998</v>
      </c>
      <c r="C64">
        <v>126.260002</v>
      </c>
      <c r="D64">
        <v>111.019997</v>
      </c>
      <c r="E64">
        <v>122.94000200000001</v>
      </c>
      <c r="F64">
        <v>118.736435</v>
      </c>
      <c r="G64">
        <v>186505200</v>
      </c>
      <c r="H64">
        <f t="shared" si="0"/>
        <v>-1.0384177079774416E-2</v>
      </c>
    </row>
    <row r="65" spans="1:8" x14ac:dyDescent="0.2">
      <c r="A65" s="1">
        <v>43160</v>
      </c>
      <c r="B65">
        <v>123.260002</v>
      </c>
      <c r="C65">
        <v>125.44000200000001</v>
      </c>
      <c r="D65">
        <v>116.029999</v>
      </c>
      <c r="E65">
        <v>119.620003</v>
      </c>
      <c r="F65">
        <v>115.731094</v>
      </c>
      <c r="G65">
        <v>184691600</v>
      </c>
      <c r="H65">
        <f t="shared" si="0"/>
        <v>-2.5311026055313192E-2</v>
      </c>
    </row>
    <row r="66" spans="1:8" x14ac:dyDescent="0.2">
      <c r="A66" s="1">
        <v>43191</v>
      </c>
      <c r="B66">
        <v>119.269997</v>
      </c>
      <c r="C66">
        <v>127.900002</v>
      </c>
      <c r="D66">
        <v>116.709999</v>
      </c>
      <c r="E66">
        <v>126.879997</v>
      </c>
      <c r="F66">
        <v>122.75505800000001</v>
      </c>
      <c r="G66">
        <v>165179500</v>
      </c>
      <c r="H66">
        <f t="shared" si="0"/>
        <v>6.0692107516066567E-2</v>
      </c>
    </row>
    <row r="67" spans="1:8" x14ac:dyDescent="0.2">
      <c r="A67" s="1">
        <v>43221</v>
      </c>
      <c r="B67">
        <v>126.860001</v>
      </c>
      <c r="C67">
        <v>132.5</v>
      </c>
      <c r="D67">
        <v>125.32</v>
      </c>
      <c r="E67">
        <v>130.720001</v>
      </c>
      <c r="F67">
        <v>126.47024500000001</v>
      </c>
      <c r="G67">
        <v>147562200</v>
      </c>
      <c r="H67">
        <f t="shared" si="0"/>
        <v>3.0265042113376706E-2</v>
      </c>
    </row>
    <row r="68" spans="1:8" x14ac:dyDescent="0.2">
      <c r="A68" s="1">
        <v>43252</v>
      </c>
      <c r="B68">
        <v>131.83999600000001</v>
      </c>
      <c r="C68">
        <v>136.69000199999999</v>
      </c>
      <c r="D68">
        <v>129.529999</v>
      </c>
      <c r="E68">
        <v>132.449997</v>
      </c>
      <c r="F68">
        <v>128.34986900000001</v>
      </c>
      <c r="G68">
        <v>154580100</v>
      </c>
      <c r="H68">
        <f t="shared" ref="H68:H122" si="1">(F68-F67)/F67</f>
        <v>1.4862183591089009E-2</v>
      </c>
    </row>
    <row r="69" spans="1:8" x14ac:dyDescent="0.2">
      <c r="A69" s="1">
        <v>43282</v>
      </c>
      <c r="B69">
        <v>131.96000699999999</v>
      </c>
      <c r="C69">
        <v>143.13999899999999</v>
      </c>
      <c r="D69">
        <v>131.14999399999999</v>
      </c>
      <c r="E69">
        <v>136.740005</v>
      </c>
      <c r="F69">
        <v>132.50709499999999</v>
      </c>
      <c r="G69">
        <v>161547600</v>
      </c>
      <c r="H69">
        <f t="shared" si="1"/>
        <v>3.2389795427060233E-2</v>
      </c>
    </row>
    <row r="70" spans="1:8" x14ac:dyDescent="0.2">
      <c r="A70" s="1">
        <v>43313</v>
      </c>
      <c r="B70">
        <v>137.740005</v>
      </c>
      <c r="C70">
        <v>147.71000699999999</v>
      </c>
      <c r="D70">
        <v>137</v>
      </c>
      <c r="E70">
        <v>146.88999899999999</v>
      </c>
      <c r="F70">
        <v>142.34291099999999</v>
      </c>
      <c r="G70">
        <v>143154600</v>
      </c>
      <c r="H70">
        <f t="shared" si="1"/>
        <v>7.4228598853517958E-2</v>
      </c>
    </row>
    <row r="71" spans="1:8" x14ac:dyDescent="0.2">
      <c r="A71" s="1">
        <v>43344</v>
      </c>
      <c r="B71">
        <v>146.929993</v>
      </c>
      <c r="C71">
        <v>150.63999899999999</v>
      </c>
      <c r="D71">
        <v>142.53999300000001</v>
      </c>
      <c r="E71">
        <v>150.08999600000001</v>
      </c>
      <c r="F71">
        <v>145.662476</v>
      </c>
      <c r="G71">
        <v>147499300</v>
      </c>
      <c r="H71">
        <f t="shared" si="1"/>
        <v>2.3320901453251941E-2</v>
      </c>
    </row>
    <row r="72" spans="1:8" x14ac:dyDescent="0.2">
      <c r="A72" s="1">
        <v>43374</v>
      </c>
      <c r="B72">
        <v>150.88999899999999</v>
      </c>
      <c r="C72">
        <v>151.55999800000001</v>
      </c>
      <c r="D72">
        <v>129.78999300000001</v>
      </c>
      <c r="E72">
        <v>137.85000600000001</v>
      </c>
      <c r="F72">
        <v>133.78353899999999</v>
      </c>
      <c r="G72">
        <v>254090900</v>
      </c>
      <c r="H72">
        <f t="shared" si="1"/>
        <v>-8.1551112724460403E-2</v>
      </c>
    </row>
    <row r="73" spans="1:8" x14ac:dyDescent="0.2">
      <c r="A73" s="1">
        <v>43405</v>
      </c>
      <c r="B73">
        <v>139</v>
      </c>
      <c r="C73">
        <v>145.46000699999999</v>
      </c>
      <c r="D73">
        <v>129.53999300000001</v>
      </c>
      <c r="E73">
        <v>141.71000699999999</v>
      </c>
      <c r="F73">
        <v>137.529663</v>
      </c>
      <c r="G73">
        <v>208765500</v>
      </c>
      <c r="H73">
        <f t="shared" si="1"/>
        <v>2.8001382143135033E-2</v>
      </c>
    </row>
    <row r="74" spans="1:8" x14ac:dyDescent="0.2">
      <c r="A74" s="1">
        <v>43435</v>
      </c>
      <c r="B74">
        <v>145</v>
      </c>
      <c r="C74">
        <v>145.720001</v>
      </c>
      <c r="D74">
        <v>121.599998</v>
      </c>
      <c r="E74">
        <v>131.94000199999999</v>
      </c>
      <c r="F74">
        <v>128.27775600000001</v>
      </c>
      <c r="G74">
        <v>242678900</v>
      </c>
      <c r="H74">
        <f t="shared" si="1"/>
        <v>-6.7272083695864127E-2</v>
      </c>
    </row>
    <row r="75" spans="1:8" x14ac:dyDescent="0.2">
      <c r="A75" s="1">
        <v>43466</v>
      </c>
      <c r="B75">
        <v>130</v>
      </c>
      <c r="C75">
        <v>139.89999399999999</v>
      </c>
      <c r="D75">
        <v>127.879997</v>
      </c>
      <c r="E75">
        <v>135.009995</v>
      </c>
      <c r="F75">
        <v>131.26258899999999</v>
      </c>
      <c r="G75">
        <v>193201600</v>
      </c>
      <c r="H75">
        <f t="shared" si="1"/>
        <v>2.3268515860224281E-2</v>
      </c>
    </row>
    <row r="76" spans="1:8" x14ac:dyDescent="0.2">
      <c r="A76" s="1">
        <v>43497</v>
      </c>
      <c r="B76">
        <v>135.38999899999999</v>
      </c>
      <c r="C76">
        <v>148.820007</v>
      </c>
      <c r="D76">
        <v>135.259995</v>
      </c>
      <c r="E76">
        <v>148.11999499999999</v>
      </c>
      <c r="F76">
        <v>144.008667</v>
      </c>
      <c r="G76">
        <v>154774400</v>
      </c>
      <c r="H76">
        <f t="shared" si="1"/>
        <v>9.7103661424810167E-2</v>
      </c>
    </row>
    <row r="77" spans="1:8" x14ac:dyDescent="0.2">
      <c r="A77" s="1">
        <v>43525</v>
      </c>
      <c r="B77">
        <v>149.46000699999999</v>
      </c>
      <c r="C77">
        <v>156.820007</v>
      </c>
      <c r="D77">
        <v>144.5</v>
      </c>
      <c r="E77">
        <v>156.19000199999999</v>
      </c>
      <c r="F77">
        <v>152.11973599999999</v>
      </c>
      <c r="G77">
        <v>207400300</v>
      </c>
      <c r="H77">
        <f t="shared" si="1"/>
        <v>5.6323478086218147E-2</v>
      </c>
    </row>
    <row r="78" spans="1:8" x14ac:dyDescent="0.2">
      <c r="A78" s="1">
        <v>43556</v>
      </c>
      <c r="B78">
        <v>157.529999</v>
      </c>
      <c r="C78">
        <v>165.699997</v>
      </c>
      <c r="D78">
        <v>156.320007</v>
      </c>
      <c r="E78">
        <v>164.429993</v>
      </c>
      <c r="F78">
        <v>160.144958</v>
      </c>
      <c r="G78">
        <v>136485800</v>
      </c>
      <c r="H78">
        <f t="shared" si="1"/>
        <v>5.2755955348226573E-2</v>
      </c>
    </row>
    <row r="79" spans="1:8" x14ac:dyDescent="0.2">
      <c r="A79" s="1">
        <v>43586</v>
      </c>
      <c r="B79">
        <v>165.53999300000001</v>
      </c>
      <c r="C79">
        <v>165.770004</v>
      </c>
      <c r="D79">
        <v>156.41999799999999</v>
      </c>
      <c r="E79">
        <v>161.33000200000001</v>
      </c>
      <c r="F79">
        <v>157.12576300000001</v>
      </c>
      <c r="G79">
        <v>147281300</v>
      </c>
      <c r="H79">
        <f t="shared" si="1"/>
        <v>-1.8852888268889464E-2</v>
      </c>
    </row>
    <row r="80" spans="1:8" x14ac:dyDescent="0.2">
      <c r="A80" s="1">
        <v>43617</v>
      </c>
      <c r="B80">
        <v>161.53999300000001</v>
      </c>
      <c r="C80">
        <v>174.94000199999999</v>
      </c>
      <c r="D80">
        <v>156.75</v>
      </c>
      <c r="E80">
        <v>173.550003</v>
      </c>
      <c r="F80">
        <v>169.28729200000001</v>
      </c>
      <c r="G80">
        <v>158884600</v>
      </c>
      <c r="H80">
        <f t="shared" si="1"/>
        <v>7.7399967820681329E-2</v>
      </c>
    </row>
    <row r="81" spans="1:8" x14ac:dyDescent="0.2">
      <c r="A81" s="1">
        <v>43647</v>
      </c>
      <c r="B81">
        <v>175.33000200000001</v>
      </c>
      <c r="C81">
        <v>184.070007</v>
      </c>
      <c r="D81">
        <v>172.740005</v>
      </c>
      <c r="E81">
        <v>178</v>
      </c>
      <c r="F81">
        <v>173.62802099999999</v>
      </c>
      <c r="G81">
        <v>126711100</v>
      </c>
      <c r="H81">
        <f t="shared" si="1"/>
        <v>2.5641198159162364E-2</v>
      </c>
    </row>
    <row r="82" spans="1:8" x14ac:dyDescent="0.2">
      <c r="A82" s="1">
        <v>43678</v>
      </c>
      <c r="B82">
        <v>179.19000199999999</v>
      </c>
      <c r="C82">
        <v>182.39999399999999</v>
      </c>
      <c r="D82">
        <v>166.979996</v>
      </c>
      <c r="E82">
        <v>180.820007</v>
      </c>
      <c r="F82">
        <v>176.37872300000001</v>
      </c>
      <c r="G82">
        <v>152861700</v>
      </c>
      <c r="H82">
        <f t="shared" si="1"/>
        <v>1.5842500445247938E-2</v>
      </c>
    </row>
    <row r="83" spans="1:8" x14ac:dyDescent="0.2">
      <c r="A83" s="1">
        <v>43709</v>
      </c>
      <c r="B83">
        <v>180.520004</v>
      </c>
      <c r="C83">
        <v>187.050003</v>
      </c>
      <c r="D83">
        <v>172.009995</v>
      </c>
      <c r="E83">
        <v>172.009995</v>
      </c>
      <c r="F83">
        <v>168.02722199999999</v>
      </c>
      <c r="G83">
        <v>170929800</v>
      </c>
      <c r="H83">
        <f t="shared" si="1"/>
        <v>-4.7349821213979494E-2</v>
      </c>
    </row>
    <row r="84" spans="1:8" x14ac:dyDescent="0.2">
      <c r="A84" s="1">
        <v>43739</v>
      </c>
      <c r="B84">
        <v>173.020004</v>
      </c>
      <c r="C84">
        <v>180.179993</v>
      </c>
      <c r="D84">
        <v>168.58999600000001</v>
      </c>
      <c r="E84">
        <v>178.86000100000001</v>
      </c>
      <c r="F84">
        <v>174.718613</v>
      </c>
      <c r="G84">
        <v>161724400</v>
      </c>
      <c r="H84">
        <f t="shared" si="1"/>
        <v>3.9823255543676189E-2</v>
      </c>
    </row>
    <row r="85" spans="1:8" x14ac:dyDescent="0.2">
      <c r="A85" s="1">
        <v>43770</v>
      </c>
      <c r="B85">
        <v>180.13000500000001</v>
      </c>
      <c r="C85">
        <v>184.85000600000001</v>
      </c>
      <c r="D85">
        <v>175.179993</v>
      </c>
      <c r="E85">
        <v>184.509995</v>
      </c>
      <c r="F85">
        <v>180.23782299999999</v>
      </c>
      <c r="G85">
        <v>134080900</v>
      </c>
      <c r="H85">
        <f t="shared" si="1"/>
        <v>3.1589135840953513E-2</v>
      </c>
    </row>
    <row r="86" spans="1:8" x14ac:dyDescent="0.2">
      <c r="A86" s="1">
        <v>43800</v>
      </c>
      <c r="B86">
        <v>184.240005</v>
      </c>
      <c r="C86">
        <v>189.88999899999999</v>
      </c>
      <c r="D86">
        <v>179.66000399999999</v>
      </c>
      <c r="E86">
        <v>187.89999399999999</v>
      </c>
      <c r="F86">
        <v>183.85670500000001</v>
      </c>
      <c r="G86">
        <v>160575600</v>
      </c>
      <c r="H86">
        <f t="shared" si="1"/>
        <v>2.0078371674518137E-2</v>
      </c>
    </row>
    <row r="87" spans="1:8" x14ac:dyDescent="0.2">
      <c r="A87" s="1">
        <v>43831</v>
      </c>
      <c r="B87">
        <v>189</v>
      </c>
      <c r="C87">
        <v>210.13000500000001</v>
      </c>
      <c r="D87">
        <v>187.16000399999999</v>
      </c>
      <c r="E87">
        <v>198.970001</v>
      </c>
      <c r="F87">
        <v>194.68852200000001</v>
      </c>
      <c r="G87">
        <v>184029800</v>
      </c>
      <c r="H87">
        <f t="shared" si="1"/>
        <v>5.8914451882513617E-2</v>
      </c>
    </row>
    <row r="88" spans="1:8" x14ac:dyDescent="0.2">
      <c r="A88" s="1">
        <v>43862</v>
      </c>
      <c r="B88">
        <v>199.94000199999999</v>
      </c>
      <c r="C88">
        <v>214.16999799999999</v>
      </c>
      <c r="D88">
        <v>172.979996</v>
      </c>
      <c r="E88">
        <v>181.759995</v>
      </c>
      <c r="F88">
        <v>177.84884600000001</v>
      </c>
      <c r="G88">
        <v>199936300</v>
      </c>
      <c r="H88">
        <f t="shared" si="1"/>
        <v>-8.6495474037241893E-2</v>
      </c>
    </row>
    <row r="89" spans="1:8" x14ac:dyDescent="0.2">
      <c r="A89" s="1">
        <v>43891</v>
      </c>
      <c r="B89">
        <v>186.320007</v>
      </c>
      <c r="C89">
        <v>194.490005</v>
      </c>
      <c r="D89">
        <v>133.929993</v>
      </c>
      <c r="E89">
        <v>161.11999499999999</v>
      </c>
      <c r="F89">
        <v>157.881317</v>
      </c>
      <c r="G89">
        <v>417986300</v>
      </c>
      <c r="H89">
        <f t="shared" si="1"/>
        <v>-0.11227246872324385</v>
      </c>
    </row>
    <row r="90" spans="1:8" x14ac:dyDescent="0.2">
      <c r="A90" s="1">
        <v>43922</v>
      </c>
      <c r="B90">
        <v>156.320007</v>
      </c>
      <c r="C90">
        <v>182.25</v>
      </c>
      <c r="D90">
        <v>150.60000600000001</v>
      </c>
      <c r="E90">
        <v>178.720001</v>
      </c>
      <c r="F90">
        <v>175.12751800000001</v>
      </c>
      <c r="G90">
        <v>263788900</v>
      </c>
      <c r="H90">
        <f t="shared" si="1"/>
        <v>0.10923522382322168</v>
      </c>
    </row>
    <row r="91" spans="1:8" x14ac:dyDescent="0.2">
      <c r="A91" s="1">
        <v>43952</v>
      </c>
      <c r="B91">
        <v>174.449997</v>
      </c>
      <c r="C91">
        <v>198.28999300000001</v>
      </c>
      <c r="D91">
        <v>171.720001</v>
      </c>
      <c r="E91">
        <v>195.240005</v>
      </c>
      <c r="F91">
        <v>191.31546</v>
      </c>
      <c r="G91">
        <v>189859400</v>
      </c>
      <c r="H91">
        <f t="shared" si="1"/>
        <v>9.2435170582386664E-2</v>
      </c>
    </row>
    <row r="92" spans="1:8" x14ac:dyDescent="0.2">
      <c r="A92" s="1">
        <v>43983</v>
      </c>
      <c r="B92">
        <v>194.71000699999999</v>
      </c>
      <c r="C92">
        <v>202.179993</v>
      </c>
      <c r="D92">
        <v>186.21000699999999</v>
      </c>
      <c r="E92">
        <v>193.16999799999999</v>
      </c>
      <c r="F92">
        <v>189.60398900000001</v>
      </c>
      <c r="G92">
        <v>192243200</v>
      </c>
      <c r="H92">
        <f t="shared" si="1"/>
        <v>-8.9458060524747387E-3</v>
      </c>
    </row>
    <row r="93" spans="1:8" x14ac:dyDescent="0.2">
      <c r="A93" s="1">
        <v>44013</v>
      </c>
      <c r="B93">
        <v>193.85000600000001</v>
      </c>
      <c r="C93">
        <v>200.949997</v>
      </c>
      <c r="D93">
        <v>187.179993</v>
      </c>
      <c r="E93">
        <v>190.39999399999999</v>
      </c>
      <c r="F93">
        <v>186.88516200000001</v>
      </c>
      <c r="G93">
        <v>168892100</v>
      </c>
      <c r="H93">
        <f t="shared" si="1"/>
        <v>-1.433950316309012E-2</v>
      </c>
    </row>
    <row r="94" spans="1:8" x14ac:dyDescent="0.2">
      <c r="A94" s="1">
        <v>44044</v>
      </c>
      <c r="B94">
        <v>191.800003</v>
      </c>
      <c r="C94">
        <v>216.16000399999999</v>
      </c>
      <c r="D94">
        <v>190.08000200000001</v>
      </c>
      <c r="E94">
        <v>211.990005</v>
      </c>
      <c r="F94">
        <v>208.07661400000001</v>
      </c>
      <c r="G94">
        <v>161567600</v>
      </c>
      <c r="H94">
        <f t="shared" si="1"/>
        <v>0.11339290810043014</v>
      </c>
    </row>
    <row r="95" spans="1:8" x14ac:dyDescent="0.2">
      <c r="A95" s="1">
        <v>44075</v>
      </c>
      <c r="B95">
        <v>212.21000699999999</v>
      </c>
      <c r="C95">
        <v>217.35000600000001</v>
      </c>
      <c r="D95">
        <v>193.13000500000001</v>
      </c>
      <c r="E95">
        <v>199.970001</v>
      </c>
      <c r="F95">
        <v>196.575211</v>
      </c>
      <c r="G95">
        <v>176322600</v>
      </c>
      <c r="H95">
        <f t="shared" si="1"/>
        <v>-5.5274846984966847E-2</v>
      </c>
    </row>
    <row r="96" spans="1:8" x14ac:dyDescent="0.2">
      <c r="A96" s="1">
        <v>44105</v>
      </c>
      <c r="B96">
        <v>202.21000699999999</v>
      </c>
      <c r="C96">
        <v>207.970001</v>
      </c>
      <c r="D96">
        <v>179.229996</v>
      </c>
      <c r="E96">
        <v>181.71000699999999</v>
      </c>
      <c r="F96">
        <v>178.62519800000001</v>
      </c>
      <c r="G96">
        <v>172165200</v>
      </c>
      <c r="H96">
        <f t="shared" si="1"/>
        <v>-9.1313716051409879E-2</v>
      </c>
    </row>
    <row r="97" spans="1:8" x14ac:dyDescent="0.2">
      <c r="A97" s="1">
        <v>44136</v>
      </c>
      <c r="B97">
        <v>184.509995</v>
      </c>
      <c r="C97">
        <v>217.64999399999999</v>
      </c>
      <c r="D97">
        <v>183.88999899999999</v>
      </c>
      <c r="E97">
        <v>210.35000600000001</v>
      </c>
      <c r="F97">
        <v>206.77899199999999</v>
      </c>
      <c r="G97">
        <v>156682600</v>
      </c>
      <c r="H97">
        <f t="shared" si="1"/>
        <v>0.15761378750158181</v>
      </c>
    </row>
    <row r="98" spans="1:8" x14ac:dyDescent="0.2">
      <c r="A98" s="1">
        <v>44166</v>
      </c>
      <c r="B98">
        <v>212.13000500000001</v>
      </c>
      <c r="C98">
        <v>220.38999899999999</v>
      </c>
      <c r="D98">
        <v>204.5</v>
      </c>
      <c r="E98">
        <v>218.729996</v>
      </c>
      <c r="F98">
        <v>215.34072900000001</v>
      </c>
      <c r="G98">
        <v>178596000</v>
      </c>
      <c r="H98">
        <f t="shared" si="1"/>
        <v>4.1405255520348135E-2</v>
      </c>
    </row>
    <row r="99" spans="1:8" x14ac:dyDescent="0.2">
      <c r="A99" s="1">
        <v>44197</v>
      </c>
      <c r="B99">
        <v>220.25</v>
      </c>
      <c r="C99">
        <v>220.25</v>
      </c>
      <c r="D99">
        <v>192.80999800000001</v>
      </c>
      <c r="E99">
        <v>193.25</v>
      </c>
      <c r="F99">
        <v>190.25552400000001</v>
      </c>
      <c r="G99">
        <v>198372600</v>
      </c>
      <c r="H99">
        <f t="shared" si="1"/>
        <v>-0.11649075916335364</v>
      </c>
    </row>
    <row r="100" spans="1:8" x14ac:dyDescent="0.2">
      <c r="A100" s="1">
        <v>44228</v>
      </c>
      <c r="B100">
        <v>195.13999899999999</v>
      </c>
      <c r="C100">
        <v>220.529999</v>
      </c>
      <c r="D100">
        <v>195.020004</v>
      </c>
      <c r="E100">
        <v>212.38999899999999</v>
      </c>
      <c r="F100">
        <v>209.098938</v>
      </c>
      <c r="G100">
        <v>197048100</v>
      </c>
      <c r="H100">
        <f t="shared" si="1"/>
        <v>9.9042664327580812E-2</v>
      </c>
    </row>
    <row r="101" spans="1:8" x14ac:dyDescent="0.2">
      <c r="A101" s="1">
        <v>44256</v>
      </c>
      <c r="B101">
        <v>214.970001</v>
      </c>
      <c r="C101">
        <v>228.229996</v>
      </c>
      <c r="D101">
        <v>205.779999</v>
      </c>
      <c r="E101">
        <v>211.729996</v>
      </c>
      <c r="F101">
        <v>208.77278100000001</v>
      </c>
      <c r="G101">
        <v>228907800</v>
      </c>
      <c r="H101">
        <f t="shared" si="1"/>
        <v>-1.5598214085620794E-3</v>
      </c>
    </row>
    <row r="102" spans="1:8" x14ac:dyDescent="0.2">
      <c r="A102" s="1">
        <v>44287</v>
      </c>
      <c r="B102">
        <v>213.779999</v>
      </c>
      <c r="C102">
        <v>237.5</v>
      </c>
      <c r="D102">
        <v>212.300003</v>
      </c>
      <c r="E102">
        <v>233.55999800000001</v>
      </c>
      <c r="F102">
        <v>230.29791299999999</v>
      </c>
      <c r="G102">
        <v>152922100</v>
      </c>
      <c r="H102">
        <f t="shared" si="1"/>
        <v>0.10310315308775804</v>
      </c>
    </row>
    <row r="103" spans="1:8" x14ac:dyDescent="0.2">
      <c r="A103" s="1">
        <v>44317</v>
      </c>
      <c r="B103">
        <v>234.050003</v>
      </c>
      <c r="C103">
        <v>235.740005</v>
      </c>
      <c r="D103">
        <v>220.30999800000001</v>
      </c>
      <c r="E103">
        <v>227.300003</v>
      </c>
      <c r="F103">
        <v>224.125336</v>
      </c>
      <c r="G103">
        <v>127246900</v>
      </c>
      <c r="H103">
        <f t="shared" si="1"/>
        <v>-2.6802574628628919E-2</v>
      </c>
    </row>
    <row r="104" spans="1:8" x14ac:dyDescent="0.2">
      <c r="A104" s="1">
        <v>44348</v>
      </c>
      <c r="B104">
        <v>229.44000199999999</v>
      </c>
      <c r="C104">
        <v>238.479996</v>
      </c>
      <c r="D104">
        <v>226.279999</v>
      </c>
      <c r="E104">
        <v>233.820007</v>
      </c>
      <c r="F104">
        <v>230.88916</v>
      </c>
      <c r="G104">
        <v>151648800</v>
      </c>
      <c r="H104">
        <f t="shared" si="1"/>
        <v>3.0178756764920142E-2</v>
      </c>
    </row>
    <row r="105" spans="1:8" x14ac:dyDescent="0.2">
      <c r="A105" s="1">
        <v>44378</v>
      </c>
      <c r="B105">
        <v>234.199997</v>
      </c>
      <c r="C105">
        <v>252.66999799999999</v>
      </c>
      <c r="D105">
        <v>234.050003</v>
      </c>
      <c r="E105">
        <v>246.38999899999999</v>
      </c>
      <c r="F105">
        <v>243.30159</v>
      </c>
      <c r="G105">
        <v>157826600</v>
      </c>
      <c r="H105">
        <f t="shared" si="1"/>
        <v>5.3759258338503202E-2</v>
      </c>
    </row>
    <row r="106" spans="1:8" x14ac:dyDescent="0.2">
      <c r="A106" s="1">
        <v>44409</v>
      </c>
      <c r="B106">
        <v>246.240005</v>
      </c>
      <c r="C106">
        <v>247.83000200000001</v>
      </c>
      <c r="D106">
        <v>228.66000399999999</v>
      </c>
      <c r="E106">
        <v>229.10000600000001</v>
      </c>
      <c r="F106">
        <v>226.22833299999999</v>
      </c>
      <c r="G106">
        <v>148466700</v>
      </c>
      <c r="H106">
        <f t="shared" si="1"/>
        <v>-7.0173224104289708E-2</v>
      </c>
    </row>
    <row r="107" spans="1:8" x14ac:dyDescent="0.2">
      <c r="A107" s="1">
        <v>44440</v>
      </c>
      <c r="B107">
        <v>229.10000600000001</v>
      </c>
      <c r="C107">
        <v>233.33000200000001</v>
      </c>
      <c r="D107">
        <v>216.30999800000001</v>
      </c>
      <c r="E107">
        <v>222.75</v>
      </c>
      <c r="F107">
        <v>220.257767</v>
      </c>
      <c r="G107">
        <v>175607200</v>
      </c>
      <c r="H107">
        <f t="shared" si="1"/>
        <v>-2.639176941643287E-2</v>
      </c>
    </row>
    <row r="108" spans="1:8" x14ac:dyDescent="0.2">
      <c r="A108" s="1">
        <v>44470</v>
      </c>
      <c r="B108">
        <v>224.16999799999999</v>
      </c>
      <c r="C108">
        <v>236.96000699999999</v>
      </c>
      <c r="D108">
        <v>208.53999300000001</v>
      </c>
      <c r="E108">
        <v>211.770004</v>
      </c>
      <c r="F108">
        <v>209.40062</v>
      </c>
      <c r="G108">
        <v>170233200</v>
      </c>
      <c r="H108">
        <f t="shared" si="1"/>
        <v>-4.9292913243781308E-2</v>
      </c>
    </row>
    <row r="109" spans="1:8" x14ac:dyDescent="0.2">
      <c r="A109" s="1">
        <v>44501</v>
      </c>
      <c r="B109">
        <v>213.490005</v>
      </c>
      <c r="C109">
        <v>221.61000100000001</v>
      </c>
      <c r="D109">
        <v>192.550003</v>
      </c>
      <c r="E109">
        <v>193.770004</v>
      </c>
      <c r="F109">
        <v>191.60200499999999</v>
      </c>
      <c r="G109">
        <v>303953900</v>
      </c>
      <c r="H109">
        <f t="shared" si="1"/>
        <v>-8.49979097483093E-2</v>
      </c>
    </row>
    <row r="110" spans="1:8" x14ac:dyDescent="0.2">
      <c r="A110" s="1">
        <v>44531</v>
      </c>
      <c r="B110">
        <v>196.029999</v>
      </c>
      <c r="C110">
        <v>219.729996</v>
      </c>
      <c r="D110">
        <v>190.10000600000001</v>
      </c>
      <c r="E110">
        <v>216.71000699999999</v>
      </c>
      <c r="F110">
        <v>214.662567</v>
      </c>
      <c r="G110">
        <v>189052700</v>
      </c>
      <c r="H110">
        <f t="shared" si="1"/>
        <v>0.12035657977587451</v>
      </c>
    </row>
    <row r="111" spans="1:8" x14ac:dyDescent="0.2">
      <c r="A111" s="1">
        <v>44562</v>
      </c>
      <c r="B111">
        <v>217.520004</v>
      </c>
      <c r="C111">
        <v>228.11999499999999</v>
      </c>
      <c r="D111">
        <v>195.64999399999999</v>
      </c>
      <c r="E111">
        <v>226.16999799999999</v>
      </c>
      <c r="F111">
        <v>224.03320299999999</v>
      </c>
      <c r="G111">
        <v>224953600</v>
      </c>
      <c r="H111">
        <f t="shared" si="1"/>
        <v>4.3652864730719401E-2</v>
      </c>
    </row>
    <row r="112" spans="1:8" x14ac:dyDescent="0.2">
      <c r="A112" s="1">
        <v>44593</v>
      </c>
      <c r="B112">
        <v>226.89999399999999</v>
      </c>
      <c r="C112">
        <v>235.85000600000001</v>
      </c>
      <c r="D112">
        <v>201.449997</v>
      </c>
      <c r="E112">
        <v>216.11999499999999</v>
      </c>
      <c r="F112">
        <v>214.07813999999999</v>
      </c>
      <c r="G112">
        <v>171774200</v>
      </c>
      <c r="H112">
        <f t="shared" si="1"/>
        <v>-4.4435658941143631E-2</v>
      </c>
    </row>
    <row r="113" spans="1:8" x14ac:dyDescent="0.2">
      <c r="A113" s="1">
        <v>44621</v>
      </c>
      <c r="B113">
        <v>214.479996</v>
      </c>
      <c r="C113">
        <v>228.80999800000001</v>
      </c>
      <c r="D113">
        <v>186.66999799999999</v>
      </c>
      <c r="E113">
        <v>221.770004</v>
      </c>
      <c r="F113">
        <v>220.03216599999999</v>
      </c>
      <c r="G113">
        <v>189035000</v>
      </c>
      <c r="H113">
        <f t="shared" si="1"/>
        <v>2.7812395978403022E-2</v>
      </c>
    </row>
    <row r="114" spans="1:8" x14ac:dyDescent="0.2">
      <c r="A114" s="1">
        <v>44652</v>
      </c>
      <c r="B114">
        <v>223.08000200000001</v>
      </c>
      <c r="C114">
        <v>229.240005</v>
      </c>
      <c r="D114">
        <v>201.10000600000001</v>
      </c>
      <c r="E114">
        <v>213.13000500000001</v>
      </c>
      <c r="F114">
        <v>211.45988500000001</v>
      </c>
      <c r="G114">
        <v>151953800</v>
      </c>
      <c r="H114">
        <f t="shared" si="1"/>
        <v>-3.8959217444598425E-2</v>
      </c>
    </row>
    <row r="115" spans="1:8" x14ac:dyDescent="0.2">
      <c r="A115" s="1">
        <v>44682</v>
      </c>
      <c r="B115">
        <v>211.770004</v>
      </c>
      <c r="C115">
        <v>214.800003</v>
      </c>
      <c r="D115">
        <v>189.949997</v>
      </c>
      <c r="E115">
        <v>212.16999799999999</v>
      </c>
      <c r="F115">
        <v>210.507385</v>
      </c>
      <c r="G115">
        <v>171890700</v>
      </c>
      <c r="H115">
        <f t="shared" si="1"/>
        <v>-4.5044004445572014E-3</v>
      </c>
    </row>
    <row r="116" spans="1:8" x14ac:dyDescent="0.2">
      <c r="A116" s="1">
        <v>44713</v>
      </c>
      <c r="B116">
        <v>212.050003</v>
      </c>
      <c r="C116">
        <v>217.58000200000001</v>
      </c>
      <c r="D116">
        <v>185.91000399999999</v>
      </c>
      <c r="E116">
        <v>196.88999899999999</v>
      </c>
      <c r="F116">
        <v>195.72024500000001</v>
      </c>
      <c r="G116">
        <v>128101400</v>
      </c>
      <c r="H116">
        <f t="shared" si="1"/>
        <v>-7.0245231539026495E-2</v>
      </c>
    </row>
    <row r="117" spans="1:8" x14ac:dyDescent="0.2">
      <c r="A117" s="1">
        <v>44743</v>
      </c>
      <c r="B117">
        <v>196.78999300000001</v>
      </c>
      <c r="C117">
        <v>218.070007</v>
      </c>
      <c r="D117">
        <v>194.13999899999999</v>
      </c>
      <c r="E117">
        <v>212.11000100000001</v>
      </c>
      <c r="F117">
        <v>210.84979200000001</v>
      </c>
      <c r="G117">
        <v>118583600</v>
      </c>
      <c r="H117">
        <f t="shared" si="1"/>
        <v>7.730190098627765E-2</v>
      </c>
    </row>
    <row r="118" spans="1:8" x14ac:dyDescent="0.2">
      <c r="A118" s="1">
        <v>44774</v>
      </c>
      <c r="B118">
        <v>208.449997</v>
      </c>
      <c r="C118">
        <v>217.61000100000001</v>
      </c>
      <c r="D118">
        <v>198.63999899999999</v>
      </c>
      <c r="E118">
        <v>198.71000699999999</v>
      </c>
      <c r="F118">
        <v>197.52941899999999</v>
      </c>
      <c r="G118">
        <v>130178300</v>
      </c>
      <c r="H118">
        <f t="shared" si="1"/>
        <v>-6.3174703060650955E-2</v>
      </c>
    </row>
    <row r="119" spans="1:8" x14ac:dyDescent="0.2">
      <c r="A119" s="1">
        <v>44805</v>
      </c>
      <c r="B119">
        <v>198.720001</v>
      </c>
      <c r="C119">
        <v>207.19000199999999</v>
      </c>
      <c r="D119">
        <v>174.83000200000001</v>
      </c>
      <c r="E119">
        <v>177.64999399999999</v>
      </c>
      <c r="F119">
        <v>176.90730300000001</v>
      </c>
      <c r="G119">
        <v>142721400</v>
      </c>
      <c r="H119">
        <f t="shared" si="1"/>
        <v>-0.10440022607467893</v>
      </c>
    </row>
    <row r="120" spans="1:8" x14ac:dyDescent="0.2">
      <c r="A120" s="1">
        <v>44835</v>
      </c>
      <c r="B120">
        <v>179.33999600000001</v>
      </c>
      <c r="C120">
        <v>211.520004</v>
      </c>
      <c r="D120">
        <v>174.60000600000001</v>
      </c>
      <c r="E120">
        <v>207.16000399999999</v>
      </c>
      <c r="F120">
        <v>206.29394500000001</v>
      </c>
      <c r="G120">
        <v>160725600</v>
      </c>
      <c r="H120">
        <f t="shared" si="1"/>
        <v>0.1661132214536106</v>
      </c>
    </row>
    <row r="121" spans="1:8" x14ac:dyDescent="0.2">
      <c r="A121" s="1">
        <v>44866</v>
      </c>
      <c r="B121">
        <v>208.91000399999999</v>
      </c>
      <c r="C121">
        <v>217</v>
      </c>
      <c r="D121">
        <v>193.33000200000001</v>
      </c>
      <c r="E121">
        <v>217</v>
      </c>
      <c r="F121">
        <v>216.092804</v>
      </c>
      <c r="G121">
        <v>157867300</v>
      </c>
      <c r="H121">
        <f t="shared" si="1"/>
        <v>4.7499498834054452E-2</v>
      </c>
    </row>
    <row r="122" spans="1:8" x14ac:dyDescent="0.2">
      <c r="A122" s="1">
        <v>44896</v>
      </c>
      <c r="B122">
        <v>217</v>
      </c>
      <c r="C122">
        <v>219.979996</v>
      </c>
      <c r="D122">
        <v>202.13000500000001</v>
      </c>
      <c r="E122">
        <v>207.759995</v>
      </c>
      <c r="F122">
        <v>207.35386700000001</v>
      </c>
      <c r="G122">
        <v>136789100</v>
      </c>
      <c r="H122">
        <f t="shared" si="1"/>
        <v>-4.0440666409234029E-2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F098-9CA2-4013-968B-E8E50D3F0340}">
  <dimension ref="A1:H62"/>
  <sheetViews>
    <sheetView tabSelected="1" workbookViewId="0">
      <selection activeCell="G9" sqref="G9"/>
    </sheetView>
  </sheetViews>
  <sheetFormatPr baseColWidth="10" defaultColWidth="8.83203125" defaultRowHeight="16" x14ac:dyDescent="0.2"/>
  <cols>
    <col min="1" max="1" width="9.1640625" bestFit="1" customWidth="1"/>
    <col min="2" max="2" width="8.83203125" style="2" bestFit="1" customWidth="1"/>
    <col min="3" max="3" width="11.6640625" style="40" bestFit="1" customWidth="1"/>
    <col min="4" max="4" width="11.1640625" style="2" bestFit="1" customWidth="1"/>
    <col min="5" max="5" width="8.6640625" style="2"/>
  </cols>
  <sheetData>
    <row r="1" spans="1:8" x14ac:dyDescent="0.2">
      <c r="A1" t="s">
        <v>0</v>
      </c>
      <c r="B1" s="2" t="s">
        <v>12</v>
      </c>
    </row>
    <row r="2" spans="1:8" x14ac:dyDescent="0.2">
      <c r="F2" t="s">
        <v>152</v>
      </c>
      <c r="H2" t="s">
        <v>151</v>
      </c>
    </row>
    <row r="3" spans="1:8" x14ac:dyDescent="0.2">
      <c r="A3" s="1">
        <v>43101</v>
      </c>
      <c r="B3" s="2">
        <v>9.0866599800759756E-2</v>
      </c>
      <c r="C3" s="40">
        <f>10000*(1+B3)</f>
        <v>10908.665998007598</v>
      </c>
      <c r="D3" s="44">
        <f>MAX($C$3:C3)</f>
        <v>10908.665998007598</v>
      </c>
      <c r="E3" s="2">
        <f>(C3-D3)/D3</f>
        <v>0</v>
      </c>
      <c r="F3" s="3">
        <f>MIN(E:E)</f>
        <v>-0.38448822828875406</v>
      </c>
      <c r="H3" s="2">
        <f xml:space="preserve"> ( (C62/ C3) ^ (1 / 5) ) - 1</f>
        <v>0.84824255938891358</v>
      </c>
    </row>
    <row r="4" spans="1:8" x14ac:dyDescent="0.2">
      <c r="A4" s="1">
        <v>43132</v>
      </c>
      <c r="B4" s="2">
        <v>-2.8617511454459364E-2</v>
      </c>
      <c r="C4" s="40">
        <f>C3*(1+B4)</f>
        <v>10596.487123856745</v>
      </c>
      <c r="D4" s="44">
        <f>MAX($C$3:C4)</f>
        <v>10908.665998007598</v>
      </c>
      <c r="E4" s="2">
        <f t="shared" ref="E4:E62" si="0">(C4-D4)/D4</f>
        <v>-2.8617511454459336E-2</v>
      </c>
    </row>
    <row r="5" spans="1:8" x14ac:dyDescent="0.2">
      <c r="A5" s="1">
        <v>43160</v>
      </c>
      <c r="B5" s="2">
        <v>-7.9691793113731993E-2</v>
      </c>
      <c r="C5" s="40">
        <f t="shared" ref="C5:C6" si="1">C4*(1+B5)</f>
        <v>9752.0340642500287</v>
      </c>
      <c r="D5" s="44">
        <f>MAX($C$3:C5)</f>
        <v>10908.665998007598</v>
      </c>
      <c r="E5" s="2">
        <f t="shared" si="0"/>
        <v>-0.10602872376593266</v>
      </c>
    </row>
    <row r="6" spans="1:8" x14ac:dyDescent="0.2">
      <c r="A6" s="1">
        <v>43191</v>
      </c>
      <c r="B6" s="2">
        <v>6.3932500569677739E-2</v>
      </c>
      <c r="C6" s="40">
        <f t="shared" si="1"/>
        <v>10375.505987618211</v>
      </c>
      <c r="D6" s="44">
        <f>MAX($C$3:C6)</f>
        <v>10908.665998007598</v>
      </c>
      <c r="E6" s="2">
        <f t="shared" si="0"/>
        <v>-4.8874904638822519E-2</v>
      </c>
    </row>
    <row r="7" spans="1:8" x14ac:dyDescent="0.2">
      <c r="A7" s="1">
        <v>43221</v>
      </c>
      <c r="B7" s="2">
        <v>5.4633782051584021E-3</v>
      </c>
      <c r="C7" s="40">
        <f>C6*(1+B7)</f>
        <v>10432.191300898454</v>
      </c>
      <c r="D7" s="44">
        <f>MAX($C$3:C7)</f>
        <v>10908.665998007598</v>
      </c>
      <c r="E7" s="2">
        <f t="shared" si="0"/>
        <v>-4.3678548522447173E-2</v>
      </c>
    </row>
    <row r="8" spans="1:8" x14ac:dyDescent="0.2">
      <c r="A8" s="1">
        <v>43252</v>
      </c>
      <c r="B8" s="2">
        <v>5.7636744879094003E-2</v>
      </c>
      <c r="C8" s="40">
        <f t="shared" ref="C8:C61" si="2">C7*(1+B8)</f>
        <v>11033.468849438241</v>
      </c>
      <c r="D8" s="44">
        <f>MAX($C$3:C8)</f>
        <v>11033.468849438241</v>
      </c>
      <c r="E8" s="2">
        <f t="shared" si="0"/>
        <v>0</v>
      </c>
    </row>
    <row r="9" spans="1:8" x14ac:dyDescent="0.2">
      <c r="A9" s="1">
        <v>43282</v>
      </c>
      <c r="B9" s="2">
        <v>3.4129599334256654E-2</v>
      </c>
      <c r="C9" s="40">
        <f t="shared" si="2"/>
        <v>11410.036720536571</v>
      </c>
      <c r="D9" s="44">
        <f>MAX($C$3:C9)</f>
        <v>11410.036720536571</v>
      </c>
      <c r="E9" s="2">
        <f t="shared" si="0"/>
        <v>0</v>
      </c>
    </row>
    <row r="10" spans="1:8" x14ac:dyDescent="0.2">
      <c r="A10" s="1">
        <v>43313</v>
      </c>
      <c r="B10" s="2">
        <v>5.5796216485709864E-2</v>
      </c>
      <c r="C10" s="40">
        <f t="shared" si="2"/>
        <v>12046.673599505528</v>
      </c>
      <c r="D10" s="44">
        <f>MAX($C$3:C10)</f>
        <v>12046.673599505528</v>
      </c>
      <c r="E10" s="2">
        <f t="shared" si="0"/>
        <v>0</v>
      </c>
    </row>
    <row r="11" spans="1:8" x14ac:dyDescent="0.2">
      <c r="A11" s="1">
        <v>43344</v>
      </c>
      <c r="B11" s="2">
        <v>-6.4671877177282872E-2</v>
      </c>
      <c r="C11" s="40">
        <f t="shared" si="2"/>
        <v>11267.592604083491</v>
      </c>
      <c r="D11" s="44">
        <f>MAX($C$3:C11)</f>
        <v>12046.673599505528</v>
      </c>
      <c r="E11" s="2">
        <f t="shared" si="0"/>
        <v>-6.4671877177282788E-2</v>
      </c>
    </row>
    <row r="12" spans="1:8" x14ac:dyDescent="0.2">
      <c r="A12" s="1">
        <v>43374</v>
      </c>
      <c r="B12" s="2">
        <v>-0.11271777158246409</v>
      </c>
      <c r="C12" s="40">
        <f t="shared" si="2"/>
        <v>9997.5346746521464</v>
      </c>
      <c r="D12" s="44">
        <f>MAX($C$3:C12)</f>
        <v>12046.673599505528</v>
      </c>
      <c r="E12" s="2">
        <f t="shared" si="0"/>
        <v>-0.17009997888026876</v>
      </c>
    </row>
    <row r="13" spans="1:8" x14ac:dyDescent="0.2">
      <c r="A13" s="1">
        <v>43405</v>
      </c>
      <c r="B13" s="2">
        <v>3.4054405830130641E-2</v>
      </c>
      <c r="C13" s="40">
        <f t="shared" si="2"/>
        <v>10337.994777763553</v>
      </c>
      <c r="D13" s="44">
        <f>MAX($C$3:C13)</f>
        <v>12046.673599505528</v>
      </c>
      <c r="E13" s="2">
        <f t="shared" si="0"/>
        <v>-0.14183822676262345</v>
      </c>
    </row>
    <row r="14" spans="1:8" x14ac:dyDescent="0.2">
      <c r="A14" s="1">
        <v>43435</v>
      </c>
      <c r="B14" s="2">
        <v>1.5763142300230203E-2</v>
      </c>
      <c r="C14" s="40">
        <f t="shared" si="2"/>
        <v>10500.954060544478</v>
      </c>
      <c r="D14" s="44">
        <f>MAX($C$3:C14)</f>
        <v>12046.673599505528</v>
      </c>
      <c r="E14" s="2">
        <f t="shared" si="0"/>
        <v>-0.12831090061446471</v>
      </c>
    </row>
    <row r="15" spans="1:8" x14ac:dyDescent="0.2">
      <c r="A15" s="1">
        <v>43466</v>
      </c>
      <c r="B15" s="2">
        <v>0.17210862552422793</v>
      </c>
      <c r="C15" s="40">
        <f t="shared" si="2"/>
        <v>12308.258830597848</v>
      </c>
      <c r="D15" s="44">
        <f>MAX($C$3:C15)</f>
        <v>12308.258830597848</v>
      </c>
      <c r="E15" s="2">
        <f t="shared" si="0"/>
        <v>0</v>
      </c>
    </row>
    <row r="16" spans="1:8" x14ac:dyDescent="0.2">
      <c r="A16" s="1">
        <v>43497</v>
      </c>
      <c r="B16" s="2">
        <v>0.19233472189119938</v>
      </c>
      <c r="C16" s="40">
        <f t="shared" si="2"/>
        <v>14675.564369745785</v>
      </c>
      <c r="D16" s="44">
        <f>MAX($C$3:C16)</f>
        <v>14675.564369745785</v>
      </c>
      <c r="E16" s="2">
        <f t="shared" si="0"/>
        <v>0</v>
      </c>
    </row>
    <row r="17" spans="1:5" x14ac:dyDescent="0.2">
      <c r="A17" s="1">
        <v>43525</v>
      </c>
      <c r="B17" s="2">
        <v>9.4317396052389132E-2</v>
      </c>
      <c r="C17" s="40">
        <f t="shared" si="2"/>
        <v>16059.725386699429</v>
      </c>
      <c r="D17" s="44">
        <f>MAX($C$3:C17)</f>
        <v>16059.725386699429</v>
      </c>
      <c r="E17" s="2">
        <f t="shared" si="0"/>
        <v>0</v>
      </c>
    </row>
    <row r="18" spans="1:5" x14ac:dyDescent="0.2">
      <c r="A18" s="1">
        <v>43556</v>
      </c>
      <c r="B18" s="2">
        <v>3.6824559535657622E-2</v>
      </c>
      <c r="C18" s="40">
        <f t="shared" si="2"/>
        <v>16651.117700328254</v>
      </c>
      <c r="D18" s="44">
        <f>MAX($C$3:C18)</f>
        <v>16651.117700328254</v>
      </c>
      <c r="E18" s="2">
        <f t="shared" si="0"/>
        <v>0</v>
      </c>
    </row>
    <row r="19" spans="1:5" x14ac:dyDescent="0.2">
      <c r="A19" s="1">
        <v>43586</v>
      </c>
      <c r="B19" s="2">
        <v>-8.7880070082284843E-3</v>
      </c>
      <c r="C19" s="40">
        <f t="shared" si="2"/>
        <v>16504.78756128293</v>
      </c>
      <c r="D19" s="44">
        <f>MAX($C$3:C19)</f>
        <v>16651.117700328254</v>
      </c>
      <c r="E19" s="2">
        <f t="shared" si="0"/>
        <v>-8.7880070082285676E-3</v>
      </c>
    </row>
    <row r="20" spans="1:5" x14ac:dyDescent="0.2">
      <c r="A20" s="1">
        <v>43617</v>
      </c>
      <c r="B20" s="2">
        <v>0.13374123996647846</v>
      </c>
      <c r="C20" s="40">
        <f t="shared" si="2"/>
        <v>18712.158315112218</v>
      </c>
      <c r="D20" s="44">
        <f>MAX($C$3:C20)</f>
        <v>18712.158315112218</v>
      </c>
      <c r="E20" s="2">
        <f t="shared" si="0"/>
        <v>0</v>
      </c>
    </row>
    <row r="21" spans="1:5" x14ac:dyDescent="0.2">
      <c r="A21" s="1">
        <v>43647</v>
      </c>
      <c r="B21" s="2">
        <v>0.23052398686054745</v>
      </c>
      <c r="C21" s="40">
        <f t="shared" si="2"/>
        <v>23025.759652677632</v>
      </c>
      <c r="D21" s="44">
        <f>MAX($C$3:C21)</f>
        <v>23025.759652677632</v>
      </c>
      <c r="E21" s="2">
        <f t="shared" si="0"/>
        <v>0</v>
      </c>
    </row>
    <row r="22" spans="1:5" x14ac:dyDescent="0.2">
      <c r="A22" s="1">
        <v>43678</v>
      </c>
      <c r="B22" s="2">
        <v>-4.6525927606823947E-2</v>
      </c>
      <c r="C22" s="40">
        <f t="shared" si="2"/>
        <v>21954.464825985026</v>
      </c>
      <c r="D22" s="44">
        <f>MAX($C$3:C22)</f>
        <v>23025.759652677632</v>
      </c>
      <c r="E22" s="2">
        <f t="shared" si="0"/>
        <v>-4.6525927606823933E-2</v>
      </c>
    </row>
    <row r="23" spans="1:5" x14ac:dyDescent="0.2">
      <c r="A23" s="1">
        <v>43709</v>
      </c>
      <c r="B23" s="2">
        <v>-0.1025494477992786</v>
      </c>
      <c r="C23" s="40">
        <f t="shared" si="2"/>
        <v>19703.046581351577</v>
      </c>
      <c r="D23" s="44">
        <f>MAX($C$3:C23)</f>
        <v>23025.759652677632</v>
      </c>
      <c r="E23" s="2">
        <f t="shared" si="0"/>
        <v>-0.1443041672216735</v>
      </c>
    </row>
    <row r="24" spans="1:5" x14ac:dyDescent="0.2">
      <c r="A24" s="1">
        <v>43739</v>
      </c>
      <c r="B24" s="2">
        <v>4.5845814852890979E-2</v>
      </c>
      <c r="C24" s="40">
        <f t="shared" si="2"/>
        <v>20606.348806958111</v>
      </c>
      <c r="D24" s="44">
        <f>MAX($C$3:C24)</f>
        <v>23025.759652677632</v>
      </c>
      <c r="E24" s="2">
        <f t="shared" si="0"/>
        <v>-0.10507409450172785</v>
      </c>
    </row>
    <row r="25" spans="1:5" x14ac:dyDescent="0.2">
      <c r="A25" s="1">
        <v>43770</v>
      </c>
      <c r="B25" s="2">
        <v>0.16521996202181011</v>
      </c>
      <c r="C25" s="40">
        <f t="shared" si="2"/>
        <v>24010.928974251903</v>
      </c>
      <c r="D25" s="44">
        <f>MAX($C$3:C25)</f>
        <v>24010.928974251903</v>
      </c>
      <c r="E25" s="2">
        <f t="shared" si="0"/>
        <v>0</v>
      </c>
    </row>
    <row r="26" spans="1:5" x14ac:dyDescent="0.2">
      <c r="A26" s="1">
        <v>43800</v>
      </c>
      <c r="B26" s="2">
        <v>1.3912361920738626E-2</v>
      </c>
      <c r="C26" s="40">
        <f t="shared" si="2"/>
        <v>24344.977708194845</v>
      </c>
      <c r="D26" s="44">
        <f>MAX($C$3:C26)</f>
        <v>24344.977708194845</v>
      </c>
      <c r="E26" s="2">
        <f t="shared" si="0"/>
        <v>0</v>
      </c>
    </row>
    <row r="27" spans="1:5" x14ac:dyDescent="0.2">
      <c r="A27" s="1">
        <v>43831</v>
      </c>
      <c r="B27" s="2">
        <v>3.7679492133395304E-2</v>
      </c>
      <c r="C27" s="40">
        <f t="shared" si="2"/>
        <v>25262.284104238457</v>
      </c>
      <c r="D27" s="44">
        <f>MAX($C$3:C27)</f>
        <v>25262.284104238457</v>
      </c>
      <c r="E27" s="2">
        <f t="shared" si="0"/>
        <v>0</v>
      </c>
    </row>
    <row r="28" spans="1:5" x14ac:dyDescent="0.2">
      <c r="A28" s="1">
        <v>43862</v>
      </c>
      <c r="B28" s="2">
        <v>3.7069467372769539E-2</v>
      </c>
      <c r="C28" s="40">
        <f t="shared" si="2"/>
        <v>26198.743520602162</v>
      </c>
      <c r="D28" s="44">
        <f>MAX($C$3:C28)</f>
        <v>26198.743520602162</v>
      </c>
      <c r="E28" s="2">
        <f t="shared" si="0"/>
        <v>0</v>
      </c>
    </row>
    <row r="29" spans="1:5" x14ac:dyDescent="0.2">
      <c r="A29" s="1">
        <v>43891</v>
      </c>
      <c r="B29" s="2">
        <v>-0.17502250547016882</v>
      </c>
      <c r="C29" s="40">
        <f t="shared" si="2"/>
        <v>21613.373789456018</v>
      </c>
      <c r="D29" s="44">
        <f>MAX($C$3:C29)</f>
        <v>26198.743520602162</v>
      </c>
      <c r="E29" s="2">
        <f t="shared" si="0"/>
        <v>-0.1750225054701689</v>
      </c>
    </row>
    <row r="30" spans="1:5" x14ac:dyDescent="0.2">
      <c r="A30" s="1">
        <v>43922</v>
      </c>
      <c r="B30" s="2">
        <v>0.25562672668135267</v>
      </c>
      <c r="C30" s="40">
        <f t="shared" si="2"/>
        <v>27138.329783795205</v>
      </c>
      <c r="D30" s="44">
        <f>MAX($C$3:C30)</f>
        <v>27138.329783795205</v>
      </c>
      <c r="E30" s="2">
        <f t="shared" si="0"/>
        <v>0</v>
      </c>
    </row>
    <row r="31" spans="1:5" x14ac:dyDescent="0.2">
      <c r="A31" s="1">
        <v>43952</v>
      </c>
      <c r="B31" s="2">
        <v>0.43050666748598343</v>
      </c>
      <c r="C31" s="40">
        <f t="shared" si="2"/>
        <v>38821.561700152488</v>
      </c>
      <c r="D31" s="44">
        <f>MAX($C$3:C31)</f>
        <v>38821.561700152488</v>
      </c>
      <c r="E31" s="2">
        <f t="shared" si="0"/>
        <v>0</v>
      </c>
    </row>
    <row r="32" spans="1:5" x14ac:dyDescent="0.2">
      <c r="A32" s="1">
        <v>43983</v>
      </c>
      <c r="B32" s="2">
        <v>0.22755652532296783</v>
      </c>
      <c r="C32" s="40">
        <f t="shared" si="2"/>
        <v>47655.661388250395</v>
      </c>
      <c r="D32" s="44">
        <f>MAX($C$3:C32)</f>
        <v>47655.661388250395</v>
      </c>
      <c r="E32" s="2">
        <f t="shared" si="0"/>
        <v>0</v>
      </c>
    </row>
    <row r="33" spans="1:5" x14ac:dyDescent="0.2">
      <c r="A33" s="1">
        <v>44013</v>
      </c>
      <c r="B33" s="2">
        <v>0.16273951608393347</v>
      </c>
      <c r="C33" s="40">
        <f t="shared" si="2"/>
        <v>55411.120661234061</v>
      </c>
      <c r="D33" s="44">
        <f>MAX($C$3:C33)</f>
        <v>55411.120661234061</v>
      </c>
      <c r="E33" s="2">
        <f t="shared" si="0"/>
        <v>0</v>
      </c>
    </row>
    <row r="34" spans="1:5" x14ac:dyDescent="0.2">
      <c r="A34" s="1">
        <v>44044</v>
      </c>
      <c r="B34" s="2">
        <v>0.16051784584642279</v>
      </c>
      <c r="C34" s="40">
        <f t="shared" si="2"/>
        <v>64305.594385711556</v>
      </c>
      <c r="D34" s="44">
        <f>MAX($C$3:C34)</f>
        <v>64305.594385711556</v>
      </c>
      <c r="E34" s="2">
        <f t="shared" si="0"/>
        <v>0</v>
      </c>
    </row>
    <row r="35" spans="1:5" x14ac:dyDescent="0.2">
      <c r="A35" s="1">
        <v>44075</v>
      </c>
      <c r="B35" s="2">
        <v>0.10208092474778875</v>
      </c>
      <c r="C35" s="40">
        <f t="shared" si="2"/>
        <v>70869.9689270612</v>
      </c>
      <c r="D35" s="44">
        <f>MAX($C$3:C35)</f>
        <v>70869.9689270612</v>
      </c>
      <c r="E35" s="2">
        <f t="shared" si="0"/>
        <v>0</v>
      </c>
    </row>
    <row r="36" spans="1:5" x14ac:dyDescent="0.2">
      <c r="A36" s="1">
        <v>44105</v>
      </c>
      <c r="B36" s="2">
        <v>5.286547641443852E-2</v>
      </c>
      <c r="C36" s="40">
        <f t="shared" si="2"/>
        <v>74616.543597866737</v>
      </c>
      <c r="D36" s="44">
        <f>MAX($C$3:C36)</f>
        <v>74616.543597866737</v>
      </c>
      <c r="E36" s="2">
        <f t="shared" si="0"/>
        <v>0</v>
      </c>
    </row>
    <row r="37" spans="1:5" x14ac:dyDescent="0.2">
      <c r="A37" s="1">
        <v>44136</v>
      </c>
      <c r="B37" s="2">
        <v>0.39573120804459738</v>
      </c>
      <c r="C37" s="40">
        <f t="shared" si="2"/>
        <v>104144.63853596291</v>
      </c>
      <c r="D37" s="44">
        <f>MAX($C$3:C37)</f>
        <v>104144.63853596291</v>
      </c>
      <c r="E37" s="2">
        <f t="shared" si="0"/>
        <v>0</v>
      </c>
    </row>
    <row r="38" spans="1:5" x14ac:dyDescent="0.2">
      <c r="A38" s="1">
        <v>44166</v>
      </c>
      <c r="B38" s="2">
        <v>0.30881184278318707</v>
      </c>
      <c r="C38" s="40">
        <f t="shared" si="2"/>
        <v>136305.73627824255</v>
      </c>
      <c r="D38" s="44">
        <f>MAX($C$3:C38)</f>
        <v>136305.73627824255</v>
      </c>
      <c r="E38" s="2">
        <f t="shared" si="0"/>
        <v>0</v>
      </c>
    </row>
    <row r="39" spans="1:5" x14ac:dyDescent="0.2">
      <c r="A39" s="1">
        <v>44197</v>
      </c>
      <c r="B39" s="2">
        <v>-1.8311014882652778E-2</v>
      </c>
      <c r="C39" s="40">
        <f t="shared" si="2"/>
        <v>133809.83991266071</v>
      </c>
      <c r="D39" s="44">
        <f>MAX($C$3:C39)</f>
        <v>136305.73627824255</v>
      </c>
      <c r="E39" s="2">
        <f t="shared" si="0"/>
        <v>-1.8311014882652726E-2</v>
      </c>
    </row>
    <row r="40" spans="1:5" x14ac:dyDescent="0.2">
      <c r="A40" s="1">
        <v>44228</v>
      </c>
      <c r="B40" s="2">
        <v>0.1586955910769354</v>
      </c>
      <c r="C40" s="40">
        <f t="shared" si="2"/>
        <v>155044.87154951051</v>
      </c>
      <c r="D40" s="44">
        <f>MAX($C$3:C40)</f>
        <v>155044.87154951051</v>
      </c>
      <c r="E40" s="2">
        <f t="shared" si="0"/>
        <v>0</v>
      </c>
    </row>
    <row r="41" spans="1:5" x14ac:dyDescent="0.2">
      <c r="A41" s="1">
        <v>44256</v>
      </c>
      <c r="B41" s="2">
        <v>-0.1122132017066053</v>
      </c>
      <c r="C41" s="40">
        <f t="shared" si="2"/>
        <v>137646.79010475057</v>
      </c>
      <c r="D41" s="44">
        <f>MAX($C$3:C41)</f>
        <v>155044.87154951051</v>
      </c>
      <c r="E41" s="2">
        <f t="shared" si="0"/>
        <v>-0.11221320170660536</v>
      </c>
    </row>
    <row r="42" spans="1:5" x14ac:dyDescent="0.2">
      <c r="A42" s="1">
        <v>44287</v>
      </c>
      <c r="B42" s="2">
        <v>0.1336519313621003</v>
      </c>
      <c r="C42" s="40">
        <f t="shared" si="2"/>
        <v>156043.54944804413</v>
      </c>
      <c r="D42" s="44">
        <f>MAX($C$3:C42)</f>
        <v>156043.54944804413</v>
      </c>
      <c r="E42" s="2">
        <f t="shared" si="0"/>
        <v>0</v>
      </c>
    </row>
    <row r="43" spans="1:5" x14ac:dyDescent="0.2">
      <c r="A43" s="1">
        <v>44317</v>
      </c>
      <c r="B43" s="2">
        <v>8.0202703230904338E-2</v>
      </c>
      <c r="C43" s="40">
        <f t="shared" si="2"/>
        <v>168558.66393552255</v>
      </c>
      <c r="D43" s="44">
        <f>MAX($C$3:C43)</f>
        <v>168558.66393552255</v>
      </c>
      <c r="E43" s="2">
        <f t="shared" si="0"/>
        <v>0</v>
      </c>
    </row>
    <row r="44" spans="1:5" x14ac:dyDescent="0.2">
      <c r="A44" s="1">
        <v>44348</v>
      </c>
      <c r="B44" s="2">
        <v>0.12268132576275838</v>
      </c>
      <c r="C44" s="40">
        <f t="shared" si="2"/>
        <v>189237.6642959317</v>
      </c>
      <c r="D44" s="44">
        <f>MAX($C$3:C44)</f>
        <v>189237.6642959317</v>
      </c>
      <c r="E44" s="2">
        <f t="shared" si="0"/>
        <v>0</v>
      </c>
    </row>
    <row r="45" spans="1:5" x14ac:dyDescent="0.2">
      <c r="A45" s="1">
        <v>44378</v>
      </c>
      <c r="B45" s="2">
        <v>-3.6044563781313897E-2</v>
      </c>
      <c r="C45" s="40">
        <f t="shared" si="2"/>
        <v>182416.67523539011</v>
      </c>
      <c r="D45" s="44">
        <f>MAX($C$3:C45)</f>
        <v>189237.6642959317</v>
      </c>
      <c r="E45" s="2">
        <f t="shared" si="0"/>
        <v>-3.6044563781313939E-2</v>
      </c>
    </row>
    <row r="46" spans="1:5" x14ac:dyDescent="0.2">
      <c r="A46" s="1">
        <v>44409</v>
      </c>
      <c r="B46" s="2">
        <v>0.11621431680588484</v>
      </c>
      <c r="C46" s="40">
        <f t="shared" si="2"/>
        <v>203616.10452187195</v>
      </c>
      <c r="D46" s="44">
        <f>MAX($C$3:C46)</f>
        <v>203616.10452187195</v>
      </c>
      <c r="E46" s="2">
        <f t="shared" si="0"/>
        <v>0</v>
      </c>
    </row>
    <row r="47" spans="1:5" x14ac:dyDescent="0.2">
      <c r="A47" s="1">
        <v>44440</v>
      </c>
      <c r="B47" s="2">
        <v>6.2679558603751434E-2</v>
      </c>
      <c r="C47" s="40">
        <f t="shared" si="2"/>
        <v>216378.67207791819</v>
      </c>
      <c r="D47" s="44">
        <f>MAX($C$3:C47)</f>
        <v>216378.67207791819</v>
      </c>
      <c r="E47" s="2">
        <f t="shared" si="0"/>
        <v>0</v>
      </c>
    </row>
    <row r="48" spans="1:5" x14ac:dyDescent="0.2">
      <c r="A48" s="1">
        <v>44470</v>
      </c>
      <c r="B48" s="2">
        <v>0.10826524229226396</v>
      </c>
      <c r="C48" s="40">
        <f t="shared" si="2"/>
        <v>239804.9614373123</v>
      </c>
      <c r="D48" s="44">
        <f>MAX($C$3:C48)</f>
        <v>239804.9614373123</v>
      </c>
      <c r="E48" s="2">
        <f t="shared" si="0"/>
        <v>0</v>
      </c>
    </row>
    <row r="49" spans="1:5" x14ac:dyDescent="0.2">
      <c r="A49" s="1">
        <v>44501</v>
      </c>
      <c r="B49" s="2">
        <v>-9.850254663964339E-2</v>
      </c>
      <c r="C49" s="40">
        <f t="shared" si="2"/>
        <v>216183.56203891555</v>
      </c>
      <c r="D49" s="44">
        <f>MAX($C$3:C49)</f>
        <v>239804.9614373123</v>
      </c>
      <c r="E49" s="2">
        <f t="shared" si="0"/>
        <v>-9.8502546639643446E-2</v>
      </c>
    </row>
    <row r="50" spans="1:5" x14ac:dyDescent="0.2">
      <c r="A50" s="1">
        <v>44531</v>
      </c>
      <c r="B50" s="2">
        <v>2.7526209204413919E-2</v>
      </c>
      <c r="C50" s="40">
        <f t="shared" si="2"/>
        <v>222134.27599415413</v>
      </c>
      <c r="D50" s="44">
        <f>MAX($C$3:C50)</f>
        <v>239804.9614373123</v>
      </c>
      <c r="E50" s="2">
        <f t="shared" si="0"/>
        <v>-7.3687739141199915E-2</v>
      </c>
    </row>
    <row r="51" spans="1:5" x14ac:dyDescent="0.2">
      <c r="A51" s="1">
        <v>44562</v>
      </c>
      <c r="B51" s="2">
        <v>-0.30878333473610714</v>
      </c>
      <c r="C51" s="40">
        <f t="shared" si="2"/>
        <v>153542.91349348845</v>
      </c>
      <c r="D51" s="44">
        <f>MAX($C$3:C51)</f>
        <v>239804.9614373123</v>
      </c>
      <c r="E51" s="2">
        <f t="shared" si="0"/>
        <v>-0.35971752805612289</v>
      </c>
    </row>
    <row r="52" spans="1:5" x14ac:dyDescent="0.2">
      <c r="A52" s="1">
        <v>44593</v>
      </c>
      <c r="B52" s="2">
        <v>0.20593831493730169</v>
      </c>
      <c r="C52" s="40">
        <f t="shared" si="2"/>
        <v>185163.28236890136</v>
      </c>
      <c r="D52" s="44">
        <f>MAX($C$3:C52)</f>
        <v>239804.9614373123</v>
      </c>
      <c r="E52" s="2">
        <f t="shared" si="0"/>
        <v>-0.22785883470011062</v>
      </c>
    </row>
    <row r="53" spans="1:5" x14ac:dyDescent="0.2">
      <c r="A53" s="1">
        <v>44621</v>
      </c>
      <c r="B53" s="2">
        <v>-6.776827154236037E-2</v>
      </c>
      <c r="C53" s="40">
        <f t="shared" si="2"/>
        <v>172615.08676965089</v>
      </c>
      <c r="D53" s="44">
        <f>MAX($C$3:C53)</f>
        <v>239804.9614373123</v>
      </c>
      <c r="E53" s="2">
        <f t="shared" si="0"/>
        <v>-0.28018550685918814</v>
      </c>
    </row>
    <row r="54" spans="1:5" x14ac:dyDescent="0.2">
      <c r="A54" s="1">
        <v>44652</v>
      </c>
      <c r="B54" s="2">
        <v>-0.14490222470299993</v>
      </c>
      <c r="C54" s="40">
        <f t="shared" si="2"/>
        <v>147602.7766794271</v>
      </c>
      <c r="D54" s="44">
        <f>MAX($C$3:C54)</f>
        <v>239804.9614373123</v>
      </c>
      <c r="E54" s="2">
        <f t="shared" si="0"/>
        <v>-0.38448822828875406</v>
      </c>
    </row>
    <row r="55" spans="1:5" x14ac:dyDescent="0.2">
      <c r="A55" s="1">
        <v>44682</v>
      </c>
      <c r="B55" s="2">
        <v>0.14843382526432811</v>
      </c>
      <c r="C55" s="40">
        <f t="shared" si="2"/>
        <v>169512.02144159083</v>
      </c>
      <c r="D55" s="44">
        <f>MAX($C$3:C55)</f>
        <v>239804.9614373123</v>
      </c>
      <c r="E55" s="2">
        <f t="shared" si="0"/>
        <v>-0.29312546151843</v>
      </c>
    </row>
    <row r="56" spans="1:5" x14ac:dyDescent="0.2">
      <c r="A56" s="1">
        <v>44713</v>
      </c>
      <c r="B56" s="2">
        <v>-5.9835520924326403E-2</v>
      </c>
      <c r="C56" s="40">
        <f t="shared" si="2"/>
        <v>159369.18133569765</v>
      </c>
      <c r="D56" s="44">
        <f>MAX($C$3:C56)</f>
        <v>239804.9614373123</v>
      </c>
      <c r="E56" s="2">
        <f t="shared" si="0"/>
        <v>-0.33542166775661758</v>
      </c>
    </row>
    <row r="57" spans="1:5" x14ac:dyDescent="0.2">
      <c r="A57" s="1">
        <v>44743</v>
      </c>
      <c r="B57" s="2">
        <v>0.32223039361640893</v>
      </c>
      <c r="C57" s="40">
        <f t="shared" si="2"/>
        <v>210722.77536782436</v>
      </c>
      <c r="D57" s="44">
        <f>MAX($C$3:C57)</f>
        <v>239804.9614373123</v>
      </c>
      <c r="E57" s="2">
        <f t="shared" si="0"/>
        <v>-0.12127433016889583</v>
      </c>
    </row>
    <row r="58" spans="1:5" x14ac:dyDescent="0.2">
      <c r="A58" s="1">
        <v>44774</v>
      </c>
      <c r="B58" s="2">
        <v>1.4867339150368027E-2</v>
      </c>
      <c r="C58" s="40">
        <f t="shared" si="2"/>
        <v>213855.6623359246</v>
      </c>
      <c r="D58" s="44">
        <f>MAX($C$3:C58)</f>
        <v>239804.9614373123</v>
      </c>
      <c r="E58" s="2">
        <f t="shared" si="0"/>
        <v>-0.10821001761538257</v>
      </c>
    </row>
    <row r="59" spans="1:5" x14ac:dyDescent="0.2">
      <c r="A59" s="1">
        <v>44805</v>
      </c>
      <c r="B59" s="2">
        <v>-0.10552206557952094</v>
      </c>
      <c r="C59" s="40">
        <f t="shared" si="2"/>
        <v>191289.17111036129</v>
      </c>
      <c r="D59" s="44">
        <f>MAX($C$3:C59)</f>
        <v>239804.9614373123</v>
      </c>
      <c r="E59" s="2">
        <f t="shared" si="0"/>
        <v>-0.20231353861973195</v>
      </c>
    </row>
    <row r="60" spans="1:5" x14ac:dyDescent="0.2">
      <c r="A60" s="1">
        <v>44835</v>
      </c>
      <c r="B60" s="2">
        <v>3.4270057457602169E-3</v>
      </c>
      <c r="C60" s="40">
        <f t="shared" si="2"/>
        <v>191944.72019885821</v>
      </c>
      <c r="D60" s="44">
        <f>MAX($C$3:C60)</f>
        <v>239804.9614373123</v>
      </c>
      <c r="E60" s="2">
        <f t="shared" si="0"/>
        <v>-0.19957986253326662</v>
      </c>
    </row>
    <row r="61" spans="1:5" x14ac:dyDescent="0.2">
      <c r="A61" s="1">
        <v>44866</v>
      </c>
      <c r="B61" s="2">
        <v>0.34335767809075685</v>
      </c>
      <c r="C61" s="40">
        <f t="shared" si="2"/>
        <v>257850.41364811815</v>
      </c>
      <c r="D61" s="44">
        <f>MAX($C$3:C61)</f>
        <v>257850.41364811815</v>
      </c>
      <c r="E61" s="2">
        <f t="shared" si="0"/>
        <v>0</v>
      </c>
    </row>
    <row r="62" spans="1:5" x14ac:dyDescent="0.2">
      <c r="A62" s="1">
        <v>44896</v>
      </c>
      <c r="B62" s="2">
        <v>-8.7571914679418689E-2</v>
      </c>
      <c r="C62" s="40">
        <f>C61*(1+B62)</f>
        <v>235269.95922407231</v>
      </c>
      <c r="D62" s="44">
        <f>MAX($C$3:C62)</f>
        <v>257850.41364811815</v>
      </c>
      <c r="E62" s="2">
        <f t="shared" si="0"/>
        <v>-8.7571914679418744E-2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9C50-254B-C04A-A3B9-2137228AAFBE}">
  <dimension ref="A1:K122"/>
  <sheetViews>
    <sheetView workbookViewId="0">
      <selection activeCell="K2" sqref="K2"/>
    </sheetView>
  </sheetViews>
  <sheetFormatPr baseColWidth="10" defaultColWidth="10.6640625" defaultRowHeight="16" x14ac:dyDescent="0.2"/>
  <cols>
    <col min="8" max="8" width="10.83203125" style="2"/>
    <col min="11" max="11" width="19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K1" s="12">
        <f>(AVERAGE(H:H))/_xlfn.STDEV.S(H:H)</f>
        <v>0.33418709398104013</v>
      </c>
    </row>
    <row r="2" spans="1:11" x14ac:dyDescent="0.2">
      <c r="A2" s="1">
        <v>41244</v>
      </c>
      <c r="B2">
        <v>3.03</v>
      </c>
      <c r="C2">
        <v>3.2025000000000001</v>
      </c>
      <c r="D2">
        <v>2.9249999999999998</v>
      </c>
      <c r="E2">
        <v>3.0649999999999999</v>
      </c>
      <c r="F2">
        <v>2.8305769999999999</v>
      </c>
      <c r="G2">
        <v>803734000</v>
      </c>
    </row>
    <row r="3" spans="1:11" x14ac:dyDescent="0.2">
      <c r="A3" s="1">
        <v>41275</v>
      </c>
      <c r="B3">
        <v>3.14</v>
      </c>
      <c r="C3">
        <v>3.2974999999999999</v>
      </c>
      <c r="D3">
        <v>2.9775</v>
      </c>
      <c r="E3">
        <v>3.0649999999999999</v>
      </c>
      <c r="F3">
        <v>2.8305769999999999</v>
      </c>
      <c r="G3">
        <v>918161200</v>
      </c>
      <c r="H3" s="2">
        <f>(F3-F2)/F2</f>
        <v>0</v>
      </c>
    </row>
    <row r="4" spans="1:11" x14ac:dyDescent="0.2">
      <c r="A4" s="1">
        <v>41306</v>
      </c>
      <c r="B4">
        <v>3.09</v>
      </c>
      <c r="C4">
        <v>3.2124999999999999</v>
      </c>
      <c r="D4">
        <v>3.0125000000000002</v>
      </c>
      <c r="E4">
        <v>3.165</v>
      </c>
      <c r="F4">
        <v>2.9229289999999999</v>
      </c>
      <c r="G4">
        <v>990168000</v>
      </c>
      <c r="H4" s="2">
        <f t="shared" ref="H4:H67" si="0">(F4-F3)/F3</f>
        <v>3.2626563417988627E-2</v>
      </c>
    </row>
    <row r="5" spans="1:11" x14ac:dyDescent="0.2">
      <c r="A5" s="1">
        <v>41334</v>
      </c>
      <c r="B5">
        <v>3.1425000000000001</v>
      </c>
      <c r="C5">
        <v>3.25</v>
      </c>
      <c r="D5">
        <v>3.08</v>
      </c>
      <c r="E5">
        <v>3.2075</v>
      </c>
      <c r="F5">
        <v>2.9803519999999999</v>
      </c>
      <c r="G5">
        <v>661370800</v>
      </c>
      <c r="H5" s="2">
        <f t="shared" si="0"/>
        <v>1.9645704702372178E-2</v>
      </c>
    </row>
    <row r="6" spans="1:11" x14ac:dyDescent="0.2">
      <c r="A6" s="1">
        <v>41365</v>
      </c>
      <c r="B6">
        <v>3.2</v>
      </c>
      <c r="C6">
        <v>3.4424999999999999</v>
      </c>
      <c r="D6">
        <v>3.01</v>
      </c>
      <c r="E6">
        <v>3.4424999999999999</v>
      </c>
      <c r="F6">
        <v>3.1987100000000002</v>
      </c>
      <c r="G6">
        <v>938607600</v>
      </c>
      <c r="H6" s="2">
        <f t="shared" si="0"/>
        <v>7.3265842423982222E-2</v>
      </c>
    </row>
    <row r="7" spans="1:11" x14ac:dyDescent="0.2">
      <c r="A7" s="1">
        <v>41395</v>
      </c>
      <c r="B7">
        <v>3.4424999999999999</v>
      </c>
      <c r="C7">
        <v>3.7450000000000001</v>
      </c>
      <c r="D7">
        <v>3.38</v>
      </c>
      <c r="E7">
        <v>3.6175000000000002</v>
      </c>
      <c r="F7">
        <v>3.361316</v>
      </c>
      <c r="G7">
        <v>829154000</v>
      </c>
      <c r="H7" s="2">
        <f t="shared" si="0"/>
        <v>5.0834867806084268E-2</v>
      </c>
    </row>
    <row r="8" spans="1:11" x14ac:dyDescent="0.2">
      <c r="A8" s="1">
        <v>41426</v>
      </c>
      <c r="B8">
        <v>3.6225000000000001</v>
      </c>
      <c r="C8">
        <v>3.87</v>
      </c>
      <c r="D8">
        <v>3.4575</v>
      </c>
      <c r="E8">
        <v>3.51</v>
      </c>
      <c r="F8">
        <v>3.2779959999999999</v>
      </c>
      <c r="G8">
        <v>929570800</v>
      </c>
      <c r="H8" s="2">
        <f t="shared" si="0"/>
        <v>-2.4787910449359733E-2</v>
      </c>
    </row>
    <row r="9" spans="1:11" x14ac:dyDescent="0.2">
      <c r="A9" s="1">
        <v>41456</v>
      </c>
      <c r="B9">
        <v>3.5350000000000001</v>
      </c>
      <c r="C9">
        <v>3.6949999999999998</v>
      </c>
      <c r="D9">
        <v>3.49</v>
      </c>
      <c r="E9">
        <v>3.61</v>
      </c>
      <c r="F9">
        <v>3.3713860000000002</v>
      </c>
      <c r="G9">
        <v>522999200</v>
      </c>
      <c r="H9" s="2">
        <f t="shared" si="0"/>
        <v>2.848996765096733E-2</v>
      </c>
    </row>
    <row r="10" spans="1:11" x14ac:dyDescent="0.2">
      <c r="A10" s="1">
        <v>41487</v>
      </c>
      <c r="B10">
        <v>3.6225000000000001</v>
      </c>
      <c r="C10">
        <v>3.85</v>
      </c>
      <c r="D10">
        <v>3.2774999999999999</v>
      </c>
      <c r="E10">
        <v>3.6875</v>
      </c>
      <c r="F10">
        <v>3.4437630000000001</v>
      </c>
      <c r="G10">
        <v>785706400</v>
      </c>
      <c r="H10" s="2">
        <f t="shared" si="0"/>
        <v>2.1468025316590835E-2</v>
      </c>
    </row>
    <row r="11" spans="1:11" x14ac:dyDescent="0.2">
      <c r="A11" s="1">
        <v>41518</v>
      </c>
      <c r="B11">
        <v>3.6974999999999998</v>
      </c>
      <c r="C11">
        <v>4.0250000000000004</v>
      </c>
      <c r="D11">
        <v>3.6675</v>
      </c>
      <c r="E11">
        <v>3.89</v>
      </c>
      <c r="F11">
        <v>3.6511960000000001</v>
      </c>
      <c r="G11">
        <v>481993200</v>
      </c>
      <c r="H11" s="2">
        <f t="shared" si="0"/>
        <v>6.0234400567054112E-2</v>
      </c>
    </row>
    <row r="12" spans="1:11" x14ac:dyDescent="0.2">
      <c r="A12" s="1">
        <v>41548</v>
      </c>
      <c r="B12">
        <v>3.895</v>
      </c>
      <c r="C12">
        <v>4.0025000000000004</v>
      </c>
      <c r="D12">
        <v>3.75</v>
      </c>
      <c r="E12">
        <v>3.7974999999999999</v>
      </c>
      <c r="F12">
        <v>3.5643739999999999</v>
      </c>
      <c r="G12">
        <v>577261200</v>
      </c>
      <c r="H12" s="2">
        <f t="shared" si="0"/>
        <v>-2.3779057601947463E-2</v>
      </c>
    </row>
    <row r="13" spans="1:11" x14ac:dyDescent="0.2">
      <c r="A13" s="1">
        <v>41579</v>
      </c>
      <c r="B13">
        <v>3.8174999999999999</v>
      </c>
      <c r="C13">
        <v>4.08</v>
      </c>
      <c r="D13">
        <v>3.63</v>
      </c>
      <c r="E13">
        <v>3.9</v>
      </c>
      <c r="F13">
        <v>3.6605819999999998</v>
      </c>
      <c r="G13">
        <v>662947600</v>
      </c>
      <c r="H13" s="2">
        <f t="shared" si="0"/>
        <v>2.699155588049959E-2</v>
      </c>
    </row>
    <row r="14" spans="1:11" x14ac:dyDescent="0.2">
      <c r="A14" s="1">
        <v>41609</v>
      </c>
      <c r="B14">
        <v>3.8849999999999998</v>
      </c>
      <c r="C14">
        <v>4.0250000000000004</v>
      </c>
      <c r="D14">
        <v>3.7250000000000001</v>
      </c>
      <c r="E14">
        <v>4.0049999999999999</v>
      </c>
      <c r="F14">
        <v>3.7794949999999998</v>
      </c>
      <c r="G14">
        <v>616797600</v>
      </c>
      <c r="H14" s="2">
        <f t="shared" si="0"/>
        <v>3.2484725106554112E-2</v>
      </c>
    </row>
    <row r="15" spans="1:11" x14ac:dyDescent="0.2">
      <c r="A15" s="1">
        <v>41640</v>
      </c>
      <c r="B15">
        <v>3.98</v>
      </c>
      <c r="C15">
        <v>4.1100000000000003</v>
      </c>
      <c r="D15">
        <v>3.8325</v>
      </c>
      <c r="E15">
        <v>3.9249999999999998</v>
      </c>
      <c r="F15">
        <v>3.703999</v>
      </c>
      <c r="G15">
        <v>542105200</v>
      </c>
      <c r="H15" s="2">
        <f t="shared" si="0"/>
        <v>-1.9975155410974162E-2</v>
      </c>
    </row>
    <row r="16" spans="1:11" x14ac:dyDescent="0.2">
      <c r="A16" s="1">
        <v>41671</v>
      </c>
      <c r="B16">
        <v>3.9525000000000001</v>
      </c>
      <c r="C16">
        <v>4.7625000000000002</v>
      </c>
      <c r="D16">
        <v>3.83</v>
      </c>
      <c r="E16">
        <v>4.5949999999999998</v>
      </c>
      <c r="F16">
        <v>4.3362720000000001</v>
      </c>
      <c r="G16">
        <v>772256800</v>
      </c>
      <c r="H16" s="2">
        <f t="shared" si="0"/>
        <v>0.17070010008102057</v>
      </c>
    </row>
    <row r="17" spans="1:8" x14ac:dyDescent="0.2">
      <c r="A17" s="1">
        <v>41699</v>
      </c>
      <c r="B17">
        <v>4.4924999999999997</v>
      </c>
      <c r="C17">
        <v>4.7424999999999997</v>
      </c>
      <c r="D17">
        <v>4.3899999999999997</v>
      </c>
      <c r="E17">
        <v>4.4775</v>
      </c>
      <c r="F17">
        <v>4.2444689999999996</v>
      </c>
      <c r="G17">
        <v>721798800</v>
      </c>
      <c r="H17" s="2">
        <f t="shared" si="0"/>
        <v>-2.1170950530778634E-2</v>
      </c>
    </row>
    <row r="18" spans="1:8" x14ac:dyDescent="0.2">
      <c r="A18" s="1">
        <v>41730</v>
      </c>
      <c r="B18">
        <v>4.62</v>
      </c>
      <c r="C18">
        <v>4.8650000000000002</v>
      </c>
      <c r="D18">
        <v>4.47</v>
      </c>
      <c r="E18">
        <v>4.6174999999999997</v>
      </c>
      <c r="F18">
        <v>4.3771829999999996</v>
      </c>
      <c r="G18">
        <v>693700800</v>
      </c>
      <c r="H18" s="2">
        <f t="shared" si="0"/>
        <v>3.1267515441860926E-2</v>
      </c>
    </row>
    <row r="19" spans="1:8" x14ac:dyDescent="0.2">
      <c r="A19" s="1">
        <v>41760</v>
      </c>
      <c r="B19">
        <v>4.6875</v>
      </c>
      <c r="C19">
        <v>4.7824999999999998</v>
      </c>
      <c r="D19">
        <v>4.4275000000000002</v>
      </c>
      <c r="E19">
        <v>4.75</v>
      </c>
      <c r="F19">
        <v>4.5027860000000004</v>
      </c>
      <c r="G19">
        <v>561260000</v>
      </c>
      <c r="H19" s="2">
        <f t="shared" si="0"/>
        <v>2.8694939188057891E-2</v>
      </c>
    </row>
    <row r="20" spans="1:8" x14ac:dyDescent="0.2">
      <c r="A20" s="1">
        <v>41791</v>
      </c>
      <c r="B20">
        <v>4.7649999999999997</v>
      </c>
      <c r="C20">
        <v>4.9325000000000001</v>
      </c>
      <c r="D20">
        <v>4.5575000000000001</v>
      </c>
      <c r="E20">
        <v>4.6349999999999998</v>
      </c>
      <c r="F20">
        <v>4.4140090000000001</v>
      </c>
      <c r="G20">
        <v>527713200</v>
      </c>
      <c r="H20" s="2">
        <f t="shared" si="0"/>
        <v>-1.9716015817762673E-2</v>
      </c>
    </row>
    <row r="21" spans="1:8" x14ac:dyDescent="0.2">
      <c r="A21" s="1">
        <v>41821</v>
      </c>
      <c r="B21">
        <v>4.63</v>
      </c>
      <c r="C21">
        <v>4.9000000000000004</v>
      </c>
      <c r="D21">
        <v>4.3550000000000004</v>
      </c>
      <c r="E21">
        <v>4.375</v>
      </c>
      <c r="F21">
        <v>4.1664070000000004</v>
      </c>
      <c r="G21">
        <v>626903600</v>
      </c>
      <c r="H21" s="2">
        <f t="shared" si="0"/>
        <v>-5.6094584310997023E-2</v>
      </c>
    </row>
    <row r="22" spans="1:8" x14ac:dyDescent="0.2">
      <c r="A22" s="1">
        <v>41852</v>
      </c>
      <c r="B22">
        <v>4.375</v>
      </c>
      <c r="C22">
        <v>4.8724999999999996</v>
      </c>
      <c r="D22">
        <v>4.335</v>
      </c>
      <c r="E22">
        <v>4.8624999999999998</v>
      </c>
      <c r="F22">
        <v>4.6306609999999999</v>
      </c>
      <c r="G22">
        <v>607985200</v>
      </c>
      <c r="H22" s="2">
        <f t="shared" si="0"/>
        <v>0.11142790418698881</v>
      </c>
    </row>
    <row r="23" spans="1:8" x14ac:dyDescent="0.2">
      <c r="A23" s="1">
        <v>41883</v>
      </c>
      <c r="B23">
        <v>4.875</v>
      </c>
      <c r="C23">
        <v>5.0374999999999996</v>
      </c>
      <c r="D23">
        <v>4.5549999999999997</v>
      </c>
      <c r="E23">
        <v>4.6124999999999998</v>
      </c>
      <c r="F23">
        <v>4.412013</v>
      </c>
      <c r="G23">
        <v>551238800</v>
      </c>
      <c r="H23" s="2">
        <f t="shared" si="0"/>
        <v>-4.7217449085562503E-2</v>
      </c>
    </row>
    <row r="24" spans="1:8" x14ac:dyDescent="0.2">
      <c r="A24" s="1">
        <v>41913</v>
      </c>
      <c r="B24">
        <v>4.62</v>
      </c>
      <c r="C24">
        <v>4.8875000000000002</v>
      </c>
      <c r="D24">
        <v>4.1924999999999999</v>
      </c>
      <c r="E24">
        <v>4.8849999999999998</v>
      </c>
      <c r="F24">
        <v>4.672669</v>
      </c>
      <c r="G24">
        <v>660721200</v>
      </c>
      <c r="H24" s="2">
        <f t="shared" si="0"/>
        <v>5.9078701717334016E-2</v>
      </c>
    </row>
    <row r="25" spans="1:8" x14ac:dyDescent="0.2">
      <c r="A25" s="1">
        <v>41944</v>
      </c>
      <c r="B25">
        <v>4.9974999999999996</v>
      </c>
      <c r="C25">
        <v>5.2725</v>
      </c>
      <c r="D25">
        <v>4.8449999999999998</v>
      </c>
      <c r="E25">
        <v>5.2424999999999997</v>
      </c>
      <c r="F25">
        <v>5.0146300000000004</v>
      </c>
      <c r="G25">
        <v>464309600</v>
      </c>
      <c r="H25" s="2">
        <f t="shared" si="0"/>
        <v>7.3183227829747927E-2</v>
      </c>
    </row>
    <row r="26" spans="1:8" x14ac:dyDescent="0.2">
      <c r="A26" s="1">
        <v>41974</v>
      </c>
      <c r="B26">
        <v>5.22</v>
      </c>
      <c r="C26">
        <v>5.3125</v>
      </c>
      <c r="D26">
        <v>4.7750000000000004</v>
      </c>
      <c r="E26">
        <v>5.0125000000000002</v>
      </c>
      <c r="F26">
        <v>4.8149170000000003</v>
      </c>
      <c r="G26">
        <v>425700400</v>
      </c>
      <c r="H26" s="2">
        <f t="shared" si="0"/>
        <v>-3.9826068922333258E-2</v>
      </c>
    </row>
    <row r="27" spans="1:8" x14ac:dyDescent="0.2">
      <c r="A27" s="1">
        <v>42005</v>
      </c>
      <c r="B27">
        <v>5.0324999999999998</v>
      </c>
      <c r="C27">
        <v>5.1875</v>
      </c>
      <c r="D27">
        <v>4.7699999999999996</v>
      </c>
      <c r="E27">
        <v>4.8</v>
      </c>
      <c r="F27">
        <v>4.6107940000000003</v>
      </c>
      <c r="G27">
        <v>414035200</v>
      </c>
      <c r="H27" s="2">
        <f t="shared" si="0"/>
        <v>-4.2393877194560163E-2</v>
      </c>
    </row>
    <row r="28" spans="1:8" x14ac:dyDescent="0.2">
      <c r="A28" s="1">
        <v>42036</v>
      </c>
      <c r="B28">
        <v>4.83</v>
      </c>
      <c r="C28">
        <v>5.625</v>
      </c>
      <c r="D28">
        <v>4.7350000000000003</v>
      </c>
      <c r="E28">
        <v>5.5149999999999997</v>
      </c>
      <c r="F28">
        <v>5.2976089999999996</v>
      </c>
      <c r="G28">
        <v>419354000</v>
      </c>
      <c r="H28" s="2">
        <f t="shared" si="0"/>
        <v>0.14895807533366254</v>
      </c>
    </row>
    <row r="29" spans="1:8" x14ac:dyDescent="0.2">
      <c r="A29" s="1">
        <v>42064</v>
      </c>
      <c r="B29">
        <v>5.5</v>
      </c>
      <c r="C29">
        <v>5.9024999999999999</v>
      </c>
      <c r="D29">
        <v>5.1150000000000002</v>
      </c>
      <c r="E29">
        <v>5.2324999999999999</v>
      </c>
      <c r="F29">
        <v>5.045598</v>
      </c>
      <c r="G29">
        <v>731044400</v>
      </c>
      <c r="H29" s="2">
        <f t="shared" si="0"/>
        <v>-4.7570705954327615E-2</v>
      </c>
    </row>
    <row r="30" spans="1:8" x14ac:dyDescent="0.2">
      <c r="A30" s="1">
        <v>42095</v>
      </c>
      <c r="B30">
        <v>5.2525000000000004</v>
      </c>
      <c r="C30">
        <v>5.71</v>
      </c>
      <c r="D30">
        <v>5.1624999999999996</v>
      </c>
      <c r="E30">
        <v>5.55</v>
      </c>
      <c r="F30">
        <v>5.3517580000000002</v>
      </c>
      <c r="G30">
        <v>567365200</v>
      </c>
      <c r="H30" s="2">
        <f t="shared" si="0"/>
        <v>6.0678635119167282E-2</v>
      </c>
    </row>
    <row r="31" spans="1:8" x14ac:dyDescent="0.2">
      <c r="A31" s="1">
        <v>42125</v>
      </c>
      <c r="B31">
        <v>5.5949999999999998</v>
      </c>
      <c r="C31">
        <v>5.72</v>
      </c>
      <c r="D31">
        <v>5.0949999999999998</v>
      </c>
      <c r="E31">
        <v>5.5324999999999998</v>
      </c>
      <c r="F31">
        <v>5.3348829999999996</v>
      </c>
      <c r="G31">
        <v>708133600</v>
      </c>
      <c r="H31" s="2">
        <f t="shared" si="0"/>
        <v>-3.1531694818787842E-3</v>
      </c>
    </row>
    <row r="32" spans="1:8" x14ac:dyDescent="0.2">
      <c r="A32" s="1">
        <v>42156</v>
      </c>
      <c r="B32">
        <v>5.5674999999999999</v>
      </c>
      <c r="C32">
        <v>5.65</v>
      </c>
      <c r="D32">
        <v>4.9924999999999997</v>
      </c>
      <c r="E32">
        <v>5.0274999999999999</v>
      </c>
      <c r="F32">
        <v>4.8703620000000001</v>
      </c>
      <c r="G32">
        <v>733383200</v>
      </c>
      <c r="H32" s="2">
        <f t="shared" si="0"/>
        <v>-8.7072387529398401E-2</v>
      </c>
    </row>
    <row r="33" spans="1:8" x14ac:dyDescent="0.2">
      <c r="A33" s="1">
        <v>42186</v>
      </c>
      <c r="B33">
        <v>5.1524999999999999</v>
      </c>
      <c r="C33">
        <v>5.2249999999999996</v>
      </c>
      <c r="D33">
        <v>4.7725</v>
      </c>
      <c r="E33">
        <v>4.9874999999999998</v>
      </c>
      <c r="F33">
        <v>4.8316119999999998</v>
      </c>
      <c r="G33">
        <v>548040400</v>
      </c>
      <c r="H33" s="2">
        <f t="shared" si="0"/>
        <v>-7.9562874381822711E-3</v>
      </c>
    </row>
    <row r="34" spans="1:8" x14ac:dyDescent="0.2">
      <c r="A34" s="1">
        <v>42217</v>
      </c>
      <c r="B34">
        <v>5.0274999999999999</v>
      </c>
      <c r="C34">
        <v>5.9874999999999998</v>
      </c>
      <c r="D34">
        <v>4.9625000000000004</v>
      </c>
      <c r="E34">
        <v>5.62</v>
      </c>
      <c r="F34">
        <v>5.4443429999999999</v>
      </c>
      <c r="G34">
        <v>946949200</v>
      </c>
      <c r="H34" s="2">
        <f t="shared" si="0"/>
        <v>0.12681709541246278</v>
      </c>
    </row>
    <row r="35" spans="1:8" x14ac:dyDescent="0.2">
      <c r="A35" s="1">
        <v>42248</v>
      </c>
      <c r="B35">
        <v>5.4574999999999996</v>
      </c>
      <c r="C35">
        <v>6.17</v>
      </c>
      <c r="D35">
        <v>5.35</v>
      </c>
      <c r="E35">
        <v>6.1624999999999996</v>
      </c>
      <c r="F35">
        <v>5.9950029999999996</v>
      </c>
      <c r="G35">
        <v>648020800</v>
      </c>
      <c r="H35" s="2">
        <f t="shared" si="0"/>
        <v>0.10114351722512702</v>
      </c>
    </row>
    <row r="36" spans="1:8" x14ac:dyDescent="0.2">
      <c r="A36" s="1">
        <v>42278</v>
      </c>
      <c r="B36">
        <v>6.1624999999999996</v>
      </c>
      <c r="C36">
        <v>7.1950000000000003</v>
      </c>
      <c r="D36">
        <v>5.8674999999999997</v>
      </c>
      <c r="E36">
        <v>7.0925000000000002</v>
      </c>
      <c r="F36">
        <v>6.8997270000000004</v>
      </c>
      <c r="G36">
        <v>805231600</v>
      </c>
      <c r="H36" s="2">
        <f t="shared" si="0"/>
        <v>0.15091301872576224</v>
      </c>
    </row>
    <row r="37" spans="1:8" x14ac:dyDescent="0.2">
      <c r="A37" s="1">
        <v>42309</v>
      </c>
      <c r="B37">
        <v>7.1150000000000002</v>
      </c>
      <c r="C37">
        <v>7.9850000000000003</v>
      </c>
      <c r="D37">
        <v>6.9074999999999998</v>
      </c>
      <c r="E37">
        <v>7.93</v>
      </c>
      <c r="F37">
        <v>7.7144620000000002</v>
      </c>
      <c r="G37">
        <v>734481600</v>
      </c>
      <c r="H37" s="2">
        <f t="shared" si="0"/>
        <v>0.1180822081801207</v>
      </c>
    </row>
    <row r="38" spans="1:8" x14ac:dyDescent="0.2">
      <c r="A38" s="1">
        <v>42339</v>
      </c>
      <c r="B38">
        <v>8</v>
      </c>
      <c r="C38">
        <v>8.4849999999999994</v>
      </c>
      <c r="D38">
        <v>7.9924999999999997</v>
      </c>
      <c r="E38">
        <v>8.24</v>
      </c>
      <c r="F38">
        <v>8.0464739999999999</v>
      </c>
      <c r="G38">
        <v>562717200</v>
      </c>
      <c r="H38" s="2">
        <f t="shared" si="0"/>
        <v>4.3037609103525269E-2</v>
      </c>
    </row>
    <row r="39" spans="1:8" x14ac:dyDescent="0.2">
      <c r="A39" s="1">
        <v>42370</v>
      </c>
      <c r="B39">
        <v>8.0724999999999998</v>
      </c>
      <c r="C39">
        <v>8.36</v>
      </c>
      <c r="D39">
        <v>6.6124999999999998</v>
      </c>
      <c r="E39">
        <v>7.3224999999999998</v>
      </c>
      <c r="F39">
        <v>7.150525</v>
      </c>
      <c r="G39">
        <v>813898000</v>
      </c>
      <c r="H39" s="2">
        <f t="shared" si="0"/>
        <v>-0.1113467836968093</v>
      </c>
    </row>
    <row r="40" spans="1:8" x14ac:dyDescent="0.2">
      <c r="A40" s="1">
        <v>42401</v>
      </c>
      <c r="B40">
        <v>7.3150000000000004</v>
      </c>
      <c r="C40">
        <v>8.0299999999999994</v>
      </c>
      <c r="D40">
        <v>6.1875</v>
      </c>
      <c r="E40">
        <v>7.84</v>
      </c>
      <c r="F40">
        <v>7.6558700000000002</v>
      </c>
      <c r="G40">
        <v>900004800</v>
      </c>
      <c r="H40" s="2">
        <f t="shared" si="0"/>
        <v>7.0672433143020991E-2</v>
      </c>
    </row>
    <row r="41" spans="1:8" x14ac:dyDescent="0.2">
      <c r="A41" s="1">
        <v>42430</v>
      </c>
      <c r="B41">
        <v>7.86</v>
      </c>
      <c r="C41">
        <v>9.0625</v>
      </c>
      <c r="D41">
        <v>7.76</v>
      </c>
      <c r="E41">
        <v>8.9075000000000006</v>
      </c>
      <c r="F41">
        <v>8.7299889999999998</v>
      </c>
      <c r="G41">
        <v>657790400</v>
      </c>
      <c r="H41" s="2">
        <f t="shared" si="0"/>
        <v>0.14030005734162146</v>
      </c>
    </row>
    <row r="42" spans="1:8" x14ac:dyDescent="0.2">
      <c r="A42" s="1">
        <v>42461</v>
      </c>
      <c r="B42">
        <v>8.8524999999999991</v>
      </c>
      <c r="C42">
        <v>9.3650000000000002</v>
      </c>
      <c r="D42">
        <v>8.6575000000000006</v>
      </c>
      <c r="E42">
        <v>8.8825000000000003</v>
      </c>
      <c r="F42">
        <v>8.7054849999999995</v>
      </c>
      <c r="G42">
        <v>673425200</v>
      </c>
      <c r="H42" s="2">
        <f t="shared" si="0"/>
        <v>-2.8068763889622659E-3</v>
      </c>
    </row>
    <row r="43" spans="1:8" x14ac:dyDescent="0.2">
      <c r="A43" s="1">
        <v>42491</v>
      </c>
      <c r="B43">
        <v>8.9674999999999994</v>
      </c>
      <c r="C43">
        <v>11.705</v>
      </c>
      <c r="D43">
        <v>8.6</v>
      </c>
      <c r="E43">
        <v>11.68</v>
      </c>
      <c r="F43">
        <v>11.447239</v>
      </c>
      <c r="G43">
        <v>1036783600</v>
      </c>
      <c r="H43" s="2">
        <f t="shared" si="0"/>
        <v>0.31494557741469892</v>
      </c>
    </row>
    <row r="44" spans="1:8" x14ac:dyDescent="0.2">
      <c r="A44" s="1">
        <v>42522</v>
      </c>
      <c r="B44">
        <v>11.625</v>
      </c>
      <c r="C44">
        <v>12.135</v>
      </c>
      <c r="D44">
        <v>11.1425</v>
      </c>
      <c r="E44">
        <v>11.7525</v>
      </c>
      <c r="F44">
        <v>11.548203000000001</v>
      </c>
      <c r="G44">
        <v>819790000</v>
      </c>
      <c r="H44" s="2">
        <f t="shared" si="0"/>
        <v>8.819943394210706E-3</v>
      </c>
    </row>
    <row r="45" spans="1:8" x14ac:dyDescent="0.2">
      <c r="A45" s="1">
        <v>42552</v>
      </c>
      <c r="B45">
        <v>11.6875</v>
      </c>
      <c r="C45">
        <v>14.3125</v>
      </c>
      <c r="D45">
        <v>11.5075</v>
      </c>
      <c r="E45">
        <v>14.275</v>
      </c>
      <c r="F45">
        <v>14.026854999999999</v>
      </c>
      <c r="G45">
        <v>721005200</v>
      </c>
      <c r="H45" s="2">
        <f t="shared" si="0"/>
        <v>0.21463529866941189</v>
      </c>
    </row>
    <row r="46" spans="1:8" x14ac:dyDescent="0.2">
      <c r="A46" s="1">
        <v>42583</v>
      </c>
      <c r="B46">
        <v>14.335000000000001</v>
      </c>
      <c r="C46">
        <v>15.875</v>
      </c>
      <c r="D46">
        <v>13.875</v>
      </c>
      <c r="E46">
        <v>15.335000000000001</v>
      </c>
      <c r="F46">
        <v>15.068427</v>
      </c>
      <c r="G46">
        <v>930512000</v>
      </c>
      <c r="H46" s="2">
        <f t="shared" si="0"/>
        <v>7.4255561920330712E-2</v>
      </c>
    </row>
    <row r="47" spans="1:8" x14ac:dyDescent="0.2">
      <c r="A47" s="1">
        <v>42614</v>
      </c>
      <c r="B47">
        <v>15.3475</v>
      </c>
      <c r="C47">
        <v>17.297501</v>
      </c>
      <c r="D47">
        <v>14.33</v>
      </c>
      <c r="E47">
        <v>17.129999000000002</v>
      </c>
      <c r="F47">
        <v>16.863239</v>
      </c>
      <c r="G47">
        <v>866525200</v>
      </c>
      <c r="H47" s="2">
        <f t="shared" si="0"/>
        <v>0.11911077380538794</v>
      </c>
    </row>
    <row r="48" spans="1:8" x14ac:dyDescent="0.2">
      <c r="A48" s="1">
        <v>42644</v>
      </c>
      <c r="B48">
        <v>17.129999000000002</v>
      </c>
      <c r="C48">
        <v>18.237499</v>
      </c>
      <c r="D48">
        <v>15.925000000000001</v>
      </c>
      <c r="E48">
        <v>17.790001</v>
      </c>
      <c r="F48">
        <v>17.512968000000001</v>
      </c>
      <c r="G48">
        <v>655156800</v>
      </c>
      <c r="H48" s="2">
        <f t="shared" si="0"/>
        <v>3.8529312192040963E-2</v>
      </c>
    </row>
    <row r="49" spans="1:8" x14ac:dyDescent="0.2">
      <c r="A49" s="1">
        <v>42675</v>
      </c>
      <c r="B49">
        <v>17.855</v>
      </c>
      <c r="C49">
        <v>23.8125</v>
      </c>
      <c r="D49">
        <v>16.645</v>
      </c>
      <c r="E49">
        <v>23.049999</v>
      </c>
      <c r="F49">
        <v>22.691053</v>
      </c>
      <c r="G49">
        <v>1276746400</v>
      </c>
      <c r="H49" s="2">
        <f t="shared" si="0"/>
        <v>0.29567147042123293</v>
      </c>
    </row>
    <row r="50" spans="1:8" x14ac:dyDescent="0.2">
      <c r="A50" s="1">
        <v>42705</v>
      </c>
      <c r="B50">
        <v>23.024999999999999</v>
      </c>
      <c r="C50">
        <v>29.982500000000002</v>
      </c>
      <c r="D50">
        <v>21.192499000000002</v>
      </c>
      <c r="E50">
        <v>26.684999000000001</v>
      </c>
      <c r="F50">
        <v>26.308781</v>
      </c>
      <c r="G50">
        <v>1808222800</v>
      </c>
      <c r="H50" s="2">
        <f t="shared" si="0"/>
        <v>0.15943411705045155</v>
      </c>
    </row>
    <row r="51" spans="1:8" x14ac:dyDescent="0.2">
      <c r="A51" s="1">
        <v>42736</v>
      </c>
      <c r="B51">
        <v>26.1</v>
      </c>
      <c r="C51">
        <v>27.9725</v>
      </c>
      <c r="D51">
        <v>24.7775</v>
      </c>
      <c r="E51">
        <v>27.295000000000002</v>
      </c>
      <c r="F51">
        <v>26.910178999999999</v>
      </c>
      <c r="G51">
        <v>1339684000</v>
      </c>
      <c r="H51" s="2">
        <f t="shared" si="0"/>
        <v>2.2859211911034558E-2</v>
      </c>
    </row>
    <row r="52" spans="1:8" x14ac:dyDescent="0.2">
      <c r="A52" s="1">
        <v>42767</v>
      </c>
      <c r="B52">
        <v>27.645</v>
      </c>
      <c r="C52">
        <v>30.23</v>
      </c>
      <c r="D52">
        <v>23.924999</v>
      </c>
      <c r="E52">
        <v>25.370000999999998</v>
      </c>
      <c r="F52">
        <v>25.012319999999999</v>
      </c>
      <c r="G52">
        <v>1420678800</v>
      </c>
      <c r="H52" s="2">
        <f t="shared" si="0"/>
        <v>-7.0525692155373645E-2</v>
      </c>
    </row>
    <row r="53" spans="1:8" x14ac:dyDescent="0.2">
      <c r="A53" s="1">
        <v>42795</v>
      </c>
      <c r="B53">
        <v>25.947500000000002</v>
      </c>
      <c r="C53">
        <v>27.5</v>
      </c>
      <c r="D53">
        <v>23.7925</v>
      </c>
      <c r="E53">
        <v>27.232500000000002</v>
      </c>
      <c r="F53">
        <v>26.882444</v>
      </c>
      <c r="G53">
        <v>1428896000</v>
      </c>
      <c r="H53" s="2">
        <f t="shared" si="0"/>
        <v>7.4768114273286154E-2</v>
      </c>
    </row>
    <row r="54" spans="1:8" x14ac:dyDescent="0.2">
      <c r="A54" s="1">
        <v>42826</v>
      </c>
      <c r="B54">
        <v>27.237499</v>
      </c>
      <c r="C54">
        <v>27.412500000000001</v>
      </c>
      <c r="D54">
        <v>23.872499000000001</v>
      </c>
      <c r="E54">
        <v>26.075001</v>
      </c>
      <c r="F54">
        <v>25.739820000000002</v>
      </c>
      <c r="G54">
        <v>957257200</v>
      </c>
      <c r="H54" s="2">
        <f t="shared" si="0"/>
        <v>-4.2504468715716393E-2</v>
      </c>
    </row>
    <row r="55" spans="1:8" x14ac:dyDescent="0.2">
      <c r="A55" s="1">
        <v>42856</v>
      </c>
      <c r="B55">
        <v>26.184999000000001</v>
      </c>
      <c r="C55">
        <v>36.75</v>
      </c>
      <c r="D55">
        <v>25.577499</v>
      </c>
      <c r="E55">
        <v>36.087502000000001</v>
      </c>
      <c r="F55">
        <v>35.623615000000001</v>
      </c>
      <c r="G55">
        <v>1920944400</v>
      </c>
      <c r="H55" s="2">
        <f t="shared" si="0"/>
        <v>0.38398850497012016</v>
      </c>
    </row>
    <row r="56" spans="1:8" x14ac:dyDescent="0.2">
      <c r="A56" s="1">
        <v>42887</v>
      </c>
      <c r="B56">
        <v>36.247501</v>
      </c>
      <c r="C56">
        <v>42.125</v>
      </c>
      <c r="D56">
        <v>35.527500000000003</v>
      </c>
      <c r="E56">
        <v>36.139999000000003</v>
      </c>
      <c r="F56">
        <v>35.713012999999997</v>
      </c>
      <c r="G56">
        <v>2344552000</v>
      </c>
      <c r="H56" s="2">
        <f t="shared" si="0"/>
        <v>2.5095151067626247E-3</v>
      </c>
    </row>
    <row r="57" spans="1:8" x14ac:dyDescent="0.2">
      <c r="A57" s="1">
        <v>42917</v>
      </c>
      <c r="B57">
        <v>36.262501</v>
      </c>
      <c r="C57">
        <v>42.482498</v>
      </c>
      <c r="D57">
        <v>34.645000000000003</v>
      </c>
      <c r="E57">
        <v>40.627499</v>
      </c>
      <c r="F57">
        <v>40.147499000000003</v>
      </c>
      <c r="G57">
        <v>1549101600</v>
      </c>
      <c r="H57" s="2">
        <f t="shared" si="0"/>
        <v>0.12417003292329346</v>
      </c>
    </row>
    <row r="58" spans="1:8" x14ac:dyDescent="0.2">
      <c r="A58" s="1">
        <v>42948</v>
      </c>
      <c r="B58">
        <v>40.532501000000003</v>
      </c>
      <c r="C58">
        <v>43.639999000000003</v>
      </c>
      <c r="D58">
        <v>38.227500999999997</v>
      </c>
      <c r="E58">
        <v>42.360000999999997</v>
      </c>
      <c r="F58">
        <v>41.859520000000003</v>
      </c>
      <c r="G58">
        <v>1472821600</v>
      </c>
      <c r="H58" s="2">
        <f t="shared" si="0"/>
        <v>4.264327897486217E-2</v>
      </c>
    </row>
    <row r="59" spans="1:8" x14ac:dyDescent="0.2">
      <c r="A59" s="1">
        <v>42979</v>
      </c>
      <c r="B59">
        <v>42.487499</v>
      </c>
      <c r="C59">
        <v>47.799999</v>
      </c>
      <c r="D59">
        <v>40.677501999999997</v>
      </c>
      <c r="E59">
        <v>44.692501</v>
      </c>
      <c r="F59">
        <v>44.203353999999997</v>
      </c>
      <c r="G59">
        <v>1444733600</v>
      </c>
      <c r="H59" s="2">
        <f t="shared" si="0"/>
        <v>5.599285419421899E-2</v>
      </c>
    </row>
    <row r="60" spans="1:8" x14ac:dyDescent="0.2">
      <c r="A60" s="1">
        <v>43009</v>
      </c>
      <c r="B60">
        <v>45.200001</v>
      </c>
      <c r="C60">
        <v>51.972499999999997</v>
      </c>
      <c r="D60">
        <v>44.25</v>
      </c>
      <c r="E60">
        <v>51.702499000000003</v>
      </c>
      <c r="F60">
        <v>51.136631000000001</v>
      </c>
      <c r="G60">
        <v>1142266400</v>
      </c>
      <c r="H60" s="2">
        <f t="shared" si="0"/>
        <v>0.15684956847392179</v>
      </c>
    </row>
    <row r="61" spans="1:8" x14ac:dyDescent="0.2">
      <c r="A61" s="1">
        <v>43040</v>
      </c>
      <c r="B61">
        <v>52.337502000000001</v>
      </c>
      <c r="C61">
        <v>54.667499999999997</v>
      </c>
      <c r="D61">
        <v>47.807499</v>
      </c>
      <c r="E61">
        <v>50.177501999999997</v>
      </c>
      <c r="F61">
        <v>49.628329999999998</v>
      </c>
      <c r="G61">
        <v>1183089600</v>
      </c>
      <c r="H61" s="2">
        <f t="shared" si="0"/>
        <v>-2.9495509784365791E-2</v>
      </c>
    </row>
    <row r="62" spans="1:8" x14ac:dyDescent="0.2">
      <c r="A62" s="1">
        <v>43070</v>
      </c>
      <c r="B62">
        <v>49.827499000000003</v>
      </c>
      <c r="C62">
        <v>50.075001</v>
      </c>
      <c r="D62">
        <v>45.145000000000003</v>
      </c>
      <c r="E62">
        <v>48.375</v>
      </c>
      <c r="F62">
        <v>47.878791999999997</v>
      </c>
      <c r="G62">
        <v>1011221600</v>
      </c>
      <c r="H62" s="2">
        <f t="shared" si="0"/>
        <v>-3.5252808224657192E-2</v>
      </c>
    </row>
    <row r="63" spans="1:8" x14ac:dyDescent="0.2">
      <c r="A63" s="1">
        <v>43101</v>
      </c>
      <c r="B63">
        <v>48.945</v>
      </c>
      <c r="C63">
        <v>62.317501</v>
      </c>
      <c r="D63">
        <v>48.625</v>
      </c>
      <c r="E63">
        <v>61.450001</v>
      </c>
      <c r="F63">
        <v>60.819674999999997</v>
      </c>
      <c r="G63">
        <v>1145621600</v>
      </c>
      <c r="H63" s="2">
        <f t="shared" si="0"/>
        <v>0.27028424192490069</v>
      </c>
    </row>
    <row r="64" spans="1:8" x14ac:dyDescent="0.2">
      <c r="A64" s="1">
        <v>43132</v>
      </c>
      <c r="B64">
        <v>59.630001</v>
      </c>
      <c r="C64">
        <v>62.9925</v>
      </c>
      <c r="D64">
        <v>51</v>
      </c>
      <c r="E64">
        <v>60.5</v>
      </c>
      <c r="F64">
        <v>59.879424999999998</v>
      </c>
      <c r="G64">
        <v>1491552800</v>
      </c>
      <c r="H64" s="2">
        <f t="shared" si="0"/>
        <v>-1.5459635389370282E-2</v>
      </c>
    </row>
    <row r="65" spans="1:8" x14ac:dyDescent="0.2">
      <c r="A65" s="1">
        <v>43160</v>
      </c>
      <c r="B65">
        <v>60.477500999999997</v>
      </c>
      <c r="C65">
        <v>63.625</v>
      </c>
      <c r="D65">
        <v>54.25</v>
      </c>
      <c r="E65">
        <v>57.897499000000003</v>
      </c>
      <c r="F65">
        <v>57.339221999999999</v>
      </c>
      <c r="G65">
        <v>1411844000</v>
      </c>
      <c r="H65" s="2">
        <f t="shared" si="0"/>
        <v>-4.2421967144808059E-2</v>
      </c>
    </row>
    <row r="66" spans="1:8" x14ac:dyDescent="0.2">
      <c r="A66" s="1">
        <v>43191</v>
      </c>
      <c r="B66">
        <v>57.185001</v>
      </c>
      <c r="C66">
        <v>59.8125</v>
      </c>
      <c r="D66">
        <v>52.575001</v>
      </c>
      <c r="E66">
        <v>56.224997999999999</v>
      </c>
      <c r="F66">
        <v>55.682845999999998</v>
      </c>
      <c r="G66">
        <v>1114400800</v>
      </c>
      <c r="H66" s="2">
        <f t="shared" si="0"/>
        <v>-2.8887312074098278E-2</v>
      </c>
    </row>
    <row r="67" spans="1:8" x14ac:dyDescent="0.2">
      <c r="A67" s="1">
        <v>43221</v>
      </c>
      <c r="B67">
        <v>56.142502</v>
      </c>
      <c r="C67">
        <v>65.125</v>
      </c>
      <c r="D67">
        <v>55.549999</v>
      </c>
      <c r="E67">
        <v>63.047500999999997</v>
      </c>
      <c r="F67">
        <v>62.439571000000001</v>
      </c>
      <c r="G67">
        <v>1197824000</v>
      </c>
      <c r="H67" s="2">
        <f t="shared" si="0"/>
        <v>0.12134302546245576</v>
      </c>
    </row>
    <row r="68" spans="1:8" x14ac:dyDescent="0.2">
      <c r="A68" s="1">
        <v>43252</v>
      </c>
      <c r="B68">
        <v>63.5</v>
      </c>
      <c r="C68">
        <v>67.300003000000004</v>
      </c>
      <c r="D68">
        <v>58.752499</v>
      </c>
      <c r="E68">
        <v>59.224997999999999</v>
      </c>
      <c r="F68">
        <v>58.690196999999998</v>
      </c>
      <c r="G68">
        <v>878554000</v>
      </c>
      <c r="H68" s="2">
        <f t="shared" ref="H68:H122" si="1">(F68-F67)/F67</f>
        <v>-6.0048042290361078E-2</v>
      </c>
    </row>
    <row r="69" spans="1:8" x14ac:dyDescent="0.2">
      <c r="A69" s="1">
        <v>43282</v>
      </c>
      <c r="B69">
        <v>58.522499000000003</v>
      </c>
      <c r="C69">
        <v>64.150002000000001</v>
      </c>
      <c r="D69">
        <v>58.314999</v>
      </c>
      <c r="E69">
        <v>61.215000000000003</v>
      </c>
      <c r="F69">
        <v>60.662230999999998</v>
      </c>
      <c r="G69">
        <v>632187600</v>
      </c>
      <c r="H69" s="2">
        <f t="shared" si="1"/>
        <v>3.3600739148992816E-2</v>
      </c>
    </row>
    <row r="70" spans="1:8" x14ac:dyDescent="0.2">
      <c r="A70" s="1">
        <v>43313</v>
      </c>
      <c r="B70">
        <v>61.532501000000003</v>
      </c>
      <c r="C70">
        <v>70.430000000000007</v>
      </c>
      <c r="D70">
        <v>59.68</v>
      </c>
      <c r="E70">
        <v>70.169998000000007</v>
      </c>
      <c r="F70">
        <v>69.536354000000003</v>
      </c>
      <c r="G70">
        <v>1091783600</v>
      </c>
      <c r="H70" s="2">
        <f t="shared" si="1"/>
        <v>0.14628744861032236</v>
      </c>
    </row>
    <row r="71" spans="1:8" x14ac:dyDescent="0.2">
      <c r="A71" s="1">
        <v>43344</v>
      </c>
      <c r="B71">
        <v>70.037497999999999</v>
      </c>
      <c r="C71">
        <v>71.305000000000007</v>
      </c>
      <c r="D71">
        <v>64.669998000000007</v>
      </c>
      <c r="E71">
        <v>70.254997000000003</v>
      </c>
      <c r="F71">
        <v>69.658683999999994</v>
      </c>
      <c r="G71">
        <v>634020000</v>
      </c>
      <c r="H71" s="2">
        <f t="shared" si="1"/>
        <v>1.7592236716925213E-3</v>
      </c>
    </row>
    <row r="72" spans="1:8" x14ac:dyDescent="0.2">
      <c r="A72" s="1">
        <v>43374</v>
      </c>
      <c r="B72">
        <v>71.040001000000004</v>
      </c>
      <c r="C72">
        <v>73.190002000000007</v>
      </c>
      <c r="D72">
        <v>44.002499</v>
      </c>
      <c r="E72">
        <v>52.707500000000003</v>
      </c>
      <c r="F72">
        <v>52.260120000000001</v>
      </c>
      <c r="G72">
        <v>1297797600</v>
      </c>
      <c r="H72" s="2">
        <f t="shared" si="1"/>
        <v>-0.24976877254815774</v>
      </c>
    </row>
    <row r="73" spans="1:8" x14ac:dyDescent="0.2">
      <c r="A73" s="1">
        <v>43405</v>
      </c>
      <c r="B73">
        <v>53.075001</v>
      </c>
      <c r="C73">
        <v>55.5</v>
      </c>
      <c r="D73">
        <v>33.327499000000003</v>
      </c>
      <c r="E73">
        <v>40.857498</v>
      </c>
      <c r="F73">
        <v>40.510696000000003</v>
      </c>
      <c r="G73">
        <v>1616234000</v>
      </c>
      <c r="H73" s="2">
        <f t="shared" si="1"/>
        <v>-0.22482581364145351</v>
      </c>
    </row>
    <row r="74" spans="1:8" x14ac:dyDescent="0.2">
      <c r="A74" s="1">
        <v>43435</v>
      </c>
      <c r="B74">
        <v>43.150002000000001</v>
      </c>
      <c r="C74">
        <v>43.669998</v>
      </c>
      <c r="D74">
        <v>31.114999999999998</v>
      </c>
      <c r="E74">
        <v>33.375</v>
      </c>
      <c r="F74">
        <v>33.124820999999997</v>
      </c>
      <c r="G74">
        <v>1245140800</v>
      </c>
      <c r="H74" s="2">
        <f t="shared" si="1"/>
        <v>-0.18231913369249458</v>
      </c>
    </row>
    <row r="75" spans="1:8" x14ac:dyDescent="0.2">
      <c r="A75" s="1">
        <v>43466</v>
      </c>
      <c r="B75">
        <v>32.659999999999997</v>
      </c>
      <c r="C75">
        <v>40.220001000000003</v>
      </c>
      <c r="D75">
        <v>31.922501</v>
      </c>
      <c r="E75">
        <v>35.9375</v>
      </c>
      <c r="F75">
        <v>35.668120999999999</v>
      </c>
      <c r="G75">
        <v>1687099200</v>
      </c>
      <c r="H75" s="2">
        <f t="shared" si="1"/>
        <v>7.6779282822388759E-2</v>
      </c>
    </row>
    <row r="76" spans="1:8" x14ac:dyDescent="0.2">
      <c r="A76" s="1">
        <v>43497</v>
      </c>
      <c r="B76">
        <v>36.125</v>
      </c>
      <c r="C76">
        <v>41.32</v>
      </c>
      <c r="D76">
        <v>35.645000000000003</v>
      </c>
      <c r="E76">
        <v>38.564999</v>
      </c>
      <c r="F76">
        <v>38.275931999999997</v>
      </c>
      <c r="G76">
        <v>1144572800</v>
      </c>
      <c r="H76" s="2">
        <f t="shared" si="1"/>
        <v>7.3113215019092209E-2</v>
      </c>
    </row>
    <row r="77" spans="1:8" x14ac:dyDescent="0.2">
      <c r="A77" s="1">
        <v>43525</v>
      </c>
      <c r="B77">
        <v>39.067501</v>
      </c>
      <c r="C77">
        <v>46.25</v>
      </c>
      <c r="D77">
        <v>36.200001</v>
      </c>
      <c r="E77">
        <v>44.889999000000003</v>
      </c>
      <c r="F77">
        <v>44.599434000000002</v>
      </c>
      <c r="G77">
        <v>1206854000</v>
      </c>
      <c r="H77" s="2">
        <f t="shared" si="1"/>
        <v>0.16520830897076538</v>
      </c>
    </row>
    <row r="78" spans="1:8" x14ac:dyDescent="0.2">
      <c r="A78" s="1">
        <v>43556</v>
      </c>
      <c r="B78">
        <v>45.814999</v>
      </c>
      <c r="C78">
        <v>48.3675</v>
      </c>
      <c r="D78">
        <v>43.325001</v>
      </c>
      <c r="E78">
        <v>45.25</v>
      </c>
      <c r="F78">
        <v>44.957096</v>
      </c>
      <c r="G78">
        <v>943778000</v>
      </c>
      <c r="H78" s="2">
        <f t="shared" si="1"/>
        <v>8.0194291254906437E-3</v>
      </c>
    </row>
    <row r="79" spans="1:8" x14ac:dyDescent="0.2">
      <c r="A79" s="1">
        <v>43586</v>
      </c>
      <c r="B79">
        <v>45.777500000000003</v>
      </c>
      <c r="C79">
        <v>46.217498999999997</v>
      </c>
      <c r="D79">
        <v>33.847499999999997</v>
      </c>
      <c r="E79">
        <v>33.865001999999997</v>
      </c>
      <c r="F79">
        <v>33.645794000000002</v>
      </c>
      <c r="G79">
        <v>1118075200</v>
      </c>
      <c r="H79" s="2">
        <f t="shared" si="1"/>
        <v>-0.25160214974739464</v>
      </c>
    </row>
    <row r="80" spans="1:8" x14ac:dyDescent="0.2">
      <c r="A80" s="1">
        <v>43617</v>
      </c>
      <c r="B80">
        <v>33.977500999999997</v>
      </c>
      <c r="C80">
        <v>41.342498999999997</v>
      </c>
      <c r="D80">
        <v>33.150002000000001</v>
      </c>
      <c r="E80">
        <v>41.057499</v>
      </c>
      <c r="F80">
        <v>40.838306000000003</v>
      </c>
      <c r="G80">
        <v>823334000</v>
      </c>
      <c r="H80" s="2">
        <f t="shared" si="1"/>
        <v>0.21377150439665654</v>
      </c>
    </row>
    <row r="81" spans="1:8" x14ac:dyDescent="0.2">
      <c r="A81" s="1">
        <v>43647</v>
      </c>
      <c r="B81">
        <v>43.142502</v>
      </c>
      <c r="C81">
        <v>44.722499999999997</v>
      </c>
      <c r="D81">
        <v>38.75</v>
      </c>
      <c r="E81">
        <v>42.18</v>
      </c>
      <c r="F81">
        <v>41.954810999999999</v>
      </c>
      <c r="G81">
        <v>841598400</v>
      </c>
      <c r="H81" s="2">
        <f t="shared" si="1"/>
        <v>2.7339650180396718E-2</v>
      </c>
    </row>
    <row r="82" spans="1:8" x14ac:dyDescent="0.2">
      <c r="A82" s="1">
        <v>43678</v>
      </c>
      <c r="B82">
        <v>42.284999999999997</v>
      </c>
      <c r="C82">
        <v>43.362499</v>
      </c>
      <c r="D82">
        <v>36.847499999999997</v>
      </c>
      <c r="E82">
        <v>41.877499</v>
      </c>
      <c r="F82">
        <v>41.653919000000002</v>
      </c>
      <c r="G82">
        <v>945032800</v>
      </c>
      <c r="H82" s="2">
        <f t="shared" si="1"/>
        <v>-7.1718115950992487E-3</v>
      </c>
    </row>
    <row r="83" spans="1:8" x14ac:dyDescent="0.2">
      <c r="A83" s="1">
        <v>43709</v>
      </c>
      <c r="B83">
        <v>41.145000000000003</v>
      </c>
      <c r="C83">
        <v>47.099997999999999</v>
      </c>
      <c r="D83">
        <v>40.8125</v>
      </c>
      <c r="E83">
        <v>43.517502</v>
      </c>
      <c r="F83">
        <v>43.328006999999999</v>
      </c>
      <c r="G83">
        <v>634776800</v>
      </c>
      <c r="H83" s="2">
        <f t="shared" si="1"/>
        <v>4.0190408014189431E-2</v>
      </c>
    </row>
    <row r="84" spans="1:8" x14ac:dyDescent="0.2">
      <c r="A84" s="1">
        <v>43739</v>
      </c>
      <c r="B84">
        <v>43.75</v>
      </c>
      <c r="C84">
        <v>52.224997999999999</v>
      </c>
      <c r="D84">
        <v>42.532501000000003</v>
      </c>
      <c r="E84">
        <v>50.255001</v>
      </c>
      <c r="F84">
        <v>50.036178999999997</v>
      </c>
      <c r="G84">
        <v>769617200</v>
      </c>
      <c r="H84" s="2">
        <f t="shared" si="1"/>
        <v>0.15482299935928273</v>
      </c>
    </row>
    <row r="85" spans="1:8" x14ac:dyDescent="0.2">
      <c r="A85" s="1">
        <v>43770</v>
      </c>
      <c r="B85">
        <v>49.900002000000001</v>
      </c>
      <c r="C85">
        <v>55.352500999999997</v>
      </c>
      <c r="D85">
        <v>49.647499000000003</v>
      </c>
      <c r="E85">
        <v>54.185001</v>
      </c>
      <c r="F85">
        <v>53.949058999999998</v>
      </c>
      <c r="G85">
        <v>732180000</v>
      </c>
      <c r="H85" s="2">
        <f t="shared" si="1"/>
        <v>7.8201015309342495E-2</v>
      </c>
    </row>
    <row r="86" spans="1:8" x14ac:dyDescent="0.2">
      <c r="A86" s="1">
        <v>43800</v>
      </c>
      <c r="B86">
        <v>54.115001999999997</v>
      </c>
      <c r="C86">
        <v>60.452499000000003</v>
      </c>
      <c r="D86">
        <v>50.092498999999997</v>
      </c>
      <c r="E86">
        <v>58.825001</v>
      </c>
      <c r="F86">
        <v>58.612076000000002</v>
      </c>
      <c r="G86">
        <v>654353200</v>
      </c>
      <c r="H86" s="2">
        <f t="shared" si="1"/>
        <v>8.6433704061455521E-2</v>
      </c>
    </row>
    <row r="87" spans="1:8" x14ac:dyDescent="0.2">
      <c r="A87" s="1">
        <v>43831</v>
      </c>
      <c r="B87">
        <v>59.6875</v>
      </c>
      <c r="C87">
        <v>64.875</v>
      </c>
      <c r="D87">
        <v>57.817501</v>
      </c>
      <c r="E87">
        <v>59.107498</v>
      </c>
      <c r="F87">
        <v>58.893554999999999</v>
      </c>
      <c r="G87">
        <v>612541200</v>
      </c>
      <c r="H87" s="2">
        <f t="shared" si="1"/>
        <v>4.8024062481594638E-3</v>
      </c>
    </row>
    <row r="88" spans="1:8" x14ac:dyDescent="0.2">
      <c r="A88" s="1">
        <v>43862</v>
      </c>
      <c r="B88">
        <v>58.924999</v>
      </c>
      <c r="C88">
        <v>79.080001999999993</v>
      </c>
      <c r="D88">
        <v>58.862499</v>
      </c>
      <c r="E88">
        <v>67.517501999999993</v>
      </c>
      <c r="F88">
        <v>67.273109000000005</v>
      </c>
      <c r="G88">
        <v>1184865200</v>
      </c>
      <c r="H88" s="2">
        <f t="shared" si="1"/>
        <v>0.14228303929012276</v>
      </c>
    </row>
    <row r="89" spans="1:8" x14ac:dyDescent="0.2">
      <c r="A89" s="1">
        <v>43891</v>
      </c>
      <c r="B89">
        <v>69.224997999999999</v>
      </c>
      <c r="C89">
        <v>71.222504000000001</v>
      </c>
      <c r="D89">
        <v>45.169998</v>
      </c>
      <c r="E89">
        <v>65.900002000000001</v>
      </c>
      <c r="F89">
        <v>65.700751999999994</v>
      </c>
      <c r="G89">
        <v>1577395200</v>
      </c>
      <c r="H89" s="2">
        <f t="shared" si="1"/>
        <v>-2.3372741699807732E-2</v>
      </c>
    </row>
    <row r="90" spans="1:8" x14ac:dyDescent="0.2">
      <c r="A90" s="1">
        <v>43922</v>
      </c>
      <c r="B90">
        <v>63.912497999999999</v>
      </c>
      <c r="C90">
        <v>76.050003000000004</v>
      </c>
      <c r="D90">
        <v>59.597499999999997</v>
      </c>
      <c r="E90">
        <v>73.069999999999993</v>
      </c>
      <c r="F90">
        <v>72.849052</v>
      </c>
      <c r="G90">
        <v>1127830400</v>
      </c>
      <c r="H90" s="2">
        <f t="shared" si="1"/>
        <v>0.10880088556672847</v>
      </c>
    </row>
    <row r="91" spans="1:8" x14ac:dyDescent="0.2">
      <c r="A91" s="1">
        <v>43952</v>
      </c>
      <c r="B91">
        <v>71.087502000000001</v>
      </c>
      <c r="C91">
        <v>91.817497000000003</v>
      </c>
      <c r="D91">
        <v>70.209998999999996</v>
      </c>
      <c r="E91">
        <v>88.754997000000003</v>
      </c>
      <c r="F91">
        <v>88.486626000000001</v>
      </c>
      <c r="G91">
        <v>1254887600</v>
      </c>
      <c r="H91" s="2">
        <f t="shared" si="1"/>
        <v>0.21465720652068335</v>
      </c>
    </row>
    <row r="92" spans="1:8" x14ac:dyDescent="0.2">
      <c r="A92" s="1">
        <v>43983</v>
      </c>
      <c r="B92">
        <v>88.332497000000004</v>
      </c>
      <c r="C92">
        <v>96.425003000000004</v>
      </c>
      <c r="D92">
        <v>86.580001999999993</v>
      </c>
      <c r="E92">
        <v>94.977501000000004</v>
      </c>
      <c r="F92">
        <v>94.690314999999998</v>
      </c>
      <c r="G92">
        <v>971946400</v>
      </c>
      <c r="H92" s="2">
        <f t="shared" si="1"/>
        <v>7.0108775534056381E-2</v>
      </c>
    </row>
    <row r="93" spans="1:8" x14ac:dyDescent="0.2">
      <c r="A93" s="1">
        <v>44013</v>
      </c>
      <c r="B93">
        <v>95.207497000000004</v>
      </c>
      <c r="C93">
        <v>107.922501</v>
      </c>
      <c r="D93">
        <v>94.129997000000003</v>
      </c>
      <c r="E93">
        <v>106.147499</v>
      </c>
      <c r="F93">
        <v>105.87484000000001</v>
      </c>
      <c r="G93">
        <v>809445200</v>
      </c>
      <c r="H93" s="2">
        <f t="shared" si="1"/>
        <v>0.11811688449869459</v>
      </c>
    </row>
    <row r="94" spans="1:8" x14ac:dyDescent="0.2">
      <c r="A94" s="1">
        <v>44044</v>
      </c>
      <c r="B94">
        <v>107.324997</v>
      </c>
      <c r="C94">
        <v>135.75</v>
      </c>
      <c r="D94">
        <v>107.152496</v>
      </c>
      <c r="E94">
        <v>133.74499499999999</v>
      </c>
      <c r="F94">
        <v>133.401443</v>
      </c>
      <c r="G94">
        <v>967254400</v>
      </c>
      <c r="H94" s="2">
        <f t="shared" si="1"/>
        <v>0.25999192064894733</v>
      </c>
    </row>
    <row r="95" spans="1:8" x14ac:dyDescent="0.2">
      <c r="A95" s="1">
        <v>44075</v>
      </c>
      <c r="B95">
        <v>134.800003</v>
      </c>
      <c r="C95">
        <v>147.26750200000001</v>
      </c>
      <c r="D95">
        <v>117.042503</v>
      </c>
      <c r="E95">
        <v>135.304993</v>
      </c>
      <c r="F95">
        <v>134.957413</v>
      </c>
      <c r="G95">
        <v>1585655200</v>
      </c>
      <c r="H95" s="2">
        <f t="shared" si="1"/>
        <v>1.1663816859912093E-2</v>
      </c>
    </row>
    <row r="96" spans="1:8" x14ac:dyDescent="0.2">
      <c r="A96" s="1">
        <v>44105</v>
      </c>
      <c r="B96">
        <v>137.58000200000001</v>
      </c>
      <c r="C96">
        <v>143.48500100000001</v>
      </c>
      <c r="D96">
        <v>123</v>
      </c>
      <c r="E96">
        <v>125.339996</v>
      </c>
      <c r="F96">
        <v>125.05542800000001</v>
      </c>
      <c r="G96">
        <v>802235600</v>
      </c>
      <c r="H96" s="2">
        <f t="shared" si="1"/>
        <v>-7.3371182655968634E-2</v>
      </c>
    </row>
    <row r="97" spans="1:8" x14ac:dyDescent="0.2">
      <c r="A97" s="1">
        <v>44136</v>
      </c>
      <c r="B97">
        <v>126.577499</v>
      </c>
      <c r="C97">
        <v>146.91499300000001</v>
      </c>
      <c r="D97">
        <v>123.949997</v>
      </c>
      <c r="E97">
        <v>134.01499899999999</v>
      </c>
      <c r="F97">
        <v>133.710724</v>
      </c>
      <c r="G97">
        <v>759482000</v>
      </c>
      <c r="H97" s="2">
        <f t="shared" si="1"/>
        <v>6.9211677880947259E-2</v>
      </c>
    </row>
    <row r="98" spans="1:8" x14ac:dyDescent="0.2">
      <c r="A98" s="1">
        <v>44166</v>
      </c>
      <c r="B98">
        <v>134.92250100000001</v>
      </c>
      <c r="C98">
        <v>137.3125</v>
      </c>
      <c r="D98">
        <v>127.63249999999999</v>
      </c>
      <c r="E98">
        <v>130.550003</v>
      </c>
      <c r="F98">
        <v>130.253601</v>
      </c>
      <c r="G98">
        <v>512099600</v>
      </c>
      <c r="H98" s="2">
        <f t="shared" si="1"/>
        <v>-2.5855241050074605E-2</v>
      </c>
    </row>
    <row r="99" spans="1:8" x14ac:dyDescent="0.2">
      <c r="A99" s="1">
        <v>44197</v>
      </c>
      <c r="B99">
        <v>131.042496</v>
      </c>
      <c r="C99">
        <v>139.992493</v>
      </c>
      <c r="D99">
        <v>125.860001</v>
      </c>
      <c r="E99">
        <v>129.89750699999999</v>
      </c>
      <c r="F99">
        <v>129.640884</v>
      </c>
      <c r="G99">
        <v>615417200</v>
      </c>
      <c r="H99" s="2">
        <f t="shared" si="1"/>
        <v>-4.7040311768425007E-3</v>
      </c>
    </row>
    <row r="100" spans="1:8" x14ac:dyDescent="0.2">
      <c r="A100" s="1">
        <v>44228</v>
      </c>
      <c r="B100">
        <v>130.532501</v>
      </c>
      <c r="C100">
        <v>153.72500600000001</v>
      </c>
      <c r="D100">
        <v>129.02749600000001</v>
      </c>
      <c r="E100">
        <v>137.145004</v>
      </c>
      <c r="F100">
        <v>136.874054</v>
      </c>
      <c r="G100">
        <v>668032400</v>
      </c>
      <c r="H100" s="2">
        <f t="shared" si="1"/>
        <v>5.5793896005831012E-2</v>
      </c>
    </row>
    <row r="101" spans="1:8" x14ac:dyDescent="0.2">
      <c r="A101" s="1">
        <v>44256</v>
      </c>
      <c r="B101">
        <v>138.75</v>
      </c>
      <c r="C101">
        <v>139.25</v>
      </c>
      <c r="D101">
        <v>115.665001</v>
      </c>
      <c r="E101">
        <v>133.48249799999999</v>
      </c>
      <c r="F101">
        <v>133.21881099999999</v>
      </c>
      <c r="G101">
        <v>764865600</v>
      </c>
      <c r="H101" s="2">
        <f t="shared" si="1"/>
        <v>-2.6705156259929388E-2</v>
      </c>
    </row>
    <row r="102" spans="1:8" x14ac:dyDescent="0.2">
      <c r="A102" s="1">
        <v>44287</v>
      </c>
      <c r="B102">
        <v>135.72250399999999</v>
      </c>
      <c r="C102">
        <v>162.14250200000001</v>
      </c>
      <c r="D102">
        <v>135.112503</v>
      </c>
      <c r="E102">
        <v>150.095001</v>
      </c>
      <c r="F102">
        <v>149.85017400000001</v>
      </c>
      <c r="G102">
        <v>671879600</v>
      </c>
      <c r="H102" s="2">
        <f t="shared" si="1"/>
        <v>0.12484245186665135</v>
      </c>
    </row>
    <row r="103" spans="1:8" x14ac:dyDescent="0.2">
      <c r="A103" s="1">
        <v>44317</v>
      </c>
      <c r="B103">
        <v>151.25</v>
      </c>
      <c r="C103">
        <v>162.77499399999999</v>
      </c>
      <c r="D103">
        <v>134.58999600000001</v>
      </c>
      <c r="E103">
        <v>162.445007</v>
      </c>
      <c r="F103">
        <v>162.18005400000001</v>
      </c>
      <c r="G103">
        <v>705438000</v>
      </c>
      <c r="H103" s="2">
        <f t="shared" si="1"/>
        <v>8.2281385939531854E-2</v>
      </c>
    </row>
    <row r="104" spans="1:8" x14ac:dyDescent="0.2">
      <c r="A104" s="1">
        <v>44348</v>
      </c>
      <c r="B104">
        <v>162.699997</v>
      </c>
      <c r="C104">
        <v>201.625</v>
      </c>
      <c r="D104">
        <v>159.032501</v>
      </c>
      <c r="E104">
        <v>200.02499399999999</v>
      </c>
      <c r="F104">
        <v>199.69873000000001</v>
      </c>
      <c r="G104">
        <v>1027329200</v>
      </c>
      <c r="H104" s="2">
        <f t="shared" si="1"/>
        <v>0.23133964426969544</v>
      </c>
    </row>
    <row r="105" spans="1:8" x14ac:dyDescent="0.2">
      <c r="A105" s="1">
        <v>44378</v>
      </c>
      <c r="B105">
        <v>201.25</v>
      </c>
      <c r="C105">
        <v>208.75</v>
      </c>
      <c r="D105">
        <v>178.654999</v>
      </c>
      <c r="E105">
        <v>194.990005</v>
      </c>
      <c r="F105">
        <v>194.71658300000001</v>
      </c>
      <c r="G105">
        <v>782307700</v>
      </c>
      <c r="H105" s="2">
        <f t="shared" si="1"/>
        <v>-2.4948315895649397E-2</v>
      </c>
    </row>
    <row r="106" spans="1:8" x14ac:dyDescent="0.2">
      <c r="A106" s="1">
        <v>44409</v>
      </c>
      <c r="B106">
        <v>197</v>
      </c>
      <c r="C106">
        <v>230.429993</v>
      </c>
      <c r="D106">
        <v>187.61999499999999</v>
      </c>
      <c r="E106">
        <v>223.85000600000001</v>
      </c>
      <c r="F106">
        <v>223.536102</v>
      </c>
      <c r="G106">
        <v>641638600</v>
      </c>
      <c r="H106" s="2">
        <f t="shared" si="1"/>
        <v>0.14800752229716349</v>
      </c>
    </row>
    <row r="107" spans="1:8" x14ac:dyDescent="0.2">
      <c r="A107" s="1">
        <v>44440</v>
      </c>
      <c r="B107">
        <v>224.85000600000001</v>
      </c>
      <c r="C107">
        <v>229.86000100000001</v>
      </c>
      <c r="D107">
        <v>204.66999799999999</v>
      </c>
      <c r="E107">
        <v>207.16000399999999</v>
      </c>
      <c r="F107">
        <v>206.90597500000001</v>
      </c>
      <c r="G107">
        <v>499898600</v>
      </c>
      <c r="H107" s="2">
        <f t="shared" si="1"/>
        <v>-7.439570991534955E-2</v>
      </c>
    </row>
    <row r="108" spans="1:8" x14ac:dyDescent="0.2">
      <c r="A108" s="1">
        <v>44470</v>
      </c>
      <c r="B108">
        <v>207.5</v>
      </c>
      <c r="C108">
        <v>257.08999599999999</v>
      </c>
      <c r="D108">
        <v>195.550003</v>
      </c>
      <c r="E108">
        <v>255.66999799999999</v>
      </c>
      <c r="F108">
        <v>255.35652200000001</v>
      </c>
      <c r="G108">
        <v>497107800</v>
      </c>
      <c r="H108" s="2">
        <f t="shared" si="1"/>
        <v>0.23416697850315824</v>
      </c>
    </row>
    <row r="109" spans="1:8" x14ac:dyDescent="0.2">
      <c r="A109" s="1">
        <v>44501</v>
      </c>
      <c r="B109">
        <v>256.48998999999998</v>
      </c>
      <c r="C109">
        <v>346.47000100000002</v>
      </c>
      <c r="D109">
        <v>252.270004</v>
      </c>
      <c r="E109">
        <v>326.76001000000002</v>
      </c>
      <c r="F109">
        <v>326.35934400000002</v>
      </c>
      <c r="G109">
        <v>1081117000</v>
      </c>
      <c r="H109" s="2">
        <f t="shared" si="1"/>
        <v>0.27805368527066643</v>
      </c>
    </row>
    <row r="110" spans="1:8" x14ac:dyDescent="0.2">
      <c r="A110" s="1">
        <v>44531</v>
      </c>
      <c r="B110">
        <v>332.19000199999999</v>
      </c>
      <c r="C110">
        <v>332.89001500000001</v>
      </c>
      <c r="D110">
        <v>271.45001200000002</v>
      </c>
      <c r="E110">
        <v>294.10998499999999</v>
      </c>
      <c r="F110">
        <v>293.74932899999999</v>
      </c>
      <c r="G110">
        <v>1105850500</v>
      </c>
      <c r="H110" s="2">
        <f t="shared" si="1"/>
        <v>-9.992058018109029E-2</v>
      </c>
    </row>
    <row r="111" spans="1:8" x14ac:dyDescent="0.2">
      <c r="A111" s="1">
        <v>44562</v>
      </c>
      <c r="B111">
        <v>298.14999399999999</v>
      </c>
      <c r="C111">
        <v>307.10998499999999</v>
      </c>
      <c r="D111">
        <v>208.88000500000001</v>
      </c>
      <c r="E111">
        <v>244.86000100000001</v>
      </c>
      <c r="F111">
        <v>244.58969099999999</v>
      </c>
      <c r="G111">
        <v>1068216400</v>
      </c>
      <c r="H111" s="2">
        <f t="shared" si="1"/>
        <v>-0.16735234142441224</v>
      </c>
    </row>
    <row r="112" spans="1:8" x14ac:dyDescent="0.2">
      <c r="A112" s="1">
        <v>44593</v>
      </c>
      <c r="B112">
        <v>251.03999300000001</v>
      </c>
      <c r="C112">
        <v>269.25</v>
      </c>
      <c r="D112">
        <v>208.89999399999999</v>
      </c>
      <c r="E112">
        <v>243.85000600000001</v>
      </c>
      <c r="F112">
        <v>243.580826</v>
      </c>
      <c r="G112">
        <v>1064427000</v>
      </c>
      <c r="H112" s="2">
        <f t="shared" si="1"/>
        <v>-4.1247241282952761E-3</v>
      </c>
    </row>
    <row r="113" spans="1:8" x14ac:dyDescent="0.2">
      <c r="A113" s="1">
        <v>44621</v>
      </c>
      <c r="B113">
        <v>242.91000399999999</v>
      </c>
      <c r="C113">
        <v>289.459991</v>
      </c>
      <c r="D113">
        <v>206.5</v>
      </c>
      <c r="E113">
        <v>272.85998499999999</v>
      </c>
      <c r="F113">
        <v>272.558807</v>
      </c>
      <c r="G113">
        <v>1164459900</v>
      </c>
      <c r="H113" s="2">
        <f t="shared" si="1"/>
        <v>0.11896659304373983</v>
      </c>
    </row>
    <row r="114" spans="1:8" x14ac:dyDescent="0.2">
      <c r="A114" s="1">
        <v>44652</v>
      </c>
      <c r="B114">
        <v>273.75</v>
      </c>
      <c r="C114">
        <v>275.57998700000002</v>
      </c>
      <c r="D114">
        <v>182.89999399999999</v>
      </c>
      <c r="E114">
        <v>185.470001</v>
      </c>
      <c r="F114">
        <v>185.29684399999999</v>
      </c>
      <c r="G114">
        <v>1111439000</v>
      </c>
      <c r="H114" s="2">
        <f t="shared" si="1"/>
        <v>-0.32015829523351269</v>
      </c>
    </row>
    <row r="115" spans="1:8" x14ac:dyDescent="0.2">
      <c r="A115" s="1">
        <v>44682</v>
      </c>
      <c r="B115">
        <v>185.41000399999999</v>
      </c>
      <c r="C115">
        <v>204</v>
      </c>
      <c r="D115">
        <v>155.66999799999999</v>
      </c>
      <c r="E115">
        <v>186.720001</v>
      </c>
      <c r="F115">
        <v>186.54567</v>
      </c>
      <c r="G115">
        <v>1383302100</v>
      </c>
      <c r="H115" s="2">
        <f t="shared" si="1"/>
        <v>6.7395967089434522E-3</v>
      </c>
    </row>
    <row r="116" spans="1:8" x14ac:dyDescent="0.2">
      <c r="A116" s="1">
        <v>44713</v>
      </c>
      <c r="B116">
        <v>187.240005</v>
      </c>
      <c r="C116">
        <v>196.19000199999999</v>
      </c>
      <c r="D116">
        <v>148.61999499999999</v>
      </c>
      <c r="E116">
        <v>151.58999600000001</v>
      </c>
      <c r="F116">
        <v>151.44845599999999</v>
      </c>
      <c r="G116">
        <v>1055479100</v>
      </c>
      <c r="H116" s="2">
        <f t="shared" si="1"/>
        <v>-0.18814274273961978</v>
      </c>
    </row>
    <row r="117" spans="1:8" x14ac:dyDescent="0.2">
      <c r="A117" s="1">
        <v>44743</v>
      </c>
      <c r="B117">
        <v>148.990005</v>
      </c>
      <c r="C117">
        <v>182.44000199999999</v>
      </c>
      <c r="D117">
        <v>140.550003</v>
      </c>
      <c r="E117">
        <v>181.63000500000001</v>
      </c>
      <c r="F117">
        <v>181.49877900000001</v>
      </c>
      <c r="G117">
        <v>1056447600</v>
      </c>
      <c r="H117" s="2">
        <f t="shared" si="1"/>
        <v>0.19841947414769301</v>
      </c>
    </row>
    <row r="118" spans="1:8" x14ac:dyDescent="0.2">
      <c r="A118" s="1">
        <v>44774</v>
      </c>
      <c r="B118">
        <v>181.820007</v>
      </c>
      <c r="C118">
        <v>192.740005</v>
      </c>
      <c r="D118">
        <v>149.58999600000001</v>
      </c>
      <c r="E118">
        <v>150.94000199999999</v>
      </c>
      <c r="F118">
        <v>150.83094800000001</v>
      </c>
      <c r="G118">
        <v>1206964800</v>
      </c>
      <c r="H118" s="2">
        <f t="shared" si="1"/>
        <v>-0.16896990254683755</v>
      </c>
    </row>
    <row r="119" spans="1:8" x14ac:dyDescent="0.2">
      <c r="A119" s="1">
        <v>44805</v>
      </c>
      <c r="B119">
        <v>142.08999600000001</v>
      </c>
      <c r="C119">
        <v>145.470001</v>
      </c>
      <c r="D119">
        <v>119.459999</v>
      </c>
      <c r="E119">
        <v>121.389999</v>
      </c>
      <c r="F119">
        <v>121.30229199999999</v>
      </c>
      <c r="G119">
        <v>1313057800</v>
      </c>
      <c r="H119" s="2">
        <f t="shared" si="1"/>
        <v>-0.19577319105625465</v>
      </c>
    </row>
    <row r="120" spans="1:8" x14ac:dyDescent="0.2">
      <c r="A120" s="1">
        <v>44835</v>
      </c>
      <c r="B120">
        <v>123.470001</v>
      </c>
      <c r="C120">
        <v>138.5</v>
      </c>
      <c r="D120">
        <v>108.129997</v>
      </c>
      <c r="E120">
        <v>134.970001</v>
      </c>
      <c r="F120">
        <v>134.912567</v>
      </c>
      <c r="G120">
        <v>1254927700</v>
      </c>
      <c r="H120" s="2">
        <f t="shared" si="1"/>
        <v>0.1122013011922314</v>
      </c>
    </row>
    <row r="121" spans="1:8" x14ac:dyDescent="0.2">
      <c r="A121" s="1">
        <v>44866</v>
      </c>
      <c r="B121">
        <v>138.11000100000001</v>
      </c>
      <c r="C121">
        <v>169.979996</v>
      </c>
      <c r="D121">
        <v>129.55999800000001</v>
      </c>
      <c r="E121">
        <v>169.229996</v>
      </c>
      <c r="F121">
        <v>169.15799000000001</v>
      </c>
      <c r="G121">
        <v>1060060300</v>
      </c>
      <c r="H121" s="2">
        <f t="shared" si="1"/>
        <v>0.25383419618722414</v>
      </c>
    </row>
    <row r="122" spans="1:8" x14ac:dyDescent="0.2">
      <c r="A122" s="1">
        <v>44896</v>
      </c>
      <c r="B122">
        <v>169.990005</v>
      </c>
      <c r="C122">
        <v>187.89999399999999</v>
      </c>
      <c r="D122">
        <v>138.83999600000001</v>
      </c>
      <c r="E122">
        <v>146.13999899999999</v>
      </c>
      <c r="F122">
        <v>146.11518899999999</v>
      </c>
      <c r="G122">
        <v>894615200</v>
      </c>
      <c r="H122" s="2">
        <f t="shared" si="1"/>
        <v>-0.13622058881167851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53F9-B32A-6847-B8CF-A32F75F37AD1}">
  <dimension ref="A1:K122"/>
  <sheetViews>
    <sheetView workbookViewId="0">
      <selection activeCell="K2" sqref="K2"/>
    </sheetView>
  </sheetViews>
  <sheetFormatPr baseColWidth="10" defaultColWidth="10.6640625" defaultRowHeight="16" x14ac:dyDescent="0.2"/>
  <cols>
    <col min="8" max="8" width="10.83203125" style="2"/>
    <col min="11" max="11" width="20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8</v>
      </c>
      <c r="K1" s="13">
        <f>(AVERAGE(H:H))/_xlfn.STDEV.S(H:H)</f>
        <v>0.28322241651601526</v>
      </c>
    </row>
    <row r="2" spans="1:11" x14ac:dyDescent="0.2">
      <c r="A2" s="1">
        <v>41244</v>
      </c>
      <c r="B2">
        <v>34.779998999999997</v>
      </c>
      <c r="C2">
        <v>38.25</v>
      </c>
      <c r="D2">
        <v>34.57</v>
      </c>
      <c r="E2">
        <v>37.68</v>
      </c>
      <c r="F2">
        <v>37.68</v>
      </c>
      <c r="G2">
        <v>112566500</v>
      </c>
    </row>
    <row r="3" spans="1:11" x14ac:dyDescent="0.2">
      <c r="A3" s="1">
        <v>41275</v>
      </c>
      <c r="B3">
        <v>37.919998</v>
      </c>
      <c r="C3">
        <v>38.779998999999997</v>
      </c>
      <c r="D3">
        <v>37.360000999999997</v>
      </c>
      <c r="E3">
        <v>37.830002</v>
      </c>
      <c r="F3">
        <v>37.830002</v>
      </c>
      <c r="G3">
        <v>74580500</v>
      </c>
      <c r="H3" s="2">
        <f>(F3-F2)/F2</f>
        <v>3.9809447983015032E-3</v>
      </c>
    </row>
    <row r="4" spans="1:11" x14ac:dyDescent="0.2">
      <c r="A4" s="1">
        <v>41306</v>
      </c>
      <c r="B4">
        <v>38.200001</v>
      </c>
      <c r="C4">
        <v>39.939999</v>
      </c>
      <c r="D4">
        <v>37.659999999999997</v>
      </c>
      <c r="E4">
        <v>39.310001</v>
      </c>
      <c r="F4">
        <v>39.310001</v>
      </c>
      <c r="G4">
        <v>59365200</v>
      </c>
      <c r="H4" s="2">
        <f t="shared" ref="H4:H67" si="0">(F4-F3)/F3</f>
        <v>3.9122361135481815E-2</v>
      </c>
    </row>
    <row r="5" spans="1:11" x14ac:dyDescent="0.2">
      <c r="A5" s="1">
        <v>41334</v>
      </c>
      <c r="B5">
        <v>39.299999</v>
      </c>
      <c r="C5">
        <v>43.59</v>
      </c>
      <c r="D5">
        <v>38.959999000000003</v>
      </c>
      <c r="E5">
        <v>43.52</v>
      </c>
      <c r="F5">
        <v>43.52</v>
      </c>
      <c r="G5">
        <v>80294900</v>
      </c>
      <c r="H5" s="2">
        <f t="shared" si="0"/>
        <v>0.10709740251596543</v>
      </c>
    </row>
    <row r="6" spans="1:11" x14ac:dyDescent="0.2">
      <c r="A6" s="1">
        <v>41365</v>
      </c>
      <c r="B6">
        <v>43.360000999999997</v>
      </c>
      <c r="C6">
        <v>45.59</v>
      </c>
      <c r="D6">
        <v>43.130001</v>
      </c>
      <c r="E6">
        <v>45.080002</v>
      </c>
      <c r="F6">
        <v>45.080002</v>
      </c>
      <c r="G6">
        <v>74739100</v>
      </c>
      <c r="H6" s="2">
        <f t="shared" si="0"/>
        <v>3.5845634191176402E-2</v>
      </c>
    </row>
    <row r="7" spans="1:11" x14ac:dyDescent="0.2">
      <c r="A7" s="1">
        <v>41395</v>
      </c>
      <c r="B7">
        <v>45.139999000000003</v>
      </c>
      <c r="C7">
        <v>47.169998</v>
      </c>
      <c r="D7">
        <v>41.91</v>
      </c>
      <c r="E7">
        <v>42.91</v>
      </c>
      <c r="F7">
        <v>42.91</v>
      </c>
      <c r="G7">
        <v>80226300</v>
      </c>
      <c r="H7" s="2">
        <f t="shared" si="0"/>
        <v>-4.8136688192693594E-2</v>
      </c>
    </row>
    <row r="8" spans="1:11" x14ac:dyDescent="0.2">
      <c r="A8" s="1">
        <v>41426</v>
      </c>
      <c r="B8">
        <v>42.98</v>
      </c>
      <c r="C8">
        <v>46.439999</v>
      </c>
      <c r="D8">
        <v>42.389999000000003</v>
      </c>
      <c r="E8">
        <v>45.560001</v>
      </c>
      <c r="F8">
        <v>45.560001</v>
      </c>
      <c r="G8">
        <v>81588800</v>
      </c>
      <c r="H8" s="2">
        <f t="shared" si="0"/>
        <v>6.1757189466324948E-2</v>
      </c>
    </row>
    <row r="9" spans="1:11" x14ac:dyDescent="0.2">
      <c r="A9" s="1">
        <v>41456</v>
      </c>
      <c r="B9">
        <v>45.23</v>
      </c>
      <c r="C9">
        <v>48.630001</v>
      </c>
      <c r="D9">
        <v>44.880001</v>
      </c>
      <c r="E9">
        <v>47.279998999999997</v>
      </c>
      <c r="F9">
        <v>47.279998999999997</v>
      </c>
      <c r="G9">
        <v>61205200</v>
      </c>
      <c r="H9" s="2">
        <f t="shared" si="0"/>
        <v>3.7752369671809199E-2</v>
      </c>
    </row>
    <row r="10" spans="1:11" x14ac:dyDescent="0.2">
      <c r="A10" s="1">
        <v>41487</v>
      </c>
      <c r="B10">
        <v>47.619999</v>
      </c>
      <c r="C10">
        <v>47.849997999999999</v>
      </c>
      <c r="D10">
        <v>44.700001</v>
      </c>
      <c r="E10">
        <v>45.75</v>
      </c>
      <c r="F10">
        <v>45.75</v>
      </c>
      <c r="G10">
        <v>51490800</v>
      </c>
      <c r="H10" s="2">
        <f t="shared" si="0"/>
        <v>-3.236038562521959E-2</v>
      </c>
    </row>
    <row r="11" spans="1:11" x14ac:dyDescent="0.2">
      <c r="A11" s="1">
        <v>41518</v>
      </c>
      <c r="B11">
        <v>46.209999000000003</v>
      </c>
      <c r="C11">
        <v>52.959999000000003</v>
      </c>
      <c r="D11">
        <v>45.700001</v>
      </c>
      <c r="E11">
        <v>51.939999</v>
      </c>
      <c r="F11">
        <v>51.939999</v>
      </c>
      <c r="G11">
        <v>90381400</v>
      </c>
      <c r="H11" s="2">
        <f t="shared" si="0"/>
        <v>0.13530052459016395</v>
      </c>
    </row>
    <row r="12" spans="1:11" x14ac:dyDescent="0.2">
      <c r="A12" s="1">
        <v>41548</v>
      </c>
      <c r="B12">
        <v>52.099997999999999</v>
      </c>
      <c r="C12">
        <v>55.119999</v>
      </c>
      <c r="D12">
        <v>48.869999</v>
      </c>
      <c r="E12">
        <v>54.220001000000003</v>
      </c>
      <c r="F12">
        <v>54.220001000000003</v>
      </c>
      <c r="G12">
        <v>93686700</v>
      </c>
      <c r="H12" s="2">
        <f t="shared" si="0"/>
        <v>4.3896843355734433E-2</v>
      </c>
    </row>
    <row r="13" spans="1:11" x14ac:dyDescent="0.2">
      <c r="A13" s="1">
        <v>41579</v>
      </c>
      <c r="B13">
        <v>54.610000999999997</v>
      </c>
      <c r="C13">
        <v>57.990001999999997</v>
      </c>
      <c r="D13">
        <v>53.099997999999999</v>
      </c>
      <c r="E13">
        <v>56.779998999999997</v>
      </c>
      <c r="F13">
        <v>56.779998999999997</v>
      </c>
      <c r="G13">
        <v>68113100</v>
      </c>
      <c r="H13" s="2">
        <f t="shared" si="0"/>
        <v>4.7215012039560696E-2</v>
      </c>
    </row>
    <row r="14" spans="1:11" x14ac:dyDescent="0.2">
      <c r="A14" s="1">
        <v>41609</v>
      </c>
      <c r="B14">
        <v>56.740001999999997</v>
      </c>
      <c r="C14">
        <v>61.09</v>
      </c>
      <c r="D14">
        <v>53.93</v>
      </c>
      <c r="E14">
        <v>59.880001</v>
      </c>
      <c r="F14">
        <v>59.880001</v>
      </c>
      <c r="G14">
        <v>90737300</v>
      </c>
      <c r="H14" s="2">
        <f t="shared" si="0"/>
        <v>5.4596725160210087E-2</v>
      </c>
    </row>
    <row r="15" spans="1:11" x14ac:dyDescent="0.2">
      <c r="A15" s="1">
        <v>41640</v>
      </c>
      <c r="B15">
        <v>59.060001</v>
      </c>
      <c r="C15">
        <v>61.98</v>
      </c>
      <c r="D15">
        <v>57.860000999999997</v>
      </c>
      <c r="E15">
        <v>59.189999</v>
      </c>
      <c r="F15">
        <v>59.189999</v>
      </c>
      <c r="G15">
        <v>67724200</v>
      </c>
      <c r="H15" s="2">
        <f t="shared" si="0"/>
        <v>-1.1523079299881771E-2</v>
      </c>
    </row>
    <row r="16" spans="1:11" x14ac:dyDescent="0.2">
      <c r="A16" s="1">
        <v>41671</v>
      </c>
      <c r="B16">
        <v>59.080002</v>
      </c>
      <c r="C16">
        <v>71.110000999999997</v>
      </c>
      <c r="D16">
        <v>57.32</v>
      </c>
      <c r="E16">
        <v>68.629997000000003</v>
      </c>
      <c r="F16">
        <v>68.629997000000003</v>
      </c>
      <c r="G16">
        <v>77966000</v>
      </c>
      <c r="H16" s="2">
        <f t="shared" si="0"/>
        <v>0.1594863686346743</v>
      </c>
    </row>
    <row r="17" spans="1:8" x14ac:dyDescent="0.2">
      <c r="A17" s="1">
        <v>41699</v>
      </c>
      <c r="B17">
        <v>68.059997999999993</v>
      </c>
      <c r="C17">
        <v>70.239998</v>
      </c>
      <c r="D17">
        <v>63.049999</v>
      </c>
      <c r="E17">
        <v>65.739998</v>
      </c>
      <c r="F17">
        <v>65.739998</v>
      </c>
      <c r="G17">
        <v>93606000</v>
      </c>
      <c r="H17" s="2">
        <f t="shared" si="0"/>
        <v>-4.2109851760593883E-2</v>
      </c>
    </row>
    <row r="18" spans="1:8" x14ac:dyDescent="0.2">
      <c r="A18" s="1">
        <v>41730</v>
      </c>
      <c r="B18">
        <v>65.900002000000001</v>
      </c>
      <c r="C18">
        <v>66.309997999999993</v>
      </c>
      <c r="D18">
        <v>59.619999</v>
      </c>
      <c r="E18">
        <v>61.689999</v>
      </c>
      <c r="F18">
        <v>61.689999</v>
      </c>
      <c r="G18">
        <v>92738800</v>
      </c>
      <c r="H18" s="2">
        <f t="shared" si="0"/>
        <v>-6.1606314621427273E-2</v>
      </c>
    </row>
    <row r="19" spans="1:8" x14ac:dyDescent="0.2">
      <c r="A19" s="1">
        <v>41760</v>
      </c>
      <c r="B19">
        <v>61.689999</v>
      </c>
      <c r="C19">
        <v>65.819999999999993</v>
      </c>
      <c r="D19">
        <v>57.150002000000001</v>
      </c>
      <c r="E19">
        <v>64.540001000000004</v>
      </c>
      <c r="F19">
        <v>64.540001000000004</v>
      </c>
      <c r="G19">
        <v>62379900</v>
      </c>
      <c r="H19" s="2">
        <f t="shared" si="0"/>
        <v>4.6198768782602886E-2</v>
      </c>
    </row>
    <row r="20" spans="1:8" x14ac:dyDescent="0.2">
      <c r="A20" s="1">
        <v>41791</v>
      </c>
      <c r="B20">
        <v>64.540001000000004</v>
      </c>
      <c r="C20">
        <v>74.690002000000007</v>
      </c>
      <c r="D20">
        <v>63.490001999999997</v>
      </c>
      <c r="E20">
        <v>72.360000999999997</v>
      </c>
      <c r="F20">
        <v>72.360000999999997</v>
      </c>
      <c r="G20">
        <v>72609400</v>
      </c>
      <c r="H20" s="2">
        <f t="shared" si="0"/>
        <v>0.12116516701014604</v>
      </c>
    </row>
    <row r="21" spans="1:8" x14ac:dyDescent="0.2">
      <c r="A21" s="1">
        <v>41821</v>
      </c>
      <c r="B21">
        <v>72.089995999999999</v>
      </c>
      <c r="C21">
        <v>73.989998</v>
      </c>
      <c r="D21">
        <v>69.010002</v>
      </c>
      <c r="E21">
        <v>69.25</v>
      </c>
      <c r="F21">
        <v>69.25</v>
      </c>
      <c r="G21">
        <v>49992100</v>
      </c>
      <c r="H21" s="2">
        <f t="shared" si="0"/>
        <v>-4.2979559936711403E-2</v>
      </c>
    </row>
    <row r="22" spans="1:8" x14ac:dyDescent="0.2">
      <c r="A22" s="1">
        <v>41852</v>
      </c>
      <c r="B22">
        <v>69.010002</v>
      </c>
      <c r="C22">
        <v>72.569999999999993</v>
      </c>
      <c r="D22">
        <v>67.569999999999993</v>
      </c>
      <c r="E22">
        <v>71.900002000000001</v>
      </c>
      <c r="F22">
        <v>71.900002000000001</v>
      </c>
      <c r="G22">
        <v>44969000</v>
      </c>
      <c r="H22" s="2">
        <f t="shared" si="0"/>
        <v>3.826717689530687E-2</v>
      </c>
    </row>
    <row r="23" spans="1:8" x14ac:dyDescent="0.2">
      <c r="A23" s="1">
        <v>41883</v>
      </c>
      <c r="B23">
        <v>72.059997999999993</v>
      </c>
      <c r="C23">
        <v>73.580001999999993</v>
      </c>
      <c r="D23">
        <v>65.790001000000004</v>
      </c>
      <c r="E23">
        <v>69.190002000000007</v>
      </c>
      <c r="F23">
        <v>69.190002000000007</v>
      </c>
      <c r="G23">
        <v>73787200</v>
      </c>
      <c r="H23" s="2">
        <f t="shared" si="0"/>
        <v>-3.7691236781884845E-2</v>
      </c>
    </row>
    <row r="24" spans="1:8" x14ac:dyDescent="0.2">
      <c r="A24" s="1">
        <v>41913</v>
      </c>
      <c r="B24">
        <v>69.129997000000003</v>
      </c>
      <c r="C24">
        <v>70.25</v>
      </c>
      <c r="D24">
        <v>58.509998000000003</v>
      </c>
      <c r="E24">
        <v>70.120002999999997</v>
      </c>
      <c r="F24">
        <v>70.120002999999997</v>
      </c>
      <c r="G24">
        <v>81831000</v>
      </c>
      <c r="H24" s="2">
        <f t="shared" si="0"/>
        <v>1.3441262799789917E-2</v>
      </c>
    </row>
    <row r="25" spans="1:8" x14ac:dyDescent="0.2">
      <c r="A25" s="1">
        <v>41944</v>
      </c>
      <c r="B25">
        <v>69.930000000000007</v>
      </c>
      <c r="C25">
        <v>74.099997999999999</v>
      </c>
      <c r="D25">
        <v>69.660004000000001</v>
      </c>
      <c r="E25">
        <v>73.680000000000007</v>
      </c>
      <c r="F25">
        <v>73.680000000000007</v>
      </c>
      <c r="G25">
        <v>50942600</v>
      </c>
      <c r="H25" s="2">
        <f t="shared" si="0"/>
        <v>5.0770063429689385E-2</v>
      </c>
    </row>
    <row r="26" spans="1:8" x14ac:dyDescent="0.2">
      <c r="A26" s="1">
        <v>41974</v>
      </c>
      <c r="B26">
        <v>73.639999000000003</v>
      </c>
      <c r="C26">
        <v>77.559997999999993</v>
      </c>
      <c r="D26">
        <v>69.660004000000001</v>
      </c>
      <c r="E26">
        <v>72.699996999999996</v>
      </c>
      <c r="F26">
        <v>72.699996999999996</v>
      </c>
      <c r="G26">
        <v>78385800</v>
      </c>
      <c r="H26" s="2">
        <f t="shared" si="0"/>
        <v>-1.3300800760043575E-2</v>
      </c>
    </row>
    <row r="27" spans="1:8" x14ac:dyDescent="0.2">
      <c r="A27" s="1">
        <v>42005</v>
      </c>
      <c r="B27">
        <v>72.699996999999996</v>
      </c>
      <c r="C27">
        <v>74.400002000000001</v>
      </c>
      <c r="D27">
        <v>68.980002999999996</v>
      </c>
      <c r="E27">
        <v>70.129997000000003</v>
      </c>
      <c r="F27">
        <v>70.129997000000003</v>
      </c>
      <c r="G27">
        <v>44937400</v>
      </c>
      <c r="H27" s="2">
        <f t="shared" si="0"/>
        <v>-3.5350757992465849E-2</v>
      </c>
    </row>
    <row r="28" spans="1:8" x14ac:dyDescent="0.2">
      <c r="A28" s="1">
        <v>42036</v>
      </c>
      <c r="B28">
        <v>70.440002000000007</v>
      </c>
      <c r="C28">
        <v>80.300003000000004</v>
      </c>
      <c r="D28">
        <v>69.040001000000004</v>
      </c>
      <c r="E28">
        <v>79.099997999999999</v>
      </c>
      <c r="F28">
        <v>79.099997999999999</v>
      </c>
      <c r="G28">
        <v>36078200</v>
      </c>
      <c r="H28" s="2">
        <f t="shared" si="0"/>
        <v>0.12790533842458307</v>
      </c>
    </row>
    <row r="29" spans="1:8" x14ac:dyDescent="0.2">
      <c r="A29" s="1">
        <v>42064</v>
      </c>
      <c r="B29">
        <v>79.139999000000003</v>
      </c>
      <c r="C29">
        <v>79.989998</v>
      </c>
      <c r="D29">
        <v>72.120002999999997</v>
      </c>
      <c r="E29">
        <v>73.940002000000007</v>
      </c>
      <c r="F29">
        <v>73.940002000000007</v>
      </c>
      <c r="G29">
        <v>62751300</v>
      </c>
      <c r="H29" s="2">
        <f t="shared" si="0"/>
        <v>-6.523383224358606E-2</v>
      </c>
    </row>
    <row r="30" spans="1:8" x14ac:dyDescent="0.2">
      <c r="A30" s="1">
        <v>42095</v>
      </c>
      <c r="B30">
        <v>73.610000999999997</v>
      </c>
      <c r="C30">
        <v>77.290001000000004</v>
      </c>
      <c r="D30">
        <v>72.779999000000004</v>
      </c>
      <c r="E30">
        <v>76.059997999999993</v>
      </c>
      <c r="F30">
        <v>76.059997999999993</v>
      </c>
      <c r="G30">
        <v>43561100</v>
      </c>
      <c r="H30" s="2">
        <f t="shared" si="0"/>
        <v>2.8671841258538052E-2</v>
      </c>
    </row>
    <row r="31" spans="1:8" x14ac:dyDescent="0.2">
      <c r="A31" s="1">
        <v>42125</v>
      </c>
      <c r="B31">
        <v>76.290001000000004</v>
      </c>
      <c r="C31">
        <v>80.739998</v>
      </c>
      <c r="D31">
        <v>73.959998999999996</v>
      </c>
      <c r="E31">
        <v>79.089995999999999</v>
      </c>
      <c r="F31">
        <v>79.089995999999999</v>
      </c>
      <c r="G31">
        <v>41858000</v>
      </c>
      <c r="H31" s="2">
        <f t="shared" si="0"/>
        <v>3.9836945564999969E-2</v>
      </c>
    </row>
    <row r="32" spans="1:8" x14ac:dyDescent="0.2">
      <c r="A32" s="1">
        <v>42156</v>
      </c>
      <c r="B32">
        <v>79.5</v>
      </c>
      <c r="C32">
        <v>84.360000999999997</v>
      </c>
      <c r="D32">
        <v>76.949996999999996</v>
      </c>
      <c r="E32">
        <v>81.010002</v>
      </c>
      <c r="F32">
        <v>81.010002</v>
      </c>
      <c r="G32">
        <v>69707100</v>
      </c>
      <c r="H32" s="2">
        <f t="shared" si="0"/>
        <v>2.427621819578801E-2</v>
      </c>
    </row>
    <row r="33" spans="1:8" x14ac:dyDescent="0.2">
      <c r="A33" s="1">
        <v>42186</v>
      </c>
      <c r="B33">
        <v>81.569999999999993</v>
      </c>
      <c r="C33">
        <v>82.82</v>
      </c>
      <c r="D33">
        <v>78.940002000000007</v>
      </c>
      <c r="E33">
        <v>81.989998</v>
      </c>
      <c r="F33">
        <v>81.989998</v>
      </c>
      <c r="G33">
        <v>64725600</v>
      </c>
      <c r="H33" s="2">
        <f t="shared" si="0"/>
        <v>1.2097222266455442E-2</v>
      </c>
    </row>
    <row r="34" spans="1:8" x14ac:dyDescent="0.2">
      <c r="A34" s="1">
        <v>42217</v>
      </c>
      <c r="B34">
        <v>82.18</v>
      </c>
      <c r="C34">
        <v>87.25</v>
      </c>
      <c r="D34">
        <v>71.330001999999993</v>
      </c>
      <c r="E34">
        <v>78.569999999999993</v>
      </c>
      <c r="F34">
        <v>78.569999999999993</v>
      </c>
      <c r="G34">
        <v>66487100</v>
      </c>
      <c r="H34" s="2">
        <f t="shared" si="0"/>
        <v>-4.1712380575982047E-2</v>
      </c>
    </row>
    <row r="35" spans="1:8" x14ac:dyDescent="0.2">
      <c r="A35" s="1">
        <v>42248</v>
      </c>
      <c r="B35">
        <v>77.069999999999993</v>
      </c>
      <c r="C35">
        <v>85.989998</v>
      </c>
      <c r="D35">
        <v>75.540001000000004</v>
      </c>
      <c r="E35">
        <v>82.220000999999996</v>
      </c>
      <c r="F35">
        <v>82.220000999999996</v>
      </c>
      <c r="G35">
        <v>87621600</v>
      </c>
      <c r="H35" s="2">
        <f t="shared" si="0"/>
        <v>4.6455402825505962E-2</v>
      </c>
    </row>
    <row r="36" spans="1:8" x14ac:dyDescent="0.2">
      <c r="A36" s="1">
        <v>42278</v>
      </c>
      <c r="B36">
        <v>82.419998000000007</v>
      </c>
      <c r="C36">
        <v>89.699996999999996</v>
      </c>
      <c r="D36">
        <v>79.019997000000004</v>
      </c>
      <c r="E36">
        <v>88.660004000000001</v>
      </c>
      <c r="F36">
        <v>88.660004000000001</v>
      </c>
      <c r="G36">
        <v>85481100</v>
      </c>
      <c r="H36" s="2">
        <f t="shared" si="0"/>
        <v>7.8326476789996685E-2</v>
      </c>
    </row>
    <row r="37" spans="1:8" x14ac:dyDescent="0.2">
      <c r="A37" s="1">
        <v>42309</v>
      </c>
      <c r="B37">
        <v>89.029999000000004</v>
      </c>
      <c r="C37">
        <v>92.660004000000001</v>
      </c>
      <c r="D37">
        <v>88</v>
      </c>
      <c r="E37">
        <v>91.459998999999996</v>
      </c>
      <c r="F37">
        <v>91.459998999999996</v>
      </c>
      <c r="G37">
        <v>38706000</v>
      </c>
      <c r="H37" s="2">
        <f t="shared" si="0"/>
        <v>3.1581264083859001E-2</v>
      </c>
    </row>
    <row r="38" spans="1:8" x14ac:dyDescent="0.2">
      <c r="A38" s="1">
        <v>42339</v>
      </c>
      <c r="B38">
        <v>92.010002</v>
      </c>
      <c r="C38">
        <v>96.419998000000007</v>
      </c>
      <c r="D38">
        <v>88.510002</v>
      </c>
      <c r="E38">
        <v>93.940002000000007</v>
      </c>
      <c r="F38">
        <v>93.940002000000007</v>
      </c>
      <c r="G38">
        <v>62890100</v>
      </c>
      <c r="H38" s="2">
        <f t="shared" si="0"/>
        <v>2.7115712083049671E-2</v>
      </c>
    </row>
    <row r="39" spans="1:8" x14ac:dyDescent="0.2">
      <c r="A39" s="1">
        <v>42370</v>
      </c>
      <c r="B39">
        <v>91.769997000000004</v>
      </c>
      <c r="C39">
        <v>92.849997999999999</v>
      </c>
      <c r="D39">
        <v>82.699996999999996</v>
      </c>
      <c r="E39">
        <v>89.129997000000003</v>
      </c>
      <c r="F39">
        <v>89.129997000000003</v>
      </c>
      <c r="G39">
        <v>64430000</v>
      </c>
      <c r="H39" s="2">
        <f t="shared" si="0"/>
        <v>-5.1202947600533406E-2</v>
      </c>
    </row>
    <row r="40" spans="1:8" x14ac:dyDescent="0.2">
      <c r="A40" s="1">
        <v>42401</v>
      </c>
      <c r="B40">
        <v>88.160004000000001</v>
      </c>
      <c r="C40">
        <v>90.239998</v>
      </c>
      <c r="D40">
        <v>71.269997000000004</v>
      </c>
      <c r="E40">
        <v>85.150002000000001</v>
      </c>
      <c r="F40">
        <v>85.150002000000001</v>
      </c>
      <c r="G40">
        <v>94742000</v>
      </c>
      <c r="H40" s="2">
        <f t="shared" si="0"/>
        <v>-4.465382176552752E-2</v>
      </c>
    </row>
    <row r="41" spans="1:8" x14ac:dyDescent="0.2">
      <c r="A41" s="1">
        <v>42430</v>
      </c>
      <c r="B41">
        <v>85.919998000000007</v>
      </c>
      <c r="C41">
        <v>98</v>
      </c>
      <c r="D41">
        <v>83.169998000000007</v>
      </c>
      <c r="E41">
        <v>93.800003000000004</v>
      </c>
      <c r="F41">
        <v>93.800003000000004</v>
      </c>
      <c r="G41">
        <v>92260100</v>
      </c>
      <c r="H41" s="2">
        <f t="shared" si="0"/>
        <v>0.10158544682124615</v>
      </c>
    </row>
    <row r="42" spans="1:8" x14ac:dyDescent="0.2">
      <c r="A42" s="1">
        <v>42461</v>
      </c>
      <c r="B42">
        <v>93.330001999999993</v>
      </c>
      <c r="C42">
        <v>97.690002000000007</v>
      </c>
      <c r="D42">
        <v>92.220000999999996</v>
      </c>
      <c r="E42">
        <v>94.220000999999996</v>
      </c>
      <c r="F42">
        <v>94.220000999999996</v>
      </c>
      <c r="G42">
        <v>51711500</v>
      </c>
      <c r="H42" s="2">
        <f t="shared" si="0"/>
        <v>4.4775904751302893E-3</v>
      </c>
    </row>
    <row r="43" spans="1:8" x14ac:dyDescent="0.2">
      <c r="A43" s="1">
        <v>42491</v>
      </c>
      <c r="B43">
        <v>94.290001000000004</v>
      </c>
      <c r="C43">
        <v>100.55999799999999</v>
      </c>
      <c r="D43">
        <v>92.550003000000004</v>
      </c>
      <c r="E43">
        <v>99.470000999999996</v>
      </c>
      <c r="F43">
        <v>99.470000999999996</v>
      </c>
      <c r="G43">
        <v>41951100</v>
      </c>
      <c r="H43" s="2">
        <f t="shared" si="0"/>
        <v>5.5720653197615655E-2</v>
      </c>
    </row>
    <row r="44" spans="1:8" x14ac:dyDescent="0.2">
      <c r="A44" s="1">
        <v>42522</v>
      </c>
      <c r="B44">
        <v>99.239998</v>
      </c>
      <c r="C44">
        <v>100.400002</v>
      </c>
      <c r="D44">
        <v>90.349997999999999</v>
      </c>
      <c r="E44">
        <v>95.790001000000004</v>
      </c>
      <c r="F44">
        <v>95.790001000000004</v>
      </c>
      <c r="G44">
        <v>70861700</v>
      </c>
      <c r="H44" s="2">
        <f t="shared" si="0"/>
        <v>-3.6996078847933184E-2</v>
      </c>
    </row>
    <row r="45" spans="1:8" x14ac:dyDescent="0.2">
      <c r="A45" s="1">
        <v>42552</v>
      </c>
      <c r="B45">
        <v>95.040001000000004</v>
      </c>
      <c r="C45">
        <v>98.889999000000003</v>
      </c>
      <c r="D45">
        <v>94.059997999999993</v>
      </c>
      <c r="E45">
        <v>97.860000999999997</v>
      </c>
      <c r="F45">
        <v>97.860000999999997</v>
      </c>
      <c r="G45">
        <v>38601400</v>
      </c>
      <c r="H45" s="2">
        <f t="shared" si="0"/>
        <v>2.1609771149287211E-2</v>
      </c>
    </row>
    <row r="46" spans="1:8" x14ac:dyDescent="0.2">
      <c r="A46" s="1">
        <v>42583</v>
      </c>
      <c r="B46">
        <v>97.75</v>
      </c>
      <c r="C46">
        <v>102.75</v>
      </c>
      <c r="D46">
        <v>95.419998000000007</v>
      </c>
      <c r="E46">
        <v>102.30999799999999</v>
      </c>
      <c r="F46">
        <v>102.30999799999999</v>
      </c>
      <c r="G46">
        <v>37652700</v>
      </c>
      <c r="H46" s="2">
        <f t="shared" si="0"/>
        <v>4.5473093751552243E-2</v>
      </c>
    </row>
    <row r="47" spans="1:8" x14ac:dyDescent="0.2">
      <c r="A47" s="1">
        <v>42614</v>
      </c>
      <c r="B47">
        <v>102.230003</v>
      </c>
      <c r="C47">
        <v>109.760002</v>
      </c>
      <c r="D47">
        <v>97.870002999999997</v>
      </c>
      <c r="E47">
        <v>108.540001</v>
      </c>
      <c r="F47">
        <v>108.540001</v>
      </c>
      <c r="G47">
        <v>65681300</v>
      </c>
      <c r="H47" s="2">
        <f t="shared" si="0"/>
        <v>6.0893393820611853E-2</v>
      </c>
    </row>
    <row r="48" spans="1:8" x14ac:dyDescent="0.2">
      <c r="A48" s="1">
        <v>42644</v>
      </c>
      <c r="B48">
        <v>108.410004</v>
      </c>
      <c r="C48">
        <v>111.089996</v>
      </c>
      <c r="D48">
        <v>106.529999</v>
      </c>
      <c r="E48">
        <v>107.510002</v>
      </c>
      <c r="F48">
        <v>107.510002</v>
      </c>
      <c r="G48">
        <v>35130100</v>
      </c>
      <c r="H48" s="2">
        <f t="shared" si="0"/>
        <v>-9.4895797909565482E-3</v>
      </c>
    </row>
    <row r="49" spans="1:8" x14ac:dyDescent="0.2">
      <c r="A49" s="1">
        <v>42675</v>
      </c>
      <c r="B49">
        <v>107.790001</v>
      </c>
      <c r="C49">
        <v>109.160004</v>
      </c>
      <c r="D49">
        <v>101.660004</v>
      </c>
      <c r="E49">
        <v>102.80999799999999</v>
      </c>
      <c r="F49">
        <v>102.80999799999999</v>
      </c>
      <c r="G49">
        <v>57237800</v>
      </c>
      <c r="H49" s="2">
        <f t="shared" si="0"/>
        <v>-4.3716899940156331E-2</v>
      </c>
    </row>
    <row r="50" spans="1:8" x14ac:dyDescent="0.2">
      <c r="A50" s="1">
        <v>42705</v>
      </c>
      <c r="B50">
        <v>102.82</v>
      </c>
      <c r="C50">
        <v>107.800003</v>
      </c>
      <c r="D50">
        <v>98</v>
      </c>
      <c r="E50">
        <v>102.949997</v>
      </c>
      <c r="F50">
        <v>102.949997</v>
      </c>
      <c r="G50">
        <v>61818500</v>
      </c>
      <c r="H50" s="2">
        <f t="shared" si="0"/>
        <v>1.3617255395725531E-3</v>
      </c>
    </row>
    <row r="51" spans="1:8" x14ac:dyDescent="0.2">
      <c r="A51" s="1">
        <v>42736</v>
      </c>
      <c r="B51">
        <v>103.43</v>
      </c>
      <c r="C51">
        <v>114.57</v>
      </c>
      <c r="D51">
        <v>102.80999799999999</v>
      </c>
      <c r="E51">
        <v>113.379997</v>
      </c>
      <c r="F51">
        <v>113.379997</v>
      </c>
      <c r="G51">
        <v>49108400</v>
      </c>
      <c r="H51" s="2">
        <f t="shared" si="0"/>
        <v>0.10131131912514779</v>
      </c>
    </row>
    <row r="52" spans="1:8" x14ac:dyDescent="0.2">
      <c r="A52" s="1">
        <v>42767</v>
      </c>
      <c r="B52">
        <v>113.30999799999999</v>
      </c>
      <c r="C52">
        <v>120.16999800000001</v>
      </c>
      <c r="D52">
        <v>112.269997</v>
      </c>
      <c r="E52">
        <v>118.339996</v>
      </c>
      <c r="F52">
        <v>118.339996</v>
      </c>
      <c r="G52">
        <v>38522300</v>
      </c>
      <c r="H52" s="2">
        <f t="shared" si="0"/>
        <v>4.3746684875992689E-2</v>
      </c>
    </row>
    <row r="53" spans="1:8" x14ac:dyDescent="0.2">
      <c r="A53" s="1">
        <v>42795</v>
      </c>
      <c r="B53">
        <v>119.239998</v>
      </c>
      <c r="C53">
        <v>130.69000199999999</v>
      </c>
      <c r="D53">
        <v>118.379997</v>
      </c>
      <c r="E53">
        <v>130.13000500000001</v>
      </c>
      <c r="F53">
        <v>130.13000500000001</v>
      </c>
      <c r="G53">
        <v>61396600</v>
      </c>
      <c r="H53" s="2">
        <f t="shared" si="0"/>
        <v>9.9628269380708886E-2</v>
      </c>
    </row>
    <row r="54" spans="1:8" x14ac:dyDescent="0.2">
      <c r="A54" s="1">
        <v>42826</v>
      </c>
      <c r="B54">
        <v>129.58999600000001</v>
      </c>
      <c r="C54">
        <v>134.25</v>
      </c>
      <c r="D54">
        <v>128.21000699999999</v>
      </c>
      <c r="E54">
        <v>133.740005</v>
      </c>
      <c r="F54">
        <v>133.740005</v>
      </c>
      <c r="G54">
        <v>38277400</v>
      </c>
      <c r="H54" s="2">
        <f t="shared" si="0"/>
        <v>2.7741488214036301E-2</v>
      </c>
    </row>
    <row r="55" spans="1:8" x14ac:dyDescent="0.2">
      <c r="A55" s="1">
        <v>42856</v>
      </c>
      <c r="B55">
        <v>134.300003</v>
      </c>
      <c r="C55">
        <v>143.479996</v>
      </c>
      <c r="D55">
        <v>130.820007</v>
      </c>
      <c r="E55">
        <v>141.86000100000001</v>
      </c>
      <c r="F55">
        <v>141.86000100000001</v>
      </c>
      <c r="G55">
        <v>49212200</v>
      </c>
      <c r="H55" s="2">
        <f t="shared" si="0"/>
        <v>6.0714787620951671E-2</v>
      </c>
    </row>
    <row r="56" spans="1:8" x14ac:dyDescent="0.2">
      <c r="A56" s="1">
        <v>42887</v>
      </c>
      <c r="B56">
        <v>141.63999899999999</v>
      </c>
      <c r="C56">
        <v>147.449997</v>
      </c>
      <c r="D56">
        <v>131.199997</v>
      </c>
      <c r="E56">
        <v>141.44000199999999</v>
      </c>
      <c r="F56">
        <v>141.44000199999999</v>
      </c>
      <c r="G56">
        <v>75838300</v>
      </c>
      <c r="H56" s="2">
        <f t="shared" si="0"/>
        <v>-2.9606583747311438E-3</v>
      </c>
    </row>
    <row r="57" spans="1:8" x14ac:dyDescent="0.2">
      <c r="A57" s="1">
        <v>42917</v>
      </c>
      <c r="B57">
        <v>141.729996</v>
      </c>
      <c r="C57">
        <v>150.39999399999999</v>
      </c>
      <c r="D57">
        <v>138.30999800000001</v>
      </c>
      <c r="E57">
        <v>146.490005</v>
      </c>
      <c r="F57">
        <v>146.490005</v>
      </c>
      <c r="G57">
        <v>35499400</v>
      </c>
      <c r="H57" s="2">
        <f t="shared" si="0"/>
        <v>3.5704206225902091E-2</v>
      </c>
    </row>
    <row r="58" spans="1:8" x14ac:dyDescent="0.2">
      <c r="A58" s="1">
        <v>42948</v>
      </c>
      <c r="B58">
        <v>147.479996</v>
      </c>
      <c r="C58">
        <v>155.36000100000001</v>
      </c>
      <c r="D58">
        <v>144.179993</v>
      </c>
      <c r="E58">
        <v>155.16000399999999</v>
      </c>
      <c r="F58">
        <v>155.16000399999999</v>
      </c>
      <c r="G58">
        <v>34444400</v>
      </c>
      <c r="H58" s="2">
        <f t="shared" si="0"/>
        <v>5.9184918452286149E-2</v>
      </c>
    </row>
    <row r="59" spans="1:8" x14ac:dyDescent="0.2">
      <c r="A59" s="1">
        <v>42979</v>
      </c>
      <c r="B59">
        <v>155.759995</v>
      </c>
      <c r="C59">
        <v>157.88999899999999</v>
      </c>
      <c r="D59">
        <v>143.949997</v>
      </c>
      <c r="E59">
        <v>149.179993</v>
      </c>
      <c r="F59">
        <v>149.179993</v>
      </c>
      <c r="G59">
        <v>55085000</v>
      </c>
      <c r="H59" s="2">
        <f t="shared" si="0"/>
        <v>-3.8540930947642868E-2</v>
      </c>
    </row>
    <row r="60" spans="1:8" x14ac:dyDescent="0.2">
      <c r="A60" s="1">
        <v>43009</v>
      </c>
      <c r="B60">
        <v>149.78999300000001</v>
      </c>
      <c r="C60">
        <v>177.58000200000001</v>
      </c>
      <c r="D60">
        <v>146.60000600000001</v>
      </c>
      <c r="E60">
        <v>175.16000399999999</v>
      </c>
      <c r="F60">
        <v>175.16000399999999</v>
      </c>
      <c r="G60">
        <v>73794000</v>
      </c>
      <c r="H60" s="2">
        <f t="shared" si="0"/>
        <v>0.17415211301156175</v>
      </c>
    </row>
    <row r="61" spans="1:8" x14ac:dyDescent="0.2">
      <c r="A61" s="1">
        <v>43040</v>
      </c>
      <c r="B61">
        <v>176.58999600000001</v>
      </c>
      <c r="C61">
        <v>186.270004</v>
      </c>
      <c r="D61">
        <v>174.699997</v>
      </c>
      <c r="E61">
        <v>181.470001</v>
      </c>
      <c r="F61">
        <v>181.470001</v>
      </c>
      <c r="G61">
        <v>43738500</v>
      </c>
      <c r="H61" s="2">
        <f t="shared" si="0"/>
        <v>3.6024188489970632E-2</v>
      </c>
    </row>
    <row r="62" spans="1:8" x14ac:dyDescent="0.2">
      <c r="A62" s="1">
        <v>43070</v>
      </c>
      <c r="B62">
        <v>179.509995</v>
      </c>
      <c r="C62">
        <v>182</v>
      </c>
      <c r="D62">
        <v>165.679993</v>
      </c>
      <c r="E62">
        <v>175.240005</v>
      </c>
      <c r="F62">
        <v>175.240005</v>
      </c>
      <c r="G62">
        <v>64957400</v>
      </c>
      <c r="H62" s="2">
        <f t="shared" si="0"/>
        <v>-3.4330721142168286E-2</v>
      </c>
    </row>
    <row r="63" spans="1:8" x14ac:dyDescent="0.2">
      <c r="A63" s="1">
        <v>43101</v>
      </c>
      <c r="B63">
        <v>175.85000600000001</v>
      </c>
      <c r="C63">
        <v>204.449997</v>
      </c>
      <c r="D63">
        <v>175.259995</v>
      </c>
      <c r="E63">
        <v>199.759995</v>
      </c>
      <c r="F63">
        <v>199.759995</v>
      </c>
      <c r="G63">
        <v>55307100</v>
      </c>
      <c r="H63" s="2">
        <f t="shared" si="0"/>
        <v>0.13992233109100863</v>
      </c>
    </row>
    <row r="64" spans="1:8" x14ac:dyDescent="0.2">
      <c r="A64" s="1">
        <v>43132</v>
      </c>
      <c r="B64">
        <v>199.11999499999999</v>
      </c>
      <c r="C64">
        <v>213.44000199999999</v>
      </c>
      <c r="D64">
        <v>179.33999600000001</v>
      </c>
      <c r="E64">
        <v>209.13000500000001</v>
      </c>
      <c r="F64">
        <v>209.13000500000001</v>
      </c>
      <c r="G64">
        <v>51744400</v>
      </c>
      <c r="H64" s="2">
        <f t="shared" si="0"/>
        <v>4.6906338779193542E-2</v>
      </c>
    </row>
    <row r="65" spans="1:8" x14ac:dyDescent="0.2">
      <c r="A65" s="1">
        <v>43160</v>
      </c>
      <c r="B65">
        <v>210.320007</v>
      </c>
      <c r="C65">
        <v>231.33999600000001</v>
      </c>
      <c r="D65">
        <v>201.759995</v>
      </c>
      <c r="E65">
        <v>216.08000200000001</v>
      </c>
      <c r="F65">
        <v>216.08000200000001</v>
      </c>
      <c r="G65">
        <v>80346400</v>
      </c>
      <c r="H65" s="2">
        <f t="shared" si="0"/>
        <v>3.3232902184456965E-2</v>
      </c>
    </row>
    <row r="66" spans="1:8" x14ac:dyDescent="0.2">
      <c r="A66" s="1">
        <v>43191</v>
      </c>
      <c r="B66">
        <v>214.80999800000001</v>
      </c>
      <c r="C66">
        <v>233.16999799999999</v>
      </c>
      <c r="D66">
        <v>207.220001</v>
      </c>
      <c r="E66">
        <v>221.60000600000001</v>
      </c>
      <c r="F66">
        <v>221.60000600000001</v>
      </c>
      <c r="G66">
        <v>56221000</v>
      </c>
      <c r="H66" s="2">
        <f t="shared" si="0"/>
        <v>2.5546112314456568E-2</v>
      </c>
    </row>
    <row r="67" spans="1:8" x14ac:dyDescent="0.2">
      <c r="A67" s="1">
        <v>43221</v>
      </c>
      <c r="B67">
        <v>220.770004</v>
      </c>
      <c r="C67">
        <v>251.520004</v>
      </c>
      <c r="D67">
        <v>218.740005</v>
      </c>
      <c r="E67">
        <v>249.279999</v>
      </c>
      <c r="F67">
        <v>249.279999</v>
      </c>
      <c r="G67">
        <v>50387700</v>
      </c>
      <c r="H67" s="2">
        <f t="shared" si="0"/>
        <v>0.12490971232193918</v>
      </c>
    </row>
    <row r="68" spans="1:8" x14ac:dyDescent="0.2">
      <c r="A68" s="1">
        <v>43252</v>
      </c>
      <c r="B68">
        <v>250.550003</v>
      </c>
      <c r="C68">
        <v>258.91000400000001</v>
      </c>
      <c r="D68">
        <v>235.86999499999999</v>
      </c>
      <c r="E68">
        <v>243.80999800000001</v>
      </c>
      <c r="F68">
        <v>243.80999800000001</v>
      </c>
      <c r="G68">
        <v>77869600</v>
      </c>
      <c r="H68" s="2">
        <f t="shared" ref="H68:H122" si="1">(F68-F67)/F67</f>
        <v>-2.1943200505227842E-2</v>
      </c>
    </row>
    <row r="69" spans="1:8" x14ac:dyDescent="0.2">
      <c r="A69" s="1">
        <v>43282</v>
      </c>
      <c r="B69">
        <v>241.050003</v>
      </c>
      <c r="C69">
        <v>263.82998700000002</v>
      </c>
      <c r="D69">
        <v>239.60000600000001</v>
      </c>
      <c r="E69">
        <v>244.679993</v>
      </c>
      <c r="F69">
        <v>244.679993</v>
      </c>
      <c r="G69">
        <v>53726000</v>
      </c>
      <c r="H69" s="2">
        <f t="shared" si="1"/>
        <v>3.5683319270606315E-3</v>
      </c>
    </row>
    <row r="70" spans="1:8" x14ac:dyDescent="0.2">
      <c r="A70" s="1">
        <v>43313</v>
      </c>
      <c r="B70">
        <v>245</v>
      </c>
      <c r="C70">
        <v>269.959991</v>
      </c>
      <c r="D70">
        <v>243.71000699999999</v>
      </c>
      <c r="E70">
        <v>263.51001000000002</v>
      </c>
      <c r="F70">
        <v>263.51001000000002</v>
      </c>
      <c r="G70">
        <v>54731400</v>
      </c>
      <c r="H70" s="2">
        <f t="shared" si="1"/>
        <v>7.695773066333228E-2</v>
      </c>
    </row>
    <row r="71" spans="1:8" x14ac:dyDescent="0.2">
      <c r="A71" s="1">
        <v>43344</v>
      </c>
      <c r="B71">
        <v>263.67001299999998</v>
      </c>
      <c r="C71">
        <v>277.60998499999999</v>
      </c>
      <c r="D71">
        <v>254.53999300000001</v>
      </c>
      <c r="E71">
        <v>269.95001200000002</v>
      </c>
      <c r="F71">
        <v>269.95001200000002</v>
      </c>
      <c r="G71">
        <v>60666000</v>
      </c>
      <c r="H71" s="2">
        <f t="shared" si="1"/>
        <v>2.4439306878702605E-2</v>
      </c>
    </row>
    <row r="72" spans="1:8" x14ac:dyDescent="0.2">
      <c r="A72" s="1">
        <v>43374</v>
      </c>
      <c r="B72">
        <v>271.76001000000002</v>
      </c>
      <c r="C72">
        <v>277.02999899999998</v>
      </c>
      <c r="D72">
        <v>231.699997</v>
      </c>
      <c r="E72">
        <v>245.759995</v>
      </c>
      <c r="F72">
        <v>245.759995</v>
      </c>
      <c r="G72">
        <v>106809200</v>
      </c>
      <c r="H72" s="2">
        <f t="shared" si="1"/>
        <v>-8.9609245877714613E-2</v>
      </c>
    </row>
    <row r="73" spans="1:8" x14ac:dyDescent="0.2">
      <c r="A73" s="1">
        <v>43405</v>
      </c>
      <c r="B73">
        <v>245.69000199999999</v>
      </c>
      <c r="C73">
        <v>254.13000500000001</v>
      </c>
      <c r="D73">
        <v>207.020004</v>
      </c>
      <c r="E73">
        <v>250.88999899999999</v>
      </c>
      <c r="F73">
        <v>250.88999899999999</v>
      </c>
      <c r="G73">
        <v>81375200</v>
      </c>
      <c r="H73" s="2">
        <f t="shared" si="1"/>
        <v>2.0874040138225039E-2</v>
      </c>
    </row>
    <row r="74" spans="1:8" x14ac:dyDescent="0.2">
      <c r="A74" s="1">
        <v>43435</v>
      </c>
      <c r="B74">
        <v>260.709991</v>
      </c>
      <c r="C74">
        <v>260.72000100000002</v>
      </c>
      <c r="D74">
        <v>204.949997</v>
      </c>
      <c r="E74">
        <v>226.240005</v>
      </c>
      <c r="F74">
        <v>226.240005</v>
      </c>
      <c r="G74">
        <v>96434700</v>
      </c>
      <c r="H74" s="2">
        <f t="shared" si="1"/>
        <v>-9.8250205660848175E-2</v>
      </c>
    </row>
    <row r="75" spans="1:8" x14ac:dyDescent="0.2">
      <c r="A75" s="1">
        <v>43466</v>
      </c>
      <c r="B75">
        <v>219.91000399999999</v>
      </c>
      <c r="C75">
        <v>250.679993</v>
      </c>
      <c r="D75">
        <v>215.14999399999999</v>
      </c>
      <c r="E75">
        <v>247.820007</v>
      </c>
      <c r="F75">
        <v>247.820007</v>
      </c>
      <c r="G75">
        <v>68179500</v>
      </c>
      <c r="H75" s="2">
        <f t="shared" si="1"/>
        <v>9.5385438132393988E-2</v>
      </c>
    </row>
    <row r="76" spans="1:8" x14ac:dyDescent="0.2">
      <c r="A76" s="1">
        <v>43497</v>
      </c>
      <c r="B76">
        <v>247.820007</v>
      </c>
      <c r="C76">
        <v>266.23998999999998</v>
      </c>
      <c r="D76">
        <v>246.10000600000001</v>
      </c>
      <c r="E76">
        <v>262.5</v>
      </c>
      <c r="F76">
        <v>262.5</v>
      </c>
      <c r="G76">
        <v>51021600</v>
      </c>
      <c r="H76" s="2">
        <f t="shared" si="1"/>
        <v>5.9236512732404191E-2</v>
      </c>
    </row>
    <row r="77" spans="1:8" x14ac:dyDescent="0.2">
      <c r="A77" s="1">
        <v>43525</v>
      </c>
      <c r="B77">
        <v>265.75</v>
      </c>
      <c r="C77">
        <v>269.79998799999998</v>
      </c>
      <c r="D77">
        <v>249.10000600000001</v>
      </c>
      <c r="E77">
        <v>266.48998999999998</v>
      </c>
      <c r="F77">
        <v>266.48998999999998</v>
      </c>
      <c r="G77">
        <v>71777300</v>
      </c>
      <c r="H77" s="2">
        <f t="shared" si="1"/>
        <v>1.5199961904761819E-2</v>
      </c>
    </row>
    <row r="78" spans="1:8" x14ac:dyDescent="0.2">
      <c r="A78" s="1">
        <v>43556</v>
      </c>
      <c r="B78">
        <v>269.85000600000001</v>
      </c>
      <c r="C78">
        <v>291.709991</v>
      </c>
      <c r="D78">
        <v>263.72000100000002</v>
      </c>
      <c r="E78">
        <v>289.25</v>
      </c>
      <c r="F78">
        <v>289.25</v>
      </c>
      <c r="G78">
        <v>46806300</v>
      </c>
      <c r="H78" s="2">
        <f t="shared" si="1"/>
        <v>8.5406622590214462E-2</v>
      </c>
    </row>
    <row r="79" spans="1:8" x14ac:dyDescent="0.2">
      <c r="A79" s="1">
        <v>43586</v>
      </c>
      <c r="B79">
        <v>291</v>
      </c>
      <c r="C79">
        <v>291</v>
      </c>
      <c r="D79">
        <v>267.22000100000002</v>
      </c>
      <c r="E79">
        <v>270.89999399999999</v>
      </c>
      <c r="F79">
        <v>270.89999399999999</v>
      </c>
      <c r="G79">
        <v>49495900</v>
      </c>
      <c r="H79" s="2">
        <f t="shared" si="1"/>
        <v>-6.343995159896286E-2</v>
      </c>
    </row>
    <row r="80" spans="1:8" x14ac:dyDescent="0.2">
      <c r="A80" s="1">
        <v>43617</v>
      </c>
      <c r="B80">
        <v>270.51001000000002</v>
      </c>
      <c r="C80">
        <v>304</v>
      </c>
      <c r="D80">
        <v>257.459991</v>
      </c>
      <c r="E80">
        <v>294.64999399999999</v>
      </c>
      <c r="F80">
        <v>294.64999399999999</v>
      </c>
      <c r="G80">
        <v>67824600</v>
      </c>
      <c r="H80" s="2">
        <f t="shared" si="1"/>
        <v>8.7670729147376808E-2</v>
      </c>
    </row>
    <row r="81" spans="1:8" x14ac:dyDescent="0.2">
      <c r="A81" s="1">
        <v>43647</v>
      </c>
      <c r="B81">
        <v>299.54998799999998</v>
      </c>
      <c r="C81">
        <v>313.10998499999999</v>
      </c>
      <c r="D81">
        <v>295.10998499999999</v>
      </c>
      <c r="E81">
        <v>298.85998499999999</v>
      </c>
      <c r="F81">
        <v>298.85998499999999</v>
      </c>
      <c r="G81">
        <v>42485400</v>
      </c>
      <c r="H81" s="2">
        <f t="shared" si="1"/>
        <v>1.4288108215607167E-2</v>
      </c>
    </row>
    <row r="82" spans="1:8" x14ac:dyDescent="0.2">
      <c r="A82" s="1">
        <v>43678</v>
      </c>
      <c r="B82">
        <v>299.14999399999999</v>
      </c>
      <c r="C82">
        <v>304.98998999999998</v>
      </c>
      <c r="D82">
        <v>276.77999899999998</v>
      </c>
      <c r="E82">
        <v>284.51001000000002</v>
      </c>
      <c r="F82">
        <v>284.51001000000002</v>
      </c>
      <c r="G82">
        <v>50861900</v>
      </c>
      <c r="H82" s="2">
        <f t="shared" si="1"/>
        <v>-4.8015712106791321E-2</v>
      </c>
    </row>
    <row r="83" spans="1:8" x14ac:dyDescent="0.2">
      <c r="A83" s="1">
        <v>43709</v>
      </c>
      <c r="B83">
        <v>284.25</v>
      </c>
      <c r="C83">
        <v>289.58999599999999</v>
      </c>
      <c r="D83">
        <v>267.73001099999999</v>
      </c>
      <c r="E83">
        <v>276.25</v>
      </c>
      <c r="F83">
        <v>276.25</v>
      </c>
      <c r="G83">
        <v>65687900</v>
      </c>
      <c r="H83" s="2">
        <f t="shared" si="1"/>
        <v>-2.9032405573357584E-2</v>
      </c>
    </row>
    <row r="84" spans="1:8" x14ac:dyDescent="0.2">
      <c r="A84" s="1">
        <v>43739</v>
      </c>
      <c r="B84">
        <v>278.98998999999998</v>
      </c>
      <c r="C84">
        <v>281.51001000000002</v>
      </c>
      <c r="D84">
        <v>259.57000699999998</v>
      </c>
      <c r="E84">
        <v>277.92999300000002</v>
      </c>
      <c r="F84">
        <v>277.92999300000002</v>
      </c>
      <c r="G84">
        <v>60801100</v>
      </c>
      <c r="H84" s="2">
        <f t="shared" si="1"/>
        <v>6.0814226244344776E-3</v>
      </c>
    </row>
    <row r="85" spans="1:8" x14ac:dyDescent="0.2">
      <c r="A85" s="1">
        <v>43770</v>
      </c>
      <c r="B85">
        <v>279.14001500000001</v>
      </c>
      <c r="C85">
        <v>310</v>
      </c>
      <c r="D85">
        <v>276.04998799999998</v>
      </c>
      <c r="E85">
        <v>309.52999899999998</v>
      </c>
      <c r="F85">
        <v>309.52999899999998</v>
      </c>
      <c r="G85">
        <v>44658300</v>
      </c>
      <c r="H85" s="2">
        <f t="shared" si="1"/>
        <v>0.11369771811565493</v>
      </c>
    </row>
    <row r="86" spans="1:8" x14ac:dyDescent="0.2">
      <c r="A86" s="1">
        <v>43800</v>
      </c>
      <c r="B86">
        <v>309.22000100000002</v>
      </c>
      <c r="C86">
        <v>332.88000499999998</v>
      </c>
      <c r="D86">
        <v>297.32000699999998</v>
      </c>
      <c r="E86">
        <v>329.80999800000001</v>
      </c>
      <c r="F86">
        <v>329.80999800000001</v>
      </c>
      <c r="G86">
        <v>51088000</v>
      </c>
      <c r="H86" s="2">
        <f t="shared" si="1"/>
        <v>6.5518686607174498E-2</v>
      </c>
    </row>
    <row r="87" spans="1:8" x14ac:dyDescent="0.2">
      <c r="A87" s="1">
        <v>43831</v>
      </c>
      <c r="B87">
        <v>330</v>
      </c>
      <c r="C87">
        <v>356.82000699999998</v>
      </c>
      <c r="D87">
        <v>328.19000199999999</v>
      </c>
      <c r="E87">
        <v>351.14001500000001</v>
      </c>
      <c r="F87">
        <v>351.14001500000001</v>
      </c>
      <c r="G87">
        <v>44249000</v>
      </c>
      <c r="H87" s="2">
        <f t="shared" si="1"/>
        <v>6.4673651888503381E-2</v>
      </c>
    </row>
    <row r="88" spans="1:8" x14ac:dyDescent="0.2">
      <c r="A88" s="1">
        <v>43862</v>
      </c>
      <c r="B88">
        <v>353.41000400000001</v>
      </c>
      <c r="C88">
        <v>386.75</v>
      </c>
      <c r="D88">
        <v>324</v>
      </c>
      <c r="E88">
        <v>345.11999500000002</v>
      </c>
      <c r="F88">
        <v>345.11999500000002</v>
      </c>
      <c r="G88">
        <v>56911700</v>
      </c>
      <c r="H88" s="2">
        <f t="shared" si="1"/>
        <v>-1.7144215249862618E-2</v>
      </c>
    </row>
    <row r="89" spans="1:8" x14ac:dyDescent="0.2">
      <c r="A89" s="1">
        <v>43891</v>
      </c>
      <c r="B89">
        <v>349.80999800000001</v>
      </c>
      <c r="C89">
        <v>364.95001200000002</v>
      </c>
      <c r="D89">
        <v>255.13000500000001</v>
      </c>
      <c r="E89">
        <v>318.23998999999998</v>
      </c>
      <c r="F89">
        <v>318.23998999999998</v>
      </c>
      <c r="G89">
        <v>126565500</v>
      </c>
      <c r="H89" s="2">
        <f t="shared" si="1"/>
        <v>-7.7885968328204339E-2</v>
      </c>
    </row>
    <row r="90" spans="1:8" x14ac:dyDescent="0.2">
      <c r="A90" s="1">
        <v>43922</v>
      </c>
      <c r="B90">
        <v>307</v>
      </c>
      <c r="C90">
        <v>356.23001099999999</v>
      </c>
      <c r="D90">
        <v>289.709991</v>
      </c>
      <c r="E90">
        <v>353.64001500000001</v>
      </c>
      <c r="F90">
        <v>353.64001500000001</v>
      </c>
      <c r="G90">
        <v>73060300</v>
      </c>
      <c r="H90" s="2">
        <f t="shared" si="1"/>
        <v>0.11123688446571416</v>
      </c>
    </row>
    <row r="91" spans="1:8" x14ac:dyDescent="0.2">
      <c r="A91" s="1">
        <v>43952</v>
      </c>
      <c r="B91">
        <v>347.23998999999998</v>
      </c>
      <c r="C91">
        <v>391.26998900000001</v>
      </c>
      <c r="D91">
        <v>340</v>
      </c>
      <c r="E91">
        <v>386.60000600000001</v>
      </c>
      <c r="F91">
        <v>386.60000600000001</v>
      </c>
      <c r="G91">
        <v>55496700</v>
      </c>
      <c r="H91" s="2">
        <f t="shared" si="1"/>
        <v>9.3202097053411787E-2</v>
      </c>
    </row>
    <row r="92" spans="1:8" x14ac:dyDescent="0.2">
      <c r="A92" s="1">
        <v>43983</v>
      </c>
      <c r="B92">
        <v>387.07998700000002</v>
      </c>
      <c r="C92">
        <v>446.14999399999999</v>
      </c>
      <c r="D92">
        <v>382</v>
      </c>
      <c r="E92">
        <v>435.30999800000001</v>
      </c>
      <c r="F92">
        <v>435.30999800000001</v>
      </c>
      <c r="G92">
        <v>70630600</v>
      </c>
      <c r="H92" s="2">
        <f t="shared" si="1"/>
        <v>0.12599583870673814</v>
      </c>
    </row>
    <row r="93" spans="1:8" x14ac:dyDescent="0.2">
      <c r="A93" s="1">
        <v>44013</v>
      </c>
      <c r="B93">
        <v>434.79998799999998</v>
      </c>
      <c r="C93">
        <v>470.60998499999999</v>
      </c>
      <c r="D93">
        <v>416.290009</v>
      </c>
      <c r="E93">
        <v>444.32000699999998</v>
      </c>
      <c r="F93">
        <v>444.32000699999998</v>
      </c>
      <c r="G93">
        <v>54648000</v>
      </c>
      <c r="H93" s="2">
        <f t="shared" si="1"/>
        <v>2.0697914225255097E-2</v>
      </c>
    </row>
    <row r="94" spans="1:8" x14ac:dyDescent="0.2">
      <c r="A94" s="1">
        <v>44044</v>
      </c>
      <c r="B94">
        <v>449.83999599999999</v>
      </c>
      <c r="C94">
        <v>533.70001200000002</v>
      </c>
      <c r="D94">
        <v>431.58999599999999</v>
      </c>
      <c r="E94">
        <v>513.39001499999995</v>
      </c>
      <c r="F94">
        <v>513.39001499999995</v>
      </c>
      <c r="G94">
        <v>54518500</v>
      </c>
      <c r="H94" s="2">
        <f t="shared" si="1"/>
        <v>0.15545104184336217</v>
      </c>
    </row>
    <row r="95" spans="1:8" x14ac:dyDescent="0.2">
      <c r="A95" s="1">
        <v>44075</v>
      </c>
      <c r="B95">
        <v>515</v>
      </c>
      <c r="C95">
        <v>536.88000499999998</v>
      </c>
      <c r="D95">
        <v>452.51998900000001</v>
      </c>
      <c r="E95">
        <v>490.42999300000002</v>
      </c>
      <c r="F95">
        <v>490.42999300000002</v>
      </c>
      <c r="G95">
        <v>84762100</v>
      </c>
      <c r="H95" s="2">
        <f t="shared" si="1"/>
        <v>-4.4722377391776751E-2</v>
      </c>
    </row>
    <row r="96" spans="1:8" x14ac:dyDescent="0.2">
      <c r="A96" s="1">
        <v>44105</v>
      </c>
      <c r="B96">
        <v>497.42999300000002</v>
      </c>
      <c r="C96">
        <v>519.59997599999997</v>
      </c>
      <c r="D96">
        <v>442.51001000000002</v>
      </c>
      <c r="E96">
        <v>447.10000600000001</v>
      </c>
      <c r="F96">
        <v>447.10000600000001</v>
      </c>
      <c r="G96">
        <v>48077600</v>
      </c>
      <c r="H96" s="2">
        <f t="shared" si="1"/>
        <v>-8.8351013637944481E-2</v>
      </c>
    </row>
    <row r="97" spans="1:8" x14ac:dyDescent="0.2">
      <c r="A97" s="1">
        <v>44136</v>
      </c>
      <c r="B97">
        <v>451</v>
      </c>
      <c r="C97">
        <v>502.52999899999998</v>
      </c>
      <c r="D97">
        <v>438.94000199999999</v>
      </c>
      <c r="E97">
        <v>478.47000100000002</v>
      </c>
      <c r="F97">
        <v>478.47000100000002</v>
      </c>
      <c r="G97">
        <v>53547100</v>
      </c>
      <c r="H97" s="2">
        <f t="shared" si="1"/>
        <v>7.0163262310490818E-2</v>
      </c>
    </row>
    <row r="98" spans="1:8" x14ac:dyDescent="0.2">
      <c r="A98" s="1">
        <v>44166</v>
      </c>
      <c r="B98">
        <v>482.01001000000002</v>
      </c>
      <c r="C98">
        <v>506.92001299999998</v>
      </c>
      <c r="D98">
        <v>468.82000699999998</v>
      </c>
      <c r="E98">
        <v>500.11999500000002</v>
      </c>
      <c r="F98">
        <v>500.11999500000002</v>
      </c>
      <c r="G98">
        <v>54979100</v>
      </c>
      <c r="H98" s="2">
        <f t="shared" si="1"/>
        <v>4.5248383294149284E-2</v>
      </c>
    </row>
    <row r="99" spans="1:8" x14ac:dyDescent="0.2">
      <c r="A99" s="1">
        <v>44197</v>
      </c>
      <c r="B99">
        <v>500.29998799999998</v>
      </c>
      <c r="C99">
        <v>500.790009</v>
      </c>
      <c r="D99">
        <v>453.33999599999999</v>
      </c>
      <c r="E99">
        <v>458.76998900000001</v>
      </c>
      <c r="F99">
        <v>458.76998900000001</v>
      </c>
      <c r="G99">
        <v>57398700</v>
      </c>
      <c r="H99" s="2">
        <f t="shared" si="1"/>
        <v>-8.2680169586101041E-2</v>
      </c>
    </row>
    <row r="100" spans="1:8" x14ac:dyDescent="0.2">
      <c r="A100" s="1">
        <v>44228</v>
      </c>
      <c r="B100">
        <v>462.27999899999998</v>
      </c>
      <c r="C100">
        <v>506.51001000000002</v>
      </c>
      <c r="D100">
        <v>450.11999500000002</v>
      </c>
      <c r="E100">
        <v>459.67001299999998</v>
      </c>
      <c r="F100">
        <v>459.67001299999998</v>
      </c>
      <c r="G100">
        <v>44481400</v>
      </c>
      <c r="H100" s="2">
        <f t="shared" si="1"/>
        <v>1.9618196952285246E-3</v>
      </c>
    </row>
    <row r="101" spans="1:8" x14ac:dyDescent="0.2">
      <c r="A101" s="1">
        <v>44256</v>
      </c>
      <c r="B101">
        <v>465.67999300000002</v>
      </c>
      <c r="C101">
        <v>482.41000400000001</v>
      </c>
      <c r="D101">
        <v>420.77999899999998</v>
      </c>
      <c r="E101">
        <v>475.36999500000002</v>
      </c>
      <c r="F101">
        <v>475.36999500000002</v>
      </c>
      <c r="G101">
        <v>75495000</v>
      </c>
      <c r="H101" s="2">
        <f t="shared" si="1"/>
        <v>3.4154897113116742E-2</v>
      </c>
    </row>
    <row r="102" spans="1:8" x14ac:dyDescent="0.2">
      <c r="A102" s="1">
        <v>44287</v>
      </c>
      <c r="B102">
        <v>483.11999500000002</v>
      </c>
      <c r="C102">
        <v>525.44000200000005</v>
      </c>
      <c r="D102">
        <v>480.5</v>
      </c>
      <c r="E102">
        <v>508.33999599999999</v>
      </c>
      <c r="F102">
        <v>508.33999599999999</v>
      </c>
      <c r="G102">
        <v>40867600</v>
      </c>
      <c r="H102" s="2">
        <f t="shared" si="1"/>
        <v>6.9356504084781306E-2</v>
      </c>
    </row>
    <row r="103" spans="1:8" x14ac:dyDescent="0.2">
      <c r="A103" s="1">
        <v>44317</v>
      </c>
      <c r="B103">
        <v>510.97000100000002</v>
      </c>
      <c r="C103">
        <v>511.73998999999998</v>
      </c>
      <c r="D103">
        <v>468.5</v>
      </c>
      <c r="E103">
        <v>504.57998700000002</v>
      </c>
      <c r="F103">
        <v>504.57998700000002</v>
      </c>
      <c r="G103">
        <v>39879500</v>
      </c>
      <c r="H103" s="2">
        <f t="shared" si="1"/>
        <v>-7.3966420694545707E-3</v>
      </c>
    </row>
    <row r="104" spans="1:8" x14ac:dyDescent="0.2">
      <c r="A104" s="1">
        <v>44348</v>
      </c>
      <c r="B104">
        <v>504.540009</v>
      </c>
      <c r="C104">
        <v>592.23999000000003</v>
      </c>
      <c r="D104">
        <v>487.33999599999999</v>
      </c>
      <c r="E104">
        <v>585.64001499999995</v>
      </c>
      <c r="F104">
        <v>585.64001499999995</v>
      </c>
      <c r="G104">
        <v>52698300</v>
      </c>
      <c r="H104" s="2">
        <f t="shared" si="1"/>
        <v>0.16064851973607888</v>
      </c>
    </row>
    <row r="105" spans="1:8" x14ac:dyDescent="0.2">
      <c r="A105" s="1">
        <v>44378</v>
      </c>
      <c r="B105">
        <v>583.330017</v>
      </c>
      <c r="C105">
        <v>631.64001499999995</v>
      </c>
      <c r="D105">
        <v>581.34997599999997</v>
      </c>
      <c r="E105">
        <v>621.63000499999998</v>
      </c>
      <c r="F105">
        <v>621.63000499999998</v>
      </c>
      <c r="G105">
        <v>33921000</v>
      </c>
      <c r="H105" s="2">
        <f t="shared" si="1"/>
        <v>6.1454116997111334E-2</v>
      </c>
    </row>
    <row r="106" spans="1:8" x14ac:dyDescent="0.2">
      <c r="A106" s="1">
        <v>44409</v>
      </c>
      <c r="B106">
        <v>625.86999500000002</v>
      </c>
      <c r="C106">
        <v>667.90002400000003</v>
      </c>
      <c r="D106">
        <v>612.92999299999997</v>
      </c>
      <c r="E106">
        <v>663.70001200000002</v>
      </c>
      <c r="F106">
        <v>663.70001200000002</v>
      </c>
      <c r="G106">
        <v>28723500</v>
      </c>
      <c r="H106" s="2">
        <f t="shared" si="1"/>
        <v>6.7676924636223171E-2</v>
      </c>
    </row>
    <row r="107" spans="1:8" x14ac:dyDescent="0.2">
      <c r="A107" s="1">
        <v>44440</v>
      </c>
      <c r="B107">
        <v>664.51000999999997</v>
      </c>
      <c r="C107">
        <v>673.88000499999998</v>
      </c>
      <c r="D107">
        <v>573.23999000000003</v>
      </c>
      <c r="E107">
        <v>575.71997099999999</v>
      </c>
      <c r="F107">
        <v>575.71997099999999</v>
      </c>
      <c r="G107">
        <v>52671900</v>
      </c>
      <c r="H107" s="2">
        <f t="shared" si="1"/>
        <v>-0.13255995089540548</v>
      </c>
    </row>
    <row r="108" spans="1:8" x14ac:dyDescent="0.2">
      <c r="A108" s="1">
        <v>44470</v>
      </c>
      <c r="B108">
        <v>577.52002000000005</v>
      </c>
      <c r="C108">
        <v>659.19000200000005</v>
      </c>
      <c r="D108">
        <v>552.14001499999995</v>
      </c>
      <c r="E108">
        <v>650.35998500000005</v>
      </c>
      <c r="F108">
        <v>650.35998500000005</v>
      </c>
      <c r="G108">
        <v>44398000</v>
      </c>
      <c r="H108" s="2">
        <f t="shared" si="1"/>
        <v>0.12964638671532216</v>
      </c>
    </row>
    <row r="109" spans="1:8" x14ac:dyDescent="0.2">
      <c r="A109" s="1">
        <v>44501</v>
      </c>
      <c r="B109">
        <v>651.04998799999998</v>
      </c>
      <c r="C109">
        <v>699.53997800000002</v>
      </c>
      <c r="D109">
        <v>634.78002900000001</v>
      </c>
      <c r="E109">
        <v>669.84997599999997</v>
      </c>
      <c r="F109">
        <v>669.84997599999997</v>
      </c>
      <c r="G109">
        <v>43332600</v>
      </c>
      <c r="H109" s="2">
        <f t="shared" si="1"/>
        <v>2.9968004565963442E-2</v>
      </c>
    </row>
    <row r="110" spans="1:8" x14ac:dyDescent="0.2">
      <c r="A110" s="1">
        <v>44531</v>
      </c>
      <c r="B110">
        <v>676</v>
      </c>
      <c r="C110">
        <v>678.78002900000001</v>
      </c>
      <c r="D110">
        <v>538.04998799999998</v>
      </c>
      <c r="E110">
        <v>567.05999799999995</v>
      </c>
      <c r="F110">
        <v>567.05999799999995</v>
      </c>
      <c r="G110">
        <v>84153000</v>
      </c>
      <c r="H110" s="2">
        <f t="shared" si="1"/>
        <v>-0.15345223808741321</v>
      </c>
    </row>
    <row r="111" spans="1:8" x14ac:dyDescent="0.2">
      <c r="A111" s="1">
        <v>44562</v>
      </c>
      <c r="B111">
        <v>566.65002400000003</v>
      </c>
      <c r="C111">
        <v>575</v>
      </c>
      <c r="D111">
        <v>480.61999500000002</v>
      </c>
      <c r="E111">
        <v>534.29998799999998</v>
      </c>
      <c r="F111">
        <v>534.29998799999998</v>
      </c>
      <c r="G111">
        <v>84110900</v>
      </c>
      <c r="H111" s="2">
        <f t="shared" si="1"/>
        <v>-5.7771682212717057E-2</v>
      </c>
    </row>
    <row r="112" spans="1:8" x14ac:dyDescent="0.2">
      <c r="A112" s="1">
        <v>44593</v>
      </c>
      <c r="B112">
        <v>536</v>
      </c>
      <c r="C112">
        <v>540.46002199999998</v>
      </c>
      <c r="D112">
        <v>416.80999800000001</v>
      </c>
      <c r="E112">
        <v>467.67999300000002</v>
      </c>
      <c r="F112">
        <v>467.67999300000002</v>
      </c>
      <c r="G112">
        <v>70327300</v>
      </c>
      <c r="H112" s="2">
        <f t="shared" si="1"/>
        <v>-0.12468649915073546</v>
      </c>
    </row>
    <row r="113" spans="1:8" x14ac:dyDescent="0.2">
      <c r="A113" s="1">
        <v>44621</v>
      </c>
      <c r="B113">
        <v>468</v>
      </c>
      <c r="C113">
        <v>479.209991</v>
      </c>
      <c r="D113">
        <v>407.94000199999999</v>
      </c>
      <c r="E113">
        <v>455.61999500000002</v>
      </c>
      <c r="F113">
        <v>455.61999500000002</v>
      </c>
      <c r="G113">
        <v>98677500</v>
      </c>
      <c r="H113" s="2">
        <f t="shared" si="1"/>
        <v>-2.5786858921715745E-2</v>
      </c>
    </row>
    <row r="114" spans="1:8" x14ac:dyDescent="0.2">
      <c r="A114" s="1">
        <v>44652</v>
      </c>
      <c r="B114">
        <v>455</v>
      </c>
      <c r="C114">
        <v>473.48998999999998</v>
      </c>
      <c r="D114">
        <v>394.64001500000001</v>
      </c>
      <c r="E114">
        <v>395.95001200000002</v>
      </c>
      <c r="F114">
        <v>395.95001200000002</v>
      </c>
      <c r="G114">
        <v>54962600</v>
      </c>
      <c r="H114" s="2">
        <f t="shared" si="1"/>
        <v>-0.13096436428344194</v>
      </c>
    </row>
    <row r="115" spans="1:8" x14ac:dyDescent="0.2">
      <c r="A115" s="1">
        <v>44682</v>
      </c>
      <c r="B115">
        <v>397.13000499999998</v>
      </c>
      <c r="C115">
        <v>428.54998799999998</v>
      </c>
      <c r="D115">
        <v>370.26998900000001</v>
      </c>
      <c r="E115">
        <v>416.48001099999999</v>
      </c>
      <c r="F115">
        <v>416.48001099999999</v>
      </c>
      <c r="G115">
        <v>72499700</v>
      </c>
      <c r="H115" s="2">
        <f t="shared" si="1"/>
        <v>5.1849976961233113E-2</v>
      </c>
    </row>
    <row r="116" spans="1:8" x14ac:dyDescent="0.2">
      <c r="A116" s="1">
        <v>44713</v>
      </c>
      <c r="B116">
        <v>428</v>
      </c>
      <c r="C116">
        <v>441.89999399999999</v>
      </c>
      <c r="D116">
        <v>338</v>
      </c>
      <c r="E116">
        <v>366.05999800000001</v>
      </c>
      <c r="F116">
        <v>366.05999800000001</v>
      </c>
      <c r="G116">
        <v>71835200</v>
      </c>
      <c r="H116" s="2">
        <f t="shared" si="1"/>
        <v>-0.12106226389818259</v>
      </c>
    </row>
    <row r="117" spans="1:8" x14ac:dyDescent="0.2">
      <c r="A117" s="1">
        <v>44743</v>
      </c>
      <c r="B117">
        <v>364.17999300000002</v>
      </c>
      <c r="C117">
        <v>414.61999500000002</v>
      </c>
      <c r="D117">
        <v>359.07000699999998</v>
      </c>
      <c r="E117">
        <v>410.11999500000002</v>
      </c>
      <c r="F117">
        <v>410.11999500000002</v>
      </c>
      <c r="G117">
        <v>46401300</v>
      </c>
      <c r="H117" s="2">
        <f t="shared" si="1"/>
        <v>0.12036277451982068</v>
      </c>
    </row>
    <row r="118" spans="1:8" x14ac:dyDescent="0.2">
      <c r="A118" s="1">
        <v>44774</v>
      </c>
      <c r="B118">
        <v>406.51001000000002</v>
      </c>
      <c r="C118">
        <v>451.14999399999999</v>
      </c>
      <c r="D118">
        <v>371.05999800000001</v>
      </c>
      <c r="E118">
        <v>373.44000199999999</v>
      </c>
      <c r="F118">
        <v>373.44000199999999</v>
      </c>
      <c r="G118">
        <v>51826400</v>
      </c>
      <c r="H118" s="2">
        <f t="shared" si="1"/>
        <v>-8.9437221903799213E-2</v>
      </c>
    </row>
    <row r="119" spans="1:8" x14ac:dyDescent="0.2">
      <c r="A119" s="1">
        <v>44805</v>
      </c>
      <c r="B119">
        <v>371</v>
      </c>
      <c r="C119">
        <v>396.39001500000001</v>
      </c>
      <c r="D119">
        <v>274.73001099999999</v>
      </c>
      <c r="E119">
        <v>275.20001200000002</v>
      </c>
      <c r="F119">
        <v>275.20001200000002</v>
      </c>
      <c r="G119">
        <v>124381600</v>
      </c>
      <c r="H119" s="2">
        <f t="shared" si="1"/>
        <v>-0.26306766675734961</v>
      </c>
    </row>
    <row r="120" spans="1:8" x14ac:dyDescent="0.2">
      <c r="A120" s="1">
        <v>44835</v>
      </c>
      <c r="B120">
        <v>278.26998900000001</v>
      </c>
      <c r="C120">
        <v>330.57998700000002</v>
      </c>
      <c r="D120">
        <v>276.60000600000001</v>
      </c>
      <c r="E120">
        <v>318.5</v>
      </c>
      <c r="F120">
        <v>318.5</v>
      </c>
      <c r="G120">
        <v>82411600</v>
      </c>
      <c r="H120" s="2">
        <f t="shared" si="1"/>
        <v>0.15734006581365986</v>
      </c>
    </row>
    <row r="121" spans="1:8" x14ac:dyDescent="0.2">
      <c r="A121" s="1">
        <v>44866</v>
      </c>
      <c r="B121">
        <v>321.01001000000002</v>
      </c>
      <c r="C121">
        <v>350.97000100000002</v>
      </c>
      <c r="D121">
        <v>278.23001099999999</v>
      </c>
      <c r="E121">
        <v>344.92999300000002</v>
      </c>
      <c r="F121">
        <v>344.92999300000002</v>
      </c>
      <c r="G121">
        <v>70803500</v>
      </c>
      <c r="H121" s="2">
        <f t="shared" si="1"/>
        <v>8.2982709576138222E-2</v>
      </c>
    </row>
    <row r="122" spans="1:8" x14ac:dyDescent="0.2">
      <c r="A122" s="1">
        <v>44896</v>
      </c>
      <c r="B122">
        <v>348.02999899999998</v>
      </c>
      <c r="C122">
        <v>355.67001299999998</v>
      </c>
      <c r="D122">
        <v>324.35000600000001</v>
      </c>
      <c r="E122">
        <v>336.52999899999998</v>
      </c>
      <c r="F122">
        <v>336.52999899999998</v>
      </c>
      <c r="G122">
        <v>65103400</v>
      </c>
      <c r="H122" s="2">
        <f t="shared" si="1"/>
        <v>-2.43527503275137E-2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1622-D8B5-EB48-AFAB-9ABA5BC2365A}">
  <dimension ref="A1:K122"/>
  <sheetViews>
    <sheetView workbookViewId="0">
      <selection activeCell="K2" sqref="K2"/>
    </sheetView>
  </sheetViews>
  <sheetFormatPr baseColWidth="10" defaultColWidth="10.6640625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K1">
        <f>(AVERAGE(H:H))/_xlfn.STDEV.S(H:H)</f>
        <v>0.28926865744902419</v>
      </c>
    </row>
    <row r="2" spans="1:11" x14ac:dyDescent="0.2">
      <c r="A2" s="1">
        <v>41244</v>
      </c>
      <c r="B2">
        <v>65</v>
      </c>
      <c r="C2">
        <v>65.919998000000007</v>
      </c>
      <c r="D2">
        <v>60.209999000000003</v>
      </c>
      <c r="E2">
        <v>61.849997999999999</v>
      </c>
      <c r="F2">
        <v>49.093356999999997</v>
      </c>
      <c r="G2">
        <v>143325700</v>
      </c>
    </row>
    <row r="3" spans="1:11" x14ac:dyDescent="0.2">
      <c r="A3" s="1">
        <v>41275</v>
      </c>
      <c r="B3">
        <v>63.57</v>
      </c>
      <c r="C3">
        <v>68.150002000000001</v>
      </c>
      <c r="D3">
        <v>62.380001</v>
      </c>
      <c r="E3">
        <v>66.919998000000007</v>
      </c>
      <c r="F3">
        <v>53.117676000000003</v>
      </c>
      <c r="G3">
        <v>127826000</v>
      </c>
      <c r="H3" s="3">
        <f>(F3-F2)/F2</f>
        <v>8.1972780960976155E-2</v>
      </c>
    </row>
    <row r="4" spans="1:11" x14ac:dyDescent="0.2">
      <c r="A4" s="1">
        <v>41306</v>
      </c>
      <c r="B4">
        <v>67.620002999999997</v>
      </c>
      <c r="C4">
        <v>69.190002000000007</v>
      </c>
      <c r="D4">
        <v>63.82</v>
      </c>
      <c r="E4">
        <v>68.5</v>
      </c>
      <c r="F4">
        <v>54.371788000000002</v>
      </c>
      <c r="G4">
        <v>143475800</v>
      </c>
      <c r="H4" s="3">
        <f t="shared" ref="H4:H67" si="0">(F4-F3)/F3</f>
        <v>2.3610069085100771E-2</v>
      </c>
    </row>
    <row r="5" spans="1:11" x14ac:dyDescent="0.2">
      <c r="A5" s="1">
        <v>41334</v>
      </c>
      <c r="B5">
        <v>68.379997000000003</v>
      </c>
      <c r="C5">
        <v>71.449996999999996</v>
      </c>
      <c r="D5">
        <v>68.089995999999999</v>
      </c>
      <c r="E5">
        <v>69.779999000000004</v>
      </c>
      <c r="F5">
        <v>55.387810000000002</v>
      </c>
      <c r="G5">
        <v>128165200</v>
      </c>
      <c r="H5" s="3">
        <f t="shared" si="0"/>
        <v>1.8686565908040388E-2</v>
      </c>
    </row>
    <row r="6" spans="1:11" x14ac:dyDescent="0.2">
      <c r="A6" s="1">
        <v>41365</v>
      </c>
      <c r="B6">
        <v>69.510002</v>
      </c>
      <c r="C6">
        <v>74.589995999999999</v>
      </c>
      <c r="D6">
        <v>69.510002</v>
      </c>
      <c r="E6">
        <v>73.349997999999999</v>
      </c>
      <c r="F6">
        <v>58.541603000000002</v>
      </c>
      <c r="G6">
        <v>155248500</v>
      </c>
      <c r="H6" s="3">
        <f t="shared" si="0"/>
        <v>5.6940200379830871E-2</v>
      </c>
    </row>
    <row r="7" spans="1:11" x14ac:dyDescent="0.2">
      <c r="A7" s="1">
        <v>41395</v>
      </c>
      <c r="B7">
        <v>73.180000000000007</v>
      </c>
      <c r="C7">
        <v>81.559997999999993</v>
      </c>
      <c r="D7">
        <v>72.529999000000004</v>
      </c>
      <c r="E7">
        <v>78.660004000000001</v>
      </c>
      <c r="F7">
        <v>62.779606000000001</v>
      </c>
      <c r="G7">
        <v>158696200</v>
      </c>
      <c r="H7" s="3">
        <f t="shared" si="0"/>
        <v>7.2393012538450624E-2</v>
      </c>
    </row>
    <row r="8" spans="1:11" x14ac:dyDescent="0.2">
      <c r="A8" s="1">
        <v>41426</v>
      </c>
      <c r="B8">
        <v>78.650002000000001</v>
      </c>
      <c r="C8">
        <v>79.680000000000007</v>
      </c>
      <c r="D8">
        <v>72.410004000000001</v>
      </c>
      <c r="E8">
        <v>77.470000999999996</v>
      </c>
      <c r="F8">
        <v>61.829807000000002</v>
      </c>
      <c r="G8">
        <v>177557000</v>
      </c>
      <c r="H8" s="3">
        <f t="shared" si="0"/>
        <v>-1.5129101001366569E-2</v>
      </c>
    </row>
    <row r="9" spans="1:11" x14ac:dyDescent="0.2">
      <c r="A9" s="1">
        <v>41456</v>
      </c>
      <c r="B9">
        <v>77.629997000000003</v>
      </c>
      <c r="C9">
        <v>81.230002999999996</v>
      </c>
      <c r="D9">
        <v>76.629997000000003</v>
      </c>
      <c r="E9">
        <v>79.029999000000004</v>
      </c>
      <c r="F9">
        <v>63.387462999999997</v>
      </c>
      <c r="G9">
        <v>125062100</v>
      </c>
      <c r="H9" s="3">
        <f t="shared" si="0"/>
        <v>2.519263888370207E-2</v>
      </c>
    </row>
    <row r="10" spans="1:11" x14ac:dyDescent="0.2">
      <c r="A10" s="1">
        <v>41487</v>
      </c>
      <c r="B10">
        <v>79.519997000000004</v>
      </c>
      <c r="C10">
        <v>80.5</v>
      </c>
      <c r="D10">
        <v>73.110000999999997</v>
      </c>
      <c r="E10">
        <v>74.489998</v>
      </c>
      <c r="F10">
        <v>59.746090000000002</v>
      </c>
      <c r="G10">
        <v>169108600</v>
      </c>
      <c r="H10" s="3">
        <f t="shared" si="0"/>
        <v>-5.7446265044556126E-2</v>
      </c>
    </row>
    <row r="11" spans="1:11" x14ac:dyDescent="0.2">
      <c r="A11" s="1">
        <v>41518</v>
      </c>
      <c r="B11">
        <v>74.830001999999993</v>
      </c>
      <c r="C11">
        <v>78.809997999999993</v>
      </c>
      <c r="D11">
        <v>72.209998999999996</v>
      </c>
      <c r="E11">
        <v>75.849997999999999</v>
      </c>
      <c r="F11">
        <v>60.836914</v>
      </c>
      <c r="G11">
        <v>147410900</v>
      </c>
      <c r="H11" s="3">
        <f t="shared" si="0"/>
        <v>1.8257663388516265E-2</v>
      </c>
    </row>
    <row r="12" spans="1:11" x14ac:dyDescent="0.2">
      <c r="A12" s="1">
        <v>41548</v>
      </c>
      <c r="B12">
        <v>75.879997000000003</v>
      </c>
      <c r="C12">
        <v>78.599997999999999</v>
      </c>
      <c r="D12">
        <v>73.739998</v>
      </c>
      <c r="E12">
        <v>77.889999000000003</v>
      </c>
      <c r="F12">
        <v>62.801918000000001</v>
      </c>
      <c r="G12">
        <v>164100100</v>
      </c>
      <c r="H12" s="3">
        <f t="shared" si="0"/>
        <v>3.229953445699104E-2</v>
      </c>
    </row>
    <row r="13" spans="1:11" x14ac:dyDescent="0.2">
      <c r="A13" s="1">
        <v>41579</v>
      </c>
      <c r="B13">
        <v>77.980002999999996</v>
      </c>
      <c r="C13">
        <v>82.269997000000004</v>
      </c>
      <c r="D13">
        <v>74.779999000000004</v>
      </c>
      <c r="E13">
        <v>80.669998000000007</v>
      </c>
      <c r="F13">
        <v>65.043434000000005</v>
      </c>
      <c r="G13">
        <v>138731300</v>
      </c>
      <c r="H13" s="3">
        <f t="shared" si="0"/>
        <v>3.5691839857502509E-2</v>
      </c>
    </row>
    <row r="14" spans="1:11" x14ac:dyDescent="0.2">
      <c r="A14" s="1">
        <v>41609</v>
      </c>
      <c r="B14">
        <v>80.449996999999996</v>
      </c>
      <c r="C14">
        <v>82.470000999999996</v>
      </c>
      <c r="D14">
        <v>77.699996999999996</v>
      </c>
      <c r="E14">
        <v>82.339995999999999</v>
      </c>
      <c r="F14">
        <v>66.389915000000002</v>
      </c>
      <c r="G14">
        <v>128287300</v>
      </c>
      <c r="H14" s="3">
        <f t="shared" si="0"/>
        <v>2.070125940767514E-2</v>
      </c>
    </row>
    <row r="15" spans="1:11" x14ac:dyDescent="0.2">
      <c r="A15" s="1">
        <v>41640</v>
      </c>
      <c r="B15">
        <v>82.110000999999997</v>
      </c>
      <c r="C15">
        <v>82.57</v>
      </c>
      <c r="D15">
        <v>75.849997999999999</v>
      </c>
      <c r="E15">
        <v>76.849997999999999</v>
      </c>
      <c r="F15">
        <v>62.267834000000001</v>
      </c>
      <c r="G15">
        <v>137041800</v>
      </c>
      <c r="H15" s="3">
        <f t="shared" si="0"/>
        <v>-6.2088963361378022E-2</v>
      </c>
    </row>
    <row r="16" spans="1:11" x14ac:dyDescent="0.2">
      <c r="A16" s="1">
        <v>41671</v>
      </c>
      <c r="B16">
        <v>76.639999000000003</v>
      </c>
      <c r="C16">
        <v>83.099997999999999</v>
      </c>
      <c r="D16">
        <v>73.959998999999996</v>
      </c>
      <c r="E16">
        <v>82.029999000000004</v>
      </c>
      <c r="F16">
        <v>66.464896999999993</v>
      </c>
      <c r="G16">
        <v>147322300</v>
      </c>
      <c r="H16" s="3">
        <f t="shared" si="0"/>
        <v>6.7403388401144529E-2</v>
      </c>
    </row>
    <row r="17" spans="1:8" x14ac:dyDescent="0.2">
      <c r="A17" s="1">
        <v>41699</v>
      </c>
      <c r="B17">
        <v>80.730002999999996</v>
      </c>
      <c r="C17">
        <v>83.199996999999996</v>
      </c>
      <c r="D17">
        <v>78.370002999999997</v>
      </c>
      <c r="E17">
        <v>79.129997000000003</v>
      </c>
      <c r="F17">
        <v>64.115211000000002</v>
      </c>
      <c r="G17">
        <v>129832500</v>
      </c>
      <c r="H17" s="3">
        <f t="shared" si="0"/>
        <v>-3.535228528225947E-2</v>
      </c>
    </row>
    <row r="18" spans="1:8" x14ac:dyDescent="0.2">
      <c r="A18" s="1">
        <v>41730</v>
      </c>
      <c r="B18">
        <v>79.239998</v>
      </c>
      <c r="C18">
        <v>81.150002000000001</v>
      </c>
      <c r="D18">
        <v>74.610000999999997</v>
      </c>
      <c r="E18">
        <v>79.510002</v>
      </c>
      <c r="F18">
        <v>64.793655000000001</v>
      </c>
      <c r="G18">
        <v>161862300</v>
      </c>
      <c r="H18" s="3">
        <f t="shared" si="0"/>
        <v>1.0581638731564012E-2</v>
      </c>
    </row>
    <row r="19" spans="1:8" x14ac:dyDescent="0.2">
      <c r="A19" s="1">
        <v>41760</v>
      </c>
      <c r="B19">
        <v>79.510002</v>
      </c>
      <c r="C19">
        <v>80.269997000000004</v>
      </c>
      <c r="D19">
        <v>75.319999999999993</v>
      </c>
      <c r="E19">
        <v>80.230002999999996</v>
      </c>
      <c r="F19">
        <v>65.380393999999995</v>
      </c>
      <c r="G19">
        <v>120703800</v>
      </c>
      <c r="H19" s="3">
        <f t="shared" si="0"/>
        <v>9.0555008819921384E-3</v>
      </c>
    </row>
    <row r="20" spans="1:8" x14ac:dyDescent="0.2">
      <c r="A20" s="1">
        <v>41791</v>
      </c>
      <c r="B20">
        <v>80.25</v>
      </c>
      <c r="C20">
        <v>81.470000999999996</v>
      </c>
      <c r="D20">
        <v>77.75</v>
      </c>
      <c r="E20">
        <v>80.959998999999996</v>
      </c>
      <c r="F20">
        <v>65.975303999999994</v>
      </c>
      <c r="G20">
        <v>129672100</v>
      </c>
      <c r="H20" s="3">
        <f t="shared" si="0"/>
        <v>9.0992109958835474E-3</v>
      </c>
    </row>
    <row r="21" spans="1:8" x14ac:dyDescent="0.2">
      <c r="A21" s="1">
        <v>41821</v>
      </c>
      <c r="B21">
        <v>81.319999999999993</v>
      </c>
      <c r="C21">
        <v>82.349997999999999</v>
      </c>
      <c r="D21">
        <v>77.949996999999996</v>
      </c>
      <c r="E21">
        <v>80.849997999999999</v>
      </c>
      <c r="F21">
        <v>66.270920000000004</v>
      </c>
      <c r="G21">
        <v>127291500</v>
      </c>
      <c r="H21" s="3">
        <f t="shared" si="0"/>
        <v>4.4807069020858115E-3</v>
      </c>
    </row>
    <row r="22" spans="1:8" x14ac:dyDescent="0.2">
      <c r="A22" s="1">
        <v>41852</v>
      </c>
      <c r="B22">
        <v>80.559997999999993</v>
      </c>
      <c r="C22">
        <v>93.519997000000004</v>
      </c>
      <c r="D22">
        <v>79.660004000000001</v>
      </c>
      <c r="E22">
        <v>93.5</v>
      </c>
      <c r="F22">
        <v>76.639861999999994</v>
      </c>
      <c r="G22">
        <v>148205800</v>
      </c>
      <c r="H22" s="3">
        <f t="shared" si="0"/>
        <v>0.15646292521667104</v>
      </c>
    </row>
    <row r="23" spans="1:8" x14ac:dyDescent="0.2">
      <c r="A23" s="1">
        <v>41883</v>
      </c>
      <c r="B23">
        <v>93.040001000000004</v>
      </c>
      <c r="C23">
        <v>93.75</v>
      </c>
      <c r="D23">
        <v>88.330001999999993</v>
      </c>
      <c r="E23">
        <v>91.739998</v>
      </c>
      <c r="F23">
        <v>75.197211999999993</v>
      </c>
      <c r="G23">
        <v>153432100</v>
      </c>
      <c r="H23" s="3">
        <f t="shared" si="0"/>
        <v>-1.8823755188912012E-2</v>
      </c>
    </row>
    <row r="24" spans="1:8" x14ac:dyDescent="0.2">
      <c r="A24" s="1">
        <v>41913</v>
      </c>
      <c r="B24">
        <v>92.139999000000003</v>
      </c>
      <c r="C24">
        <v>99.260002</v>
      </c>
      <c r="D24">
        <v>86.349997999999999</v>
      </c>
      <c r="E24">
        <v>97.519997000000004</v>
      </c>
      <c r="F24">
        <v>80.338813999999999</v>
      </c>
      <c r="G24">
        <v>145336900</v>
      </c>
      <c r="H24" s="3">
        <f t="shared" si="0"/>
        <v>6.837490198439812E-2</v>
      </c>
    </row>
    <row r="25" spans="1:8" x14ac:dyDescent="0.2">
      <c r="A25" s="1">
        <v>41944</v>
      </c>
      <c r="B25">
        <v>96.809997999999993</v>
      </c>
      <c r="C25">
        <v>99.800003000000004</v>
      </c>
      <c r="D25">
        <v>95.150002000000001</v>
      </c>
      <c r="E25">
        <v>99.400002000000001</v>
      </c>
      <c r="F25">
        <v>81.887596000000002</v>
      </c>
      <c r="G25">
        <v>103033400</v>
      </c>
      <c r="H25" s="3">
        <f t="shared" si="0"/>
        <v>1.9278128751066735E-2</v>
      </c>
    </row>
    <row r="26" spans="1:8" x14ac:dyDescent="0.2">
      <c r="A26" s="1">
        <v>41974</v>
      </c>
      <c r="B26">
        <v>99.489998</v>
      </c>
      <c r="C26">
        <v>106.019997</v>
      </c>
      <c r="D26">
        <v>96.989998</v>
      </c>
      <c r="E26">
        <v>104.970001</v>
      </c>
      <c r="F26">
        <v>86.476257000000004</v>
      </c>
      <c r="G26">
        <v>118058000</v>
      </c>
      <c r="H26" s="3">
        <f t="shared" si="0"/>
        <v>5.6036093671622766E-2</v>
      </c>
    </row>
    <row r="27" spans="1:8" x14ac:dyDescent="0.2">
      <c r="A27" s="1">
        <v>42005</v>
      </c>
      <c r="B27">
        <v>105.160004</v>
      </c>
      <c r="C27">
        <v>107.739998</v>
      </c>
      <c r="D27">
        <v>100.239998</v>
      </c>
      <c r="E27">
        <v>104.41999800000001</v>
      </c>
      <c r="F27">
        <v>86.433989999999994</v>
      </c>
      <c r="G27">
        <v>109808700</v>
      </c>
      <c r="H27" s="3">
        <f t="shared" si="0"/>
        <v>-4.8876999845182481E-4</v>
      </c>
    </row>
    <row r="28" spans="1:8" x14ac:dyDescent="0.2">
      <c r="A28" s="1">
        <v>42036</v>
      </c>
      <c r="B28">
        <v>104.779999</v>
      </c>
      <c r="C28">
        <v>117.91999800000001</v>
      </c>
      <c r="D28">
        <v>101.57</v>
      </c>
      <c r="E28">
        <v>114.75</v>
      </c>
      <c r="F28">
        <v>94.984695000000002</v>
      </c>
      <c r="G28">
        <v>110415700</v>
      </c>
      <c r="H28" s="3">
        <f t="shared" si="0"/>
        <v>9.8927574672880519E-2</v>
      </c>
    </row>
    <row r="29" spans="1:8" x14ac:dyDescent="0.2">
      <c r="A29" s="1">
        <v>42064</v>
      </c>
      <c r="B29">
        <v>114.860001</v>
      </c>
      <c r="C29">
        <v>117.989998</v>
      </c>
      <c r="D29">
        <v>111.58000199999999</v>
      </c>
      <c r="E29">
        <v>113.610001</v>
      </c>
      <c r="F29">
        <v>94.041045999999994</v>
      </c>
      <c r="G29">
        <v>104110600</v>
      </c>
      <c r="H29" s="3">
        <f t="shared" si="0"/>
        <v>-9.9347479085973561E-3</v>
      </c>
    </row>
    <row r="30" spans="1:8" x14ac:dyDescent="0.2">
      <c r="A30" s="1">
        <v>42095</v>
      </c>
      <c r="B30">
        <v>113.879997</v>
      </c>
      <c r="C30">
        <v>116.25</v>
      </c>
      <c r="D30">
        <v>106.620003</v>
      </c>
      <c r="E30">
        <v>106.980003</v>
      </c>
      <c r="F30">
        <v>89.008728000000005</v>
      </c>
      <c r="G30">
        <v>95675500</v>
      </c>
      <c r="H30" s="3">
        <f t="shared" si="0"/>
        <v>-5.3511931375157078E-2</v>
      </c>
    </row>
    <row r="31" spans="1:8" x14ac:dyDescent="0.2">
      <c r="A31" s="1">
        <v>42125</v>
      </c>
      <c r="B31">
        <v>106.980003</v>
      </c>
      <c r="C31">
        <v>116.480003</v>
      </c>
      <c r="D31">
        <v>106.849998</v>
      </c>
      <c r="E31">
        <v>111.41999800000001</v>
      </c>
      <c r="F31">
        <v>92.702849999999998</v>
      </c>
      <c r="G31">
        <v>100397400</v>
      </c>
      <c r="H31" s="3">
        <f t="shared" si="0"/>
        <v>4.1502918680064643E-2</v>
      </c>
    </row>
    <row r="32" spans="1:8" x14ac:dyDescent="0.2">
      <c r="A32" s="1">
        <v>42156</v>
      </c>
      <c r="B32">
        <v>111.970001</v>
      </c>
      <c r="C32">
        <v>113.709999</v>
      </c>
      <c r="D32">
        <v>109.029999</v>
      </c>
      <c r="E32">
        <v>111.129997</v>
      </c>
      <c r="F32">
        <v>92.461585999999997</v>
      </c>
      <c r="G32">
        <v>104809700</v>
      </c>
      <c r="H32" s="3">
        <f t="shared" si="0"/>
        <v>-2.6025521329711117E-3</v>
      </c>
    </row>
    <row r="33" spans="1:8" x14ac:dyDescent="0.2">
      <c r="A33" s="1">
        <v>42186</v>
      </c>
      <c r="B33">
        <v>112.449997</v>
      </c>
      <c r="C33">
        <v>118.129997</v>
      </c>
      <c r="D33">
        <v>110.16999800000001</v>
      </c>
      <c r="E33">
        <v>117.029999</v>
      </c>
      <c r="F33">
        <v>97.887619000000001</v>
      </c>
      <c r="G33">
        <v>97800100</v>
      </c>
      <c r="H33" s="3">
        <f t="shared" si="0"/>
        <v>5.8684186966033704E-2</v>
      </c>
    </row>
    <row r="34" spans="1:8" x14ac:dyDescent="0.2">
      <c r="A34" s="1">
        <v>42217</v>
      </c>
      <c r="B34">
        <v>117.620003</v>
      </c>
      <c r="C34">
        <v>123.800003</v>
      </c>
      <c r="D34">
        <v>92.169998000000007</v>
      </c>
      <c r="E34">
        <v>116.459999</v>
      </c>
      <c r="F34">
        <v>97.410843</v>
      </c>
      <c r="G34">
        <v>135234000</v>
      </c>
      <c r="H34" s="3">
        <f t="shared" si="0"/>
        <v>-4.8706466136437636E-3</v>
      </c>
    </row>
    <row r="35" spans="1:8" x14ac:dyDescent="0.2">
      <c r="A35" s="1">
        <v>42248</v>
      </c>
      <c r="B35">
        <v>113.989998</v>
      </c>
      <c r="C35">
        <v>119.82</v>
      </c>
      <c r="D35">
        <v>111.800003</v>
      </c>
      <c r="E35">
        <v>115.489998</v>
      </c>
      <c r="F35">
        <v>96.599518000000003</v>
      </c>
      <c r="G35">
        <v>122128700</v>
      </c>
      <c r="H35" s="3">
        <f t="shared" si="0"/>
        <v>-8.3288982521175451E-3</v>
      </c>
    </row>
    <row r="36" spans="1:8" x14ac:dyDescent="0.2">
      <c r="A36" s="1">
        <v>42278</v>
      </c>
      <c r="B36">
        <v>116.230003</v>
      </c>
      <c r="C36">
        <v>125.75</v>
      </c>
      <c r="D36">
        <v>114.709999</v>
      </c>
      <c r="E36">
        <v>123.639999</v>
      </c>
      <c r="F36">
        <v>103.943016</v>
      </c>
      <c r="G36">
        <v>97180400</v>
      </c>
      <c r="H36" s="3">
        <f t="shared" si="0"/>
        <v>7.6020027346306182E-2</v>
      </c>
    </row>
    <row r="37" spans="1:8" x14ac:dyDescent="0.2">
      <c r="A37" s="1">
        <v>42309</v>
      </c>
      <c r="B37">
        <v>124.239998</v>
      </c>
      <c r="C37">
        <v>135.470001</v>
      </c>
      <c r="D37">
        <v>118.610001</v>
      </c>
      <c r="E37">
        <v>133.88000500000001</v>
      </c>
      <c r="F37">
        <v>112.551689</v>
      </c>
      <c r="G37">
        <v>111416100</v>
      </c>
      <c r="H37" s="3">
        <f t="shared" si="0"/>
        <v>8.2821081504889135E-2</v>
      </c>
    </row>
    <row r="38" spans="1:8" x14ac:dyDescent="0.2">
      <c r="A38" s="1">
        <v>42339</v>
      </c>
      <c r="B38">
        <v>133.520004</v>
      </c>
      <c r="C38">
        <v>134.83000200000001</v>
      </c>
      <c r="D38">
        <v>130.009995</v>
      </c>
      <c r="E38">
        <v>132.25</v>
      </c>
      <c r="F38">
        <v>111.181381</v>
      </c>
      <c r="G38">
        <v>99749700</v>
      </c>
      <c r="H38" s="3">
        <f t="shared" si="0"/>
        <v>-1.217492169308978E-2</v>
      </c>
    </row>
    <row r="39" spans="1:8" x14ac:dyDescent="0.2">
      <c r="A39" s="1">
        <v>42370</v>
      </c>
      <c r="B39">
        <v>130.11000100000001</v>
      </c>
      <c r="C39">
        <v>131.94000199999999</v>
      </c>
      <c r="D39">
        <v>113.589996</v>
      </c>
      <c r="E39">
        <v>125.760002</v>
      </c>
      <c r="F39">
        <v>106.19328299999999</v>
      </c>
      <c r="G39">
        <v>147050100</v>
      </c>
      <c r="H39" s="3">
        <f t="shared" si="0"/>
        <v>-4.4864508383827398E-2</v>
      </c>
    </row>
    <row r="40" spans="1:8" x14ac:dyDescent="0.2">
      <c r="A40" s="1">
        <v>42401</v>
      </c>
      <c r="B40">
        <v>124.91999800000001</v>
      </c>
      <c r="C40">
        <v>127.75</v>
      </c>
      <c r="D40">
        <v>109.620003</v>
      </c>
      <c r="E40">
        <v>124.120003</v>
      </c>
      <c r="F40">
        <v>104.808441</v>
      </c>
      <c r="G40">
        <v>135914000</v>
      </c>
      <c r="H40" s="3">
        <f t="shared" si="0"/>
        <v>-1.3040768313001416E-2</v>
      </c>
    </row>
    <row r="41" spans="1:8" x14ac:dyDescent="0.2">
      <c r="A41" s="1">
        <v>42430</v>
      </c>
      <c r="B41">
        <v>124.779999</v>
      </c>
      <c r="C41">
        <v>134.28999300000001</v>
      </c>
      <c r="D41">
        <v>123.980003</v>
      </c>
      <c r="E41">
        <v>133.429993</v>
      </c>
      <c r="F41">
        <v>112.66990699999999</v>
      </c>
      <c r="G41">
        <v>94146700</v>
      </c>
      <c r="H41" s="3">
        <f t="shared" si="0"/>
        <v>7.5007947117541732E-2</v>
      </c>
    </row>
    <row r="42" spans="1:8" x14ac:dyDescent="0.2">
      <c r="A42" s="1">
        <v>42461</v>
      </c>
      <c r="B42">
        <v>133.10000600000001</v>
      </c>
      <c r="C42">
        <v>137</v>
      </c>
      <c r="D42">
        <v>131.75</v>
      </c>
      <c r="E42">
        <v>133.88999899999999</v>
      </c>
      <c r="F42">
        <v>113.680038</v>
      </c>
      <c r="G42">
        <v>82951100</v>
      </c>
      <c r="H42" s="3">
        <f t="shared" si="0"/>
        <v>8.9654019151715579E-3</v>
      </c>
    </row>
    <row r="43" spans="1:8" x14ac:dyDescent="0.2">
      <c r="A43" s="1">
        <v>42491</v>
      </c>
      <c r="B43">
        <v>134.36999499999999</v>
      </c>
      <c r="C43">
        <v>137.820007</v>
      </c>
      <c r="D43">
        <v>130.020004</v>
      </c>
      <c r="E43">
        <v>132.11999499999999</v>
      </c>
      <c r="F43">
        <v>112.177193</v>
      </c>
      <c r="G43">
        <v>112394600</v>
      </c>
      <c r="H43" s="3">
        <f t="shared" si="0"/>
        <v>-1.3219955116482223E-2</v>
      </c>
    </row>
    <row r="44" spans="1:8" x14ac:dyDescent="0.2">
      <c r="A44" s="1">
        <v>42522</v>
      </c>
      <c r="B44">
        <v>132.11999499999999</v>
      </c>
      <c r="C44">
        <v>132.729996</v>
      </c>
      <c r="D44">
        <v>123.620003</v>
      </c>
      <c r="E44">
        <v>127.69000200000001</v>
      </c>
      <c r="F44">
        <v>108.97730300000001</v>
      </c>
      <c r="G44">
        <v>114046600</v>
      </c>
      <c r="H44" s="3">
        <f t="shared" si="0"/>
        <v>-2.8525317084730373E-2</v>
      </c>
    </row>
    <row r="45" spans="1:8" x14ac:dyDescent="0.2">
      <c r="A45" s="1">
        <v>42552</v>
      </c>
      <c r="B45">
        <v>128.28999300000001</v>
      </c>
      <c r="C45">
        <v>138.720001</v>
      </c>
      <c r="D45">
        <v>128.11999499999999</v>
      </c>
      <c r="E45">
        <v>138.240005</v>
      </c>
      <c r="F45">
        <v>117.98120900000001</v>
      </c>
      <c r="G45">
        <v>78399700</v>
      </c>
      <c r="H45" s="3">
        <f t="shared" si="0"/>
        <v>8.2621846495870802E-2</v>
      </c>
    </row>
    <row r="46" spans="1:8" x14ac:dyDescent="0.2">
      <c r="A46" s="1">
        <v>42583</v>
      </c>
      <c r="B46">
        <v>138.05999800000001</v>
      </c>
      <c r="C46">
        <v>139</v>
      </c>
      <c r="D46">
        <v>133.60000600000001</v>
      </c>
      <c r="E46">
        <v>134.11999499999999</v>
      </c>
      <c r="F46">
        <v>114.464989</v>
      </c>
      <c r="G46">
        <v>91331300</v>
      </c>
      <c r="H46" s="3">
        <f t="shared" si="0"/>
        <v>-2.9803220612868987E-2</v>
      </c>
    </row>
    <row r="47" spans="1:8" x14ac:dyDescent="0.2">
      <c r="A47" s="1">
        <v>42614</v>
      </c>
      <c r="B47">
        <v>134.479996</v>
      </c>
      <c r="C47">
        <v>135.88000500000001</v>
      </c>
      <c r="D47">
        <v>125.349998</v>
      </c>
      <c r="E47">
        <v>128.679993</v>
      </c>
      <c r="F47">
        <v>110.385391</v>
      </c>
      <c r="G47">
        <v>107739700</v>
      </c>
      <c r="H47" s="3">
        <f t="shared" si="0"/>
        <v>-3.5640574778721242E-2</v>
      </c>
    </row>
    <row r="48" spans="1:8" x14ac:dyDescent="0.2">
      <c r="A48" s="1">
        <v>42644</v>
      </c>
      <c r="B48">
        <v>128.199997</v>
      </c>
      <c r="C48">
        <v>130.449997</v>
      </c>
      <c r="D48">
        <v>121.620003</v>
      </c>
      <c r="E48">
        <v>122.010002</v>
      </c>
      <c r="F48">
        <v>104.66368900000001</v>
      </c>
      <c r="G48">
        <v>97360300</v>
      </c>
      <c r="H48" s="3">
        <f t="shared" si="0"/>
        <v>-5.1833869936647625E-2</v>
      </c>
    </row>
    <row r="49" spans="1:8" x14ac:dyDescent="0.2">
      <c r="A49" s="1">
        <v>42675</v>
      </c>
      <c r="B49">
        <v>121.69000200000001</v>
      </c>
      <c r="C49">
        <v>132.13999899999999</v>
      </c>
      <c r="D49">
        <v>119.199997</v>
      </c>
      <c r="E49">
        <v>129.39999399999999</v>
      </c>
      <c r="F49">
        <v>111.00303599999999</v>
      </c>
      <c r="G49">
        <v>133565300</v>
      </c>
      <c r="H49" s="3">
        <f t="shared" si="0"/>
        <v>6.0568732676716461E-2</v>
      </c>
    </row>
    <row r="50" spans="1:8" x14ac:dyDescent="0.2">
      <c r="A50" s="1">
        <v>42705</v>
      </c>
      <c r="B50">
        <v>129.33999600000001</v>
      </c>
      <c r="C50">
        <v>137.320007</v>
      </c>
      <c r="D50">
        <v>128.679993</v>
      </c>
      <c r="E50">
        <v>134.08000200000001</v>
      </c>
      <c r="F50">
        <v>115.628395</v>
      </c>
      <c r="G50">
        <v>99553700</v>
      </c>
      <c r="H50" s="3">
        <f t="shared" si="0"/>
        <v>4.1668761203972865E-2</v>
      </c>
    </row>
    <row r="51" spans="1:8" x14ac:dyDescent="0.2">
      <c r="A51" s="1">
        <v>42736</v>
      </c>
      <c r="B51">
        <v>135.10000600000001</v>
      </c>
      <c r="C51">
        <v>139.36999499999999</v>
      </c>
      <c r="D51">
        <v>133.050003</v>
      </c>
      <c r="E51">
        <v>137.58000200000001</v>
      </c>
      <c r="F51">
        <v>118.64672899999999</v>
      </c>
      <c r="G51">
        <v>83138300</v>
      </c>
      <c r="H51" s="3">
        <f t="shared" si="0"/>
        <v>2.6103743807911507E-2</v>
      </c>
    </row>
    <row r="52" spans="1:8" x14ac:dyDescent="0.2">
      <c r="A52" s="1">
        <v>42767</v>
      </c>
      <c r="B52">
        <v>137.66000399999999</v>
      </c>
      <c r="C52">
        <v>146.33000200000001</v>
      </c>
      <c r="D52">
        <v>136.33000200000001</v>
      </c>
      <c r="E52">
        <v>144.91000399999999</v>
      </c>
      <c r="F52">
        <v>124.96801000000001</v>
      </c>
      <c r="G52">
        <v>75930200</v>
      </c>
      <c r="H52" s="3">
        <f t="shared" si="0"/>
        <v>5.3278173391531201E-2</v>
      </c>
    </row>
    <row r="53" spans="1:8" x14ac:dyDescent="0.2">
      <c r="A53" s="1">
        <v>42795</v>
      </c>
      <c r="B53">
        <v>146.720001</v>
      </c>
      <c r="C53">
        <v>150.14999399999999</v>
      </c>
      <c r="D53">
        <v>145.83000200000001</v>
      </c>
      <c r="E53">
        <v>146.83000200000001</v>
      </c>
      <c r="F53">
        <v>126.623779</v>
      </c>
      <c r="G53">
        <v>92996000</v>
      </c>
      <c r="H53" s="3">
        <f t="shared" si="0"/>
        <v>1.32495428229992E-2</v>
      </c>
    </row>
    <row r="54" spans="1:8" x14ac:dyDescent="0.2">
      <c r="A54" s="1">
        <v>42826</v>
      </c>
      <c r="B54">
        <v>146.94000199999999</v>
      </c>
      <c r="C54">
        <v>156.270004</v>
      </c>
      <c r="D54">
        <v>145.759995</v>
      </c>
      <c r="E54">
        <v>156.10000600000001</v>
      </c>
      <c r="F54">
        <v>135.437378</v>
      </c>
      <c r="G54">
        <v>75716700</v>
      </c>
      <c r="H54" s="3">
        <f t="shared" si="0"/>
        <v>6.9604611942595679E-2</v>
      </c>
    </row>
    <row r="55" spans="1:8" x14ac:dyDescent="0.2">
      <c r="A55" s="1">
        <v>42856</v>
      </c>
      <c r="B55">
        <v>156.220001</v>
      </c>
      <c r="C55">
        <v>160.86000100000001</v>
      </c>
      <c r="D55">
        <v>153.279999</v>
      </c>
      <c r="E55">
        <v>153.509995</v>
      </c>
      <c r="F55">
        <v>133.19018600000001</v>
      </c>
      <c r="G55">
        <v>93676400</v>
      </c>
      <c r="H55" s="3">
        <f t="shared" si="0"/>
        <v>-1.6592110931149186E-2</v>
      </c>
    </row>
    <row r="56" spans="1:8" x14ac:dyDescent="0.2">
      <c r="A56" s="1">
        <v>42887</v>
      </c>
      <c r="B56">
        <v>153.520004</v>
      </c>
      <c r="C56">
        <v>159.220001</v>
      </c>
      <c r="D56">
        <v>150.75</v>
      </c>
      <c r="E56">
        <v>153.39999399999999</v>
      </c>
      <c r="F56">
        <v>133.86386100000001</v>
      </c>
      <c r="G56">
        <v>100510600</v>
      </c>
      <c r="H56" s="3">
        <f t="shared" si="0"/>
        <v>5.0579927863454053E-3</v>
      </c>
    </row>
    <row r="57" spans="1:8" x14ac:dyDescent="0.2">
      <c r="A57" s="1">
        <v>42917</v>
      </c>
      <c r="B57">
        <v>154.38999899999999</v>
      </c>
      <c r="C57">
        <v>154.78999300000001</v>
      </c>
      <c r="D57">
        <v>144.25</v>
      </c>
      <c r="E57">
        <v>149.60000600000001</v>
      </c>
      <c r="F57">
        <v>130.54785200000001</v>
      </c>
      <c r="G57">
        <v>102500900</v>
      </c>
      <c r="H57" s="3">
        <f t="shared" si="0"/>
        <v>-2.4771502743373044E-2</v>
      </c>
    </row>
    <row r="58" spans="1:8" x14ac:dyDescent="0.2">
      <c r="A58" s="1">
        <v>42948</v>
      </c>
      <c r="B58">
        <v>150.240005</v>
      </c>
      <c r="C58">
        <v>156.050003</v>
      </c>
      <c r="D58">
        <v>146.88999899999999</v>
      </c>
      <c r="E58">
        <v>149.86999499999999</v>
      </c>
      <c r="F58">
        <v>130.783432</v>
      </c>
      <c r="G58">
        <v>114385100</v>
      </c>
      <c r="H58" s="3">
        <f t="shared" si="0"/>
        <v>1.8045490323348927E-3</v>
      </c>
    </row>
    <row r="59" spans="1:8" x14ac:dyDescent="0.2">
      <c r="A59" s="1">
        <v>42979</v>
      </c>
      <c r="B59">
        <v>150.259995</v>
      </c>
      <c r="C59">
        <v>163.61000100000001</v>
      </c>
      <c r="D59">
        <v>149.759995</v>
      </c>
      <c r="E59">
        <v>163.55999800000001</v>
      </c>
      <c r="F59">
        <v>143.574005</v>
      </c>
      <c r="G59">
        <v>110280500</v>
      </c>
      <c r="H59" s="3">
        <f t="shared" si="0"/>
        <v>9.7799643306500733E-2</v>
      </c>
    </row>
    <row r="60" spans="1:8" x14ac:dyDescent="0.2">
      <c r="A60" s="1">
        <v>43009</v>
      </c>
      <c r="B60">
        <v>164.199997</v>
      </c>
      <c r="C60">
        <v>167.94000199999999</v>
      </c>
      <c r="D60">
        <v>161.509995</v>
      </c>
      <c r="E60">
        <v>165.779999</v>
      </c>
      <c r="F60">
        <v>145.52278100000001</v>
      </c>
      <c r="G60">
        <v>71346000</v>
      </c>
      <c r="H60" s="3">
        <f t="shared" si="0"/>
        <v>1.3573320602152245E-2</v>
      </c>
    </row>
    <row r="61" spans="1:8" x14ac:dyDescent="0.2">
      <c r="A61" s="1">
        <v>43040</v>
      </c>
      <c r="B61">
        <v>166.41999799999999</v>
      </c>
      <c r="C61">
        <v>180.66999799999999</v>
      </c>
      <c r="D61">
        <v>160.529999</v>
      </c>
      <c r="E61">
        <v>179.820007</v>
      </c>
      <c r="F61">
        <v>157.84715299999999</v>
      </c>
      <c r="G61">
        <v>103227500</v>
      </c>
      <c r="H61" s="3">
        <f t="shared" si="0"/>
        <v>8.4690327626435219E-2</v>
      </c>
    </row>
    <row r="62" spans="1:8" x14ac:dyDescent="0.2">
      <c r="A62" s="1">
        <v>43070</v>
      </c>
      <c r="B62">
        <v>180.320007</v>
      </c>
      <c r="C62">
        <v>191.490005</v>
      </c>
      <c r="D62">
        <v>176.699997</v>
      </c>
      <c r="E62">
        <v>189.529999</v>
      </c>
      <c r="F62">
        <v>167.21348599999999</v>
      </c>
      <c r="G62">
        <v>103713100</v>
      </c>
      <c r="H62" s="3">
        <f t="shared" si="0"/>
        <v>5.9337991354205782E-2</v>
      </c>
    </row>
    <row r="63" spans="1:8" x14ac:dyDescent="0.2">
      <c r="A63" s="1">
        <v>43101</v>
      </c>
      <c r="B63">
        <v>190.21000699999999</v>
      </c>
      <c r="C63">
        <v>207.61000100000001</v>
      </c>
      <c r="D63">
        <v>187.820007</v>
      </c>
      <c r="E63">
        <v>200.89999399999999</v>
      </c>
      <c r="F63">
        <v>177.24470500000001</v>
      </c>
      <c r="G63">
        <v>92074000</v>
      </c>
      <c r="H63" s="3">
        <f t="shared" si="0"/>
        <v>5.9990490240721506E-2</v>
      </c>
    </row>
    <row r="64" spans="1:8" x14ac:dyDescent="0.2">
      <c r="A64" s="1">
        <v>43132</v>
      </c>
      <c r="B64">
        <v>199.33999600000001</v>
      </c>
      <c r="C64">
        <v>202.25</v>
      </c>
      <c r="D64">
        <v>175.41999799999999</v>
      </c>
      <c r="E64">
        <v>182.270004</v>
      </c>
      <c r="F64">
        <v>160.808334</v>
      </c>
      <c r="G64">
        <v>127014100</v>
      </c>
      <c r="H64" s="3">
        <f t="shared" si="0"/>
        <v>-9.2732648910442805E-2</v>
      </c>
    </row>
    <row r="65" spans="1:8" x14ac:dyDescent="0.2">
      <c r="A65" s="1">
        <v>43160</v>
      </c>
      <c r="B65">
        <v>182.75</v>
      </c>
      <c r="C65">
        <v>184.39999399999999</v>
      </c>
      <c r="D65">
        <v>171.55999800000001</v>
      </c>
      <c r="E65">
        <v>178.240005</v>
      </c>
      <c r="F65">
        <v>157.252869</v>
      </c>
      <c r="G65">
        <v>109321100</v>
      </c>
      <c r="H65" s="3">
        <f t="shared" si="0"/>
        <v>-2.2109954823610063E-2</v>
      </c>
    </row>
    <row r="66" spans="1:8" x14ac:dyDescent="0.2">
      <c r="A66" s="1">
        <v>43191</v>
      </c>
      <c r="B66">
        <v>177.14999399999999</v>
      </c>
      <c r="C66">
        <v>187.800003</v>
      </c>
      <c r="D66">
        <v>170.41999799999999</v>
      </c>
      <c r="E66">
        <v>184.800003</v>
      </c>
      <c r="F66">
        <v>163.97020000000001</v>
      </c>
      <c r="G66">
        <v>101369800</v>
      </c>
      <c r="H66" s="3">
        <f t="shared" si="0"/>
        <v>4.271674687219857E-2</v>
      </c>
    </row>
    <row r="67" spans="1:8" x14ac:dyDescent="0.2">
      <c r="A67" s="1">
        <v>43221</v>
      </c>
      <c r="B67">
        <v>184.729996</v>
      </c>
      <c r="C67">
        <v>191.64999399999999</v>
      </c>
      <c r="D67">
        <v>181.199997</v>
      </c>
      <c r="E67">
        <v>186.550003</v>
      </c>
      <c r="F67">
        <v>165.522964</v>
      </c>
      <c r="G67">
        <v>103145700</v>
      </c>
      <c r="H67" s="3">
        <f t="shared" si="0"/>
        <v>9.4697939015747756E-3</v>
      </c>
    </row>
    <row r="68" spans="1:8" x14ac:dyDescent="0.2">
      <c r="A68" s="1">
        <v>43252</v>
      </c>
      <c r="B68">
        <v>187.21000699999999</v>
      </c>
      <c r="C68">
        <v>201.60000600000001</v>
      </c>
      <c r="D68">
        <v>186.520004</v>
      </c>
      <c r="E68">
        <v>195.10000600000001</v>
      </c>
      <c r="F68">
        <v>174.07843</v>
      </c>
      <c r="G68">
        <v>93713000</v>
      </c>
      <c r="H68" s="3">
        <f t="shared" ref="H68:H122" si="1">(F68-F67)/F67</f>
        <v>5.1687486698220285E-2</v>
      </c>
    </row>
    <row r="69" spans="1:8" x14ac:dyDescent="0.2">
      <c r="A69" s="1">
        <v>43282</v>
      </c>
      <c r="B69">
        <v>193.820007</v>
      </c>
      <c r="C69">
        <v>204.25</v>
      </c>
      <c r="D69">
        <v>192.11999499999999</v>
      </c>
      <c r="E69">
        <v>197.520004</v>
      </c>
      <c r="F69">
        <v>176.237717</v>
      </c>
      <c r="G69">
        <v>67987900</v>
      </c>
      <c r="H69" s="3">
        <f t="shared" si="1"/>
        <v>1.2404104287935078E-2</v>
      </c>
    </row>
    <row r="70" spans="1:8" x14ac:dyDescent="0.2">
      <c r="A70" s="1">
        <v>43313</v>
      </c>
      <c r="B70">
        <v>196.86000100000001</v>
      </c>
      <c r="C70">
        <v>203.550003</v>
      </c>
      <c r="D70">
        <v>191.08999600000001</v>
      </c>
      <c r="E70">
        <v>200.770004</v>
      </c>
      <c r="F70">
        <v>179.13752700000001</v>
      </c>
      <c r="G70">
        <v>88542700</v>
      </c>
      <c r="H70" s="3">
        <f t="shared" si="1"/>
        <v>1.6453969384998345E-2</v>
      </c>
    </row>
    <row r="71" spans="1:8" x14ac:dyDescent="0.2">
      <c r="A71" s="1">
        <v>43344</v>
      </c>
      <c r="B71">
        <v>200.69000199999999</v>
      </c>
      <c r="C71">
        <v>215.429993</v>
      </c>
      <c r="D71">
        <v>200.5</v>
      </c>
      <c r="E71">
        <v>207.14999399999999</v>
      </c>
      <c r="F71">
        <v>185.777512</v>
      </c>
      <c r="G71">
        <v>83962700</v>
      </c>
      <c r="H71" s="3">
        <f t="shared" si="1"/>
        <v>3.7066409876251087E-2</v>
      </c>
    </row>
    <row r="72" spans="1:8" x14ac:dyDescent="0.2">
      <c r="A72" s="1">
        <v>43374</v>
      </c>
      <c r="B72">
        <v>208.520004</v>
      </c>
      <c r="C72">
        <v>209.78999300000001</v>
      </c>
      <c r="D72">
        <v>170.91000399999999</v>
      </c>
      <c r="E72">
        <v>175.88000500000001</v>
      </c>
      <c r="F72">
        <v>157.73376500000001</v>
      </c>
      <c r="G72">
        <v>133142600</v>
      </c>
      <c r="H72" s="3">
        <f t="shared" si="1"/>
        <v>-0.150953399569696</v>
      </c>
    </row>
    <row r="73" spans="1:8" x14ac:dyDescent="0.2">
      <c r="A73" s="1">
        <v>43405</v>
      </c>
      <c r="B73">
        <v>176.83999600000001</v>
      </c>
      <c r="C73">
        <v>188.69000199999999</v>
      </c>
      <c r="D73">
        <v>167</v>
      </c>
      <c r="E73">
        <v>180.320007</v>
      </c>
      <c r="F73">
        <v>161.71566799999999</v>
      </c>
      <c r="G73">
        <v>132549500</v>
      </c>
      <c r="H73" s="3">
        <f t="shared" si="1"/>
        <v>2.524445542778991E-2</v>
      </c>
    </row>
    <row r="74" spans="1:8" x14ac:dyDescent="0.2">
      <c r="A74" s="1">
        <v>43435</v>
      </c>
      <c r="B74">
        <v>183.28999300000001</v>
      </c>
      <c r="C74">
        <v>183.5</v>
      </c>
      <c r="D74">
        <v>158.08999600000001</v>
      </c>
      <c r="E74">
        <v>171.820007</v>
      </c>
      <c r="F74">
        <v>155.014374</v>
      </c>
      <c r="G74">
        <v>117667300</v>
      </c>
      <c r="H74" s="3">
        <f t="shared" si="1"/>
        <v>-4.1438742967069772E-2</v>
      </c>
    </row>
    <row r="75" spans="1:8" x14ac:dyDescent="0.2">
      <c r="A75" s="1">
        <v>43466</v>
      </c>
      <c r="B75">
        <v>169.71000699999999</v>
      </c>
      <c r="C75">
        <v>184.66999799999999</v>
      </c>
      <c r="D75">
        <v>168.21000699999999</v>
      </c>
      <c r="E75">
        <v>183.529999</v>
      </c>
      <c r="F75">
        <v>165.57904099999999</v>
      </c>
      <c r="G75">
        <v>98771800</v>
      </c>
      <c r="H75" s="3">
        <f t="shared" si="1"/>
        <v>6.8152821750581571E-2</v>
      </c>
    </row>
    <row r="76" spans="1:8" x14ac:dyDescent="0.2">
      <c r="A76" s="1">
        <v>43497</v>
      </c>
      <c r="B76">
        <v>184.029999</v>
      </c>
      <c r="C76">
        <v>193.41999799999999</v>
      </c>
      <c r="D76">
        <v>182.449997</v>
      </c>
      <c r="E76">
        <v>185.13999899999999</v>
      </c>
      <c r="F76">
        <v>167.031586</v>
      </c>
      <c r="G76">
        <v>90471400</v>
      </c>
      <c r="H76" s="3">
        <f t="shared" si="1"/>
        <v>8.772517289794033E-3</v>
      </c>
    </row>
    <row r="77" spans="1:8" x14ac:dyDescent="0.2">
      <c r="A77" s="1">
        <v>43525</v>
      </c>
      <c r="B77">
        <v>185.820007</v>
      </c>
      <c r="C77">
        <v>192.19000199999999</v>
      </c>
      <c r="D77">
        <v>179.520004</v>
      </c>
      <c r="E77">
        <v>191.88999899999999</v>
      </c>
      <c r="F77">
        <v>173.12136799999999</v>
      </c>
      <c r="G77">
        <v>95115500</v>
      </c>
      <c r="H77" s="3">
        <f t="shared" si="1"/>
        <v>3.6458864732326644E-2</v>
      </c>
    </row>
    <row r="78" spans="1:8" x14ac:dyDescent="0.2">
      <c r="A78" s="1">
        <v>43556</v>
      </c>
      <c r="B78">
        <v>192.990005</v>
      </c>
      <c r="C78">
        <v>208.300003</v>
      </c>
      <c r="D78">
        <v>192.85000600000001</v>
      </c>
      <c r="E78">
        <v>203.699997</v>
      </c>
      <c r="F78">
        <v>185.144699</v>
      </c>
      <c r="G78">
        <v>71203800</v>
      </c>
      <c r="H78" s="3">
        <f t="shared" si="1"/>
        <v>6.9450300323412498E-2</v>
      </c>
    </row>
    <row r="79" spans="1:8" x14ac:dyDescent="0.2">
      <c r="A79" s="1">
        <v>43586</v>
      </c>
      <c r="B79">
        <v>203.199997</v>
      </c>
      <c r="C79">
        <v>203.520004</v>
      </c>
      <c r="D79">
        <v>186.270004</v>
      </c>
      <c r="E79">
        <v>189.85000600000001</v>
      </c>
      <c r="F79">
        <v>172.55632</v>
      </c>
      <c r="G79">
        <v>94651500</v>
      </c>
      <c r="H79" s="3">
        <f t="shared" si="1"/>
        <v>-6.7992111402552249E-2</v>
      </c>
    </row>
    <row r="80" spans="1:8" x14ac:dyDescent="0.2">
      <c r="A80" s="1">
        <v>43617</v>
      </c>
      <c r="B80">
        <v>189.520004</v>
      </c>
      <c r="C80">
        <v>211.990005</v>
      </c>
      <c r="D80">
        <v>188.75</v>
      </c>
      <c r="E80">
        <v>207.970001</v>
      </c>
      <c r="F80">
        <v>189.02574200000001</v>
      </c>
      <c r="G80">
        <v>90786400</v>
      </c>
      <c r="H80" s="3">
        <f t="shared" si="1"/>
        <v>9.5443748452679153E-2</v>
      </c>
    </row>
    <row r="81" spans="1:8" x14ac:dyDescent="0.2">
      <c r="A81" s="1">
        <v>43647</v>
      </c>
      <c r="B81">
        <v>209.699997</v>
      </c>
      <c r="C81">
        <v>219.300003</v>
      </c>
      <c r="D81">
        <v>208.16999799999999</v>
      </c>
      <c r="E81">
        <v>213.69000199999999</v>
      </c>
      <c r="F81">
        <v>195.58708200000001</v>
      </c>
      <c r="G81">
        <v>64167400</v>
      </c>
      <c r="H81" s="3">
        <f t="shared" si="1"/>
        <v>3.4711356932538857E-2</v>
      </c>
    </row>
    <row r="82" spans="1:8" x14ac:dyDescent="0.2">
      <c r="A82" s="1">
        <v>43678</v>
      </c>
      <c r="B82">
        <v>214.13999899999999</v>
      </c>
      <c r="C82">
        <v>229.270004</v>
      </c>
      <c r="D82">
        <v>199.050003</v>
      </c>
      <c r="E82">
        <v>227.91000399999999</v>
      </c>
      <c r="F82">
        <v>208.602417</v>
      </c>
      <c r="G82">
        <v>99184500</v>
      </c>
      <c r="H82" s="3">
        <f t="shared" si="1"/>
        <v>6.6544962309934105E-2</v>
      </c>
    </row>
    <row r="83" spans="1:8" x14ac:dyDescent="0.2">
      <c r="A83" s="1">
        <v>43709</v>
      </c>
      <c r="B83">
        <v>226.449997</v>
      </c>
      <c r="C83">
        <v>235.490005</v>
      </c>
      <c r="D83">
        <v>220.66999799999999</v>
      </c>
      <c r="E83">
        <v>232.020004</v>
      </c>
      <c r="F83">
        <v>212.364227</v>
      </c>
      <c r="G83">
        <v>75292900</v>
      </c>
      <c r="H83" s="3">
        <f t="shared" si="1"/>
        <v>1.8033396036825387E-2</v>
      </c>
    </row>
    <row r="84" spans="1:8" x14ac:dyDescent="0.2">
      <c r="A84" s="1">
        <v>43739</v>
      </c>
      <c r="B84">
        <v>233.009995</v>
      </c>
      <c r="C84">
        <v>238.990005</v>
      </c>
      <c r="D84">
        <v>222.11999499999999</v>
      </c>
      <c r="E84">
        <v>234.58000200000001</v>
      </c>
      <c r="F84">
        <v>216.01844800000001</v>
      </c>
      <c r="G84">
        <v>62599000</v>
      </c>
      <c r="H84" s="3">
        <f t="shared" si="1"/>
        <v>1.720732842636442E-2</v>
      </c>
    </row>
    <row r="85" spans="1:8" x14ac:dyDescent="0.2">
      <c r="A85" s="1">
        <v>43770</v>
      </c>
      <c r="B85">
        <v>236.070007</v>
      </c>
      <c r="C85">
        <v>239.30999800000001</v>
      </c>
      <c r="D85">
        <v>216.88000500000001</v>
      </c>
      <c r="E85">
        <v>220.509995</v>
      </c>
      <c r="F85">
        <v>203.061768</v>
      </c>
      <c r="G85">
        <v>102466800</v>
      </c>
      <c r="H85" s="3">
        <f t="shared" si="1"/>
        <v>-5.9979506935444724E-2</v>
      </c>
    </row>
    <row r="86" spans="1:8" x14ac:dyDescent="0.2">
      <c r="A86" s="1">
        <v>43800</v>
      </c>
      <c r="B86">
        <v>220.89999399999999</v>
      </c>
      <c r="C86">
        <v>222</v>
      </c>
      <c r="D86">
        <v>210.61000100000001</v>
      </c>
      <c r="E86">
        <v>218.38000500000001</v>
      </c>
      <c r="F86">
        <v>201.100311</v>
      </c>
      <c r="G86">
        <v>111759300</v>
      </c>
      <c r="H86" s="3">
        <f t="shared" si="1"/>
        <v>-9.6594106281985871E-3</v>
      </c>
    </row>
    <row r="87" spans="1:8" x14ac:dyDescent="0.2">
      <c r="A87" s="1">
        <v>43831</v>
      </c>
      <c r="B87">
        <v>219.08000200000001</v>
      </c>
      <c r="C87">
        <v>236.529999</v>
      </c>
      <c r="D87">
        <v>216.39999399999999</v>
      </c>
      <c r="E87">
        <v>228.10000600000001</v>
      </c>
      <c r="F87">
        <v>211.39463799999999</v>
      </c>
      <c r="G87">
        <v>97265400</v>
      </c>
      <c r="H87" s="3">
        <f t="shared" si="1"/>
        <v>5.119001034264925E-2</v>
      </c>
    </row>
    <row r="88" spans="1:8" x14ac:dyDescent="0.2">
      <c r="A88" s="1">
        <v>43862</v>
      </c>
      <c r="B88">
        <v>230.300003</v>
      </c>
      <c r="C88">
        <v>247.36000100000001</v>
      </c>
      <c r="D88">
        <v>212.33000200000001</v>
      </c>
      <c r="E88">
        <v>217.83999600000001</v>
      </c>
      <c r="F88">
        <v>201.88606300000001</v>
      </c>
      <c r="G88">
        <v>86009000</v>
      </c>
      <c r="H88" s="3">
        <f t="shared" si="1"/>
        <v>-4.4980209006058043E-2</v>
      </c>
    </row>
    <row r="89" spans="1:8" x14ac:dyDescent="0.2">
      <c r="A89" s="1">
        <v>43891</v>
      </c>
      <c r="B89">
        <v>219.979996</v>
      </c>
      <c r="C89">
        <v>241.320007</v>
      </c>
      <c r="D89">
        <v>140.63000500000001</v>
      </c>
      <c r="E89">
        <v>186.71000699999999</v>
      </c>
      <c r="F89">
        <v>173.03595000000001</v>
      </c>
      <c r="G89">
        <v>221563200</v>
      </c>
      <c r="H89" s="3">
        <f t="shared" si="1"/>
        <v>-0.14290294521222097</v>
      </c>
    </row>
    <row r="90" spans="1:8" x14ac:dyDescent="0.2">
      <c r="A90" s="1">
        <v>43922</v>
      </c>
      <c r="B90">
        <v>175.91000399999999</v>
      </c>
      <c r="C90">
        <v>224.220001</v>
      </c>
      <c r="D90">
        <v>174</v>
      </c>
      <c r="E90">
        <v>219.83000200000001</v>
      </c>
      <c r="F90">
        <v>205.093369</v>
      </c>
      <c r="G90">
        <v>120713600</v>
      </c>
      <c r="H90" s="3">
        <f t="shared" si="1"/>
        <v>0.18526450139407435</v>
      </c>
    </row>
    <row r="91" spans="1:8" x14ac:dyDescent="0.2">
      <c r="A91" s="1">
        <v>43952</v>
      </c>
      <c r="B91">
        <v>216.770004</v>
      </c>
      <c r="C91">
        <v>252.229996</v>
      </c>
      <c r="D91">
        <v>215.21000699999999</v>
      </c>
      <c r="E91">
        <v>248.479996</v>
      </c>
      <c r="F91">
        <v>231.82276899999999</v>
      </c>
      <c r="G91">
        <v>115230300</v>
      </c>
      <c r="H91" s="3">
        <f t="shared" si="1"/>
        <v>0.13032795809210193</v>
      </c>
    </row>
    <row r="92" spans="1:8" x14ac:dyDescent="0.2">
      <c r="A92" s="1">
        <v>43983</v>
      </c>
      <c r="B92">
        <v>249.41000399999999</v>
      </c>
      <c r="C92">
        <v>259.290009</v>
      </c>
      <c r="D92">
        <v>234.30999800000001</v>
      </c>
      <c r="E92">
        <v>250.509995</v>
      </c>
      <c r="F92">
        <v>233.71665999999999</v>
      </c>
      <c r="G92">
        <v>103047000</v>
      </c>
      <c r="H92" s="3">
        <f t="shared" si="1"/>
        <v>8.1695642242975552E-3</v>
      </c>
    </row>
    <row r="93" spans="1:8" x14ac:dyDescent="0.2">
      <c r="A93" s="1">
        <v>44013</v>
      </c>
      <c r="B93">
        <v>249.64999399999999</v>
      </c>
      <c r="C93">
        <v>269.07000699999998</v>
      </c>
      <c r="D93">
        <v>246.220001</v>
      </c>
      <c r="E93">
        <v>265.48998999999998</v>
      </c>
      <c r="F93">
        <v>249.17150899999999</v>
      </c>
      <c r="G93">
        <v>66948200</v>
      </c>
      <c r="H93" s="3">
        <f t="shared" si="1"/>
        <v>6.6126432749809089E-2</v>
      </c>
    </row>
    <row r="94" spans="1:8" x14ac:dyDescent="0.2">
      <c r="A94" s="1">
        <v>44044</v>
      </c>
      <c r="B94">
        <v>266.73001099999999</v>
      </c>
      <c r="C94">
        <v>292.95001200000002</v>
      </c>
      <c r="D94">
        <v>263.83999599999999</v>
      </c>
      <c r="E94">
        <v>285.040009</v>
      </c>
      <c r="F94">
        <v>267.51980600000002</v>
      </c>
      <c r="G94">
        <v>74350500</v>
      </c>
      <c r="H94" s="3">
        <f t="shared" si="1"/>
        <v>7.3637219093134892E-2</v>
      </c>
    </row>
    <row r="95" spans="1:8" x14ac:dyDescent="0.2">
      <c r="A95" s="1">
        <v>44075</v>
      </c>
      <c r="B95">
        <v>284.02999899999998</v>
      </c>
      <c r="C95">
        <v>288.040009</v>
      </c>
      <c r="D95">
        <v>262.80999800000001</v>
      </c>
      <c r="E95">
        <v>277.709991</v>
      </c>
      <c r="F95">
        <v>260.64038099999999</v>
      </c>
      <c r="G95">
        <v>80493700</v>
      </c>
      <c r="H95" s="3">
        <f t="shared" si="1"/>
        <v>-2.5715572625677016E-2</v>
      </c>
    </row>
    <row r="96" spans="1:8" x14ac:dyDescent="0.2">
      <c r="A96" s="1">
        <v>44105</v>
      </c>
      <c r="B96">
        <v>279.44000199999999</v>
      </c>
      <c r="C96">
        <v>292.64999399999999</v>
      </c>
      <c r="D96">
        <v>262.02999899999998</v>
      </c>
      <c r="E96">
        <v>266.709991</v>
      </c>
      <c r="F96">
        <v>251.63651999999999</v>
      </c>
      <c r="G96">
        <v>59503400</v>
      </c>
      <c r="H96" s="3">
        <f t="shared" si="1"/>
        <v>-3.4545149778613934E-2</v>
      </c>
    </row>
    <row r="97" spans="1:8" x14ac:dyDescent="0.2">
      <c r="A97" s="1">
        <v>44136</v>
      </c>
      <c r="B97">
        <v>270.14999399999999</v>
      </c>
      <c r="C97">
        <v>289</v>
      </c>
      <c r="D97">
        <v>268.51998900000001</v>
      </c>
      <c r="E97">
        <v>277.41000400000001</v>
      </c>
      <c r="F97">
        <v>261.73187300000001</v>
      </c>
      <c r="G97">
        <v>82679200</v>
      </c>
      <c r="H97" s="3">
        <f t="shared" si="1"/>
        <v>4.011879118341017E-2</v>
      </c>
    </row>
    <row r="98" spans="1:8" x14ac:dyDescent="0.2">
      <c r="A98" s="1">
        <v>44166</v>
      </c>
      <c r="B98">
        <v>278.73001099999999</v>
      </c>
      <c r="C98">
        <v>278.95001200000002</v>
      </c>
      <c r="D98">
        <v>258.73001099999999</v>
      </c>
      <c r="E98">
        <v>265.61999500000002</v>
      </c>
      <c r="F98">
        <v>250.60813899999999</v>
      </c>
      <c r="G98">
        <v>92268500</v>
      </c>
      <c r="H98" s="3">
        <f t="shared" si="1"/>
        <v>-4.2500494389538922E-2</v>
      </c>
    </row>
    <row r="99" spans="1:8" x14ac:dyDescent="0.2">
      <c r="A99" s="1">
        <v>44197</v>
      </c>
      <c r="B99">
        <v>266.01001000000002</v>
      </c>
      <c r="C99">
        <v>285.76998900000001</v>
      </c>
      <c r="D99">
        <v>261.05999800000001</v>
      </c>
      <c r="E99">
        <v>270.82000699999998</v>
      </c>
      <c r="F99">
        <v>256.907532</v>
      </c>
      <c r="G99">
        <v>76246100</v>
      </c>
      <c r="H99" s="3">
        <f t="shared" si="1"/>
        <v>2.5136426235542211E-2</v>
      </c>
    </row>
    <row r="100" spans="1:8" x14ac:dyDescent="0.2">
      <c r="A100" s="1">
        <v>44228</v>
      </c>
      <c r="B100">
        <v>271.23001099999999</v>
      </c>
      <c r="C100">
        <v>284.67999300000002</v>
      </c>
      <c r="D100">
        <v>254.029999</v>
      </c>
      <c r="E100">
        <v>258.33999599999999</v>
      </c>
      <c r="F100">
        <v>245.06860399999999</v>
      </c>
      <c r="G100">
        <v>88427300</v>
      </c>
      <c r="H100" s="3">
        <f t="shared" si="1"/>
        <v>-4.6082448061507242E-2</v>
      </c>
    </row>
    <row r="101" spans="1:8" x14ac:dyDescent="0.2">
      <c r="A101" s="1">
        <v>44256</v>
      </c>
      <c r="B101">
        <v>258.80999800000001</v>
      </c>
      <c r="C101">
        <v>308.01998900000001</v>
      </c>
      <c r="D101">
        <v>246.58999600000001</v>
      </c>
      <c r="E101">
        <v>305.25</v>
      </c>
      <c r="F101">
        <v>289.56875600000001</v>
      </c>
      <c r="G101">
        <v>124195800</v>
      </c>
      <c r="H101" s="3">
        <f t="shared" si="1"/>
        <v>0.18158242742509773</v>
      </c>
    </row>
    <row r="102" spans="1:8" x14ac:dyDescent="0.2">
      <c r="A102" s="1">
        <v>44287</v>
      </c>
      <c r="B102">
        <v>306.88000499999998</v>
      </c>
      <c r="C102">
        <v>328.82998700000002</v>
      </c>
      <c r="D102">
        <v>303.89001500000001</v>
      </c>
      <c r="E102">
        <v>323.67001299999998</v>
      </c>
      <c r="F102">
        <v>308.966522</v>
      </c>
      <c r="G102">
        <v>81662500</v>
      </c>
      <c r="H102" s="3">
        <f t="shared" si="1"/>
        <v>6.6988463354796426E-2</v>
      </c>
    </row>
    <row r="103" spans="1:8" x14ac:dyDescent="0.2">
      <c r="A103" s="1">
        <v>44317</v>
      </c>
      <c r="B103">
        <v>326.27999899999998</v>
      </c>
      <c r="C103">
        <v>345.69000199999999</v>
      </c>
      <c r="D103">
        <v>309.07000699999998</v>
      </c>
      <c r="E103">
        <v>318.91000400000001</v>
      </c>
      <c r="F103">
        <v>304.422821</v>
      </c>
      <c r="G103">
        <v>83404300</v>
      </c>
      <c r="H103" s="3">
        <f t="shared" si="1"/>
        <v>-1.4706127287149895E-2</v>
      </c>
    </row>
    <row r="104" spans="1:8" x14ac:dyDescent="0.2">
      <c r="A104" s="1">
        <v>44348</v>
      </c>
      <c r="B104">
        <v>320.66000400000001</v>
      </c>
      <c r="C104">
        <v>321.26001000000002</v>
      </c>
      <c r="D104">
        <v>298.39999399999999</v>
      </c>
      <c r="E104">
        <v>318.89001500000001</v>
      </c>
      <c r="F104">
        <v>304.40362499999998</v>
      </c>
      <c r="G104">
        <v>89201700</v>
      </c>
      <c r="H104" s="3">
        <f t="shared" si="1"/>
        <v>-6.305703342793146E-5</v>
      </c>
    </row>
    <row r="105" spans="1:8" x14ac:dyDescent="0.2">
      <c r="A105" s="1">
        <v>44378</v>
      </c>
      <c r="B105">
        <v>319.91000400000001</v>
      </c>
      <c r="C105">
        <v>333.45001200000002</v>
      </c>
      <c r="D105">
        <v>314.79998799999998</v>
      </c>
      <c r="E105">
        <v>328.19000199999999</v>
      </c>
      <c r="F105">
        <v>314.92398100000003</v>
      </c>
      <c r="G105">
        <v>60847700</v>
      </c>
      <c r="H105" s="3">
        <f t="shared" si="1"/>
        <v>3.4560547693872075E-2</v>
      </c>
    </row>
    <row r="106" spans="1:8" x14ac:dyDescent="0.2">
      <c r="A106" s="1">
        <v>44409</v>
      </c>
      <c r="B106">
        <v>330</v>
      </c>
      <c r="C106">
        <v>338.54998799999998</v>
      </c>
      <c r="D106">
        <v>316.60998499999999</v>
      </c>
      <c r="E106">
        <v>326.17999300000002</v>
      </c>
      <c r="F106">
        <v>312.99520899999999</v>
      </c>
      <c r="G106">
        <v>67430900</v>
      </c>
      <c r="H106" s="3">
        <f t="shared" si="1"/>
        <v>-6.1245637562292775E-3</v>
      </c>
    </row>
    <row r="107" spans="1:8" x14ac:dyDescent="0.2">
      <c r="A107" s="1">
        <v>44440</v>
      </c>
      <c r="B107">
        <v>325.55999800000001</v>
      </c>
      <c r="C107">
        <v>343.73998999999998</v>
      </c>
      <c r="D107">
        <v>320.27999899999998</v>
      </c>
      <c r="E107">
        <v>328.26001000000002</v>
      </c>
      <c r="F107">
        <v>314.99115</v>
      </c>
      <c r="G107">
        <v>67432900</v>
      </c>
      <c r="H107" s="3">
        <f t="shared" si="1"/>
        <v>6.3769059161541868E-3</v>
      </c>
    </row>
    <row r="108" spans="1:8" x14ac:dyDescent="0.2">
      <c r="A108" s="1">
        <v>44470</v>
      </c>
      <c r="B108">
        <v>328.14999399999999</v>
      </c>
      <c r="C108">
        <v>375.14999399999999</v>
      </c>
      <c r="D108">
        <v>324.16000400000001</v>
      </c>
      <c r="E108">
        <v>371.73998999999998</v>
      </c>
      <c r="F108">
        <v>358.52722199999999</v>
      </c>
      <c r="G108">
        <v>59686400</v>
      </c>
      <c r="H108" s="3">
        <f t="shared" si="1"/>
        <v>0.13821363552595045</v>
      </c>
    </row>
    <row r="109" spans="1:8" x14ac:dyDescent="0.2">
      <c r="A109" s="1">
        <v>44501</v>
      </c>
      <c r="B109">
        <v>373</v>
      </c>
      <c r="C109">
        <v>416.55999800000001</v>
      </c>
      <c r="D109">
        <v>364.70001200000002</v>
      </c>
      <c r="E109">
        <v>400.60998499999999</v>
      </c>
      <c r="F109">
        <v>386.37106299999999</v>
      </c>
      <c r="G109">
        <v>76047100</v>
      </c>
      <c r="H109" s="3">
        <f t="shared" si="1"/>
        <v>7.766172076049499E-2</v>
      </c>
    </row>
    <row r="110" spans="1:8" x14ac:dyDescent="0.2">
      <c r="A110" s="1">
        <v>44531</v>
      </c>
      <c r="B110">
        <v>402.07998700000002</v>
      </c>
      <c r="C110">
        <v>420.60998499999999</v>
      </c>
      <c r="D110">
        <v>380.89999399999999</v>
      </c>
      <c r="E110">
        <v>415.01001000000002</v>
      </c>
      <c r="F110">
        <v>400.259277</v>
      </c>
      <c r="G110">
        <v>84890300</v>
      </c>
      <c r="H110" s="3">
        <f t="shared" si="1"/>
        <v>3.5945274711217196E-2</v>
      </c>
    </row>
    <row r="111" spans="1:8" x14ac:dyDescent="0.2">
      <c r="A111" s="1">
        <v>44562</v>
      </c>
      <c r="B111">
        <v>416.57000699999998</v>
      </c>
      <c r="C111">
        <v>417.83999599999999</v>
      </c>
      <c r="D111">
        <v>343.60998499999999</v>
      </c>
      <c r="E111">
        <v>366.98001099999999</v>
      </c>
      <c r="F111">
        <v>355.400238</v>
      </c>
      <c r="G111">
        <v>101082900</v>
      </c>
      <c r="H111" s="3">
        <f t="shared" si="1"/>
        <v>-0.11207495135709246</v>
      </c>
    </row>
    <row r="112" spans="1:8" x14ac:dyDescent="0.2">
      <c r="A112" s="1">
        <v>44593</v>
      </c>
      <c r="B112">
        <v>369.47000100000002</v>
      </c>
      <c r="C112">
        <v>374.67001299999998</v>
      </c>
      <c r="D112">
        <v>299.290009</v>
      </c>
      <c r="E112">
        <v>315.82998700000002</v>
      </c>
      <c r="F112">
        <v>305.86422700000003</v>
      </c>
      <c r="G112">
        <v>103092300</v>
      </c>
      <c r="H112" s="3">
        <f t="shared" si="1"/>
        <v>-0.13938091679049458</v>
      </c>
    </row>
    <row r="113" spans="1:8" x14ac:dyDescent="0.2">
      <c r="A113" s="1">
        <v>44621</v>
      </c>
      <c r="B113">
        <v>314.58999599999999</v>
      </c>
      <c r="C113">
        <v>340.73998999999998</v>
      </c>
      <c r="D113">
        <v>298.89001500000001</v>
      </c>
      <c r="E113">
        <v>299.32998700000002</v>
      </c>
      <c r="F113">
        <v>289.88488799999999</v>
      </c>
      <c r="G113">
        <v>115574300</v>
      </c>
      <c r="H113" s="3">
        <f t="shared" si="1"/>
        <v>-5.2243242554808597E-2</v>
      </c>
    </row>
    <row r="114" spans="1:8" x14ac:dyDescent="0.2">
      <c r="A114" s="1">
        <v>44652</v>
      </c>
      <c r="B114">
        <v>300.5</v>
      </c>
      <c r="C114">
        <v>318.39999399999999</v>
      </c>
      <c r="D114">
        <v>293.58999599999999</v>
      </c>
      <c r="E114">
        <v>300.39999399999999</v>
      </c>
      <c r="F114">
        <v>292.67675800000001</v>
      </c>
      <c r="G114">
        <v>86697000</v>
      </c>
      <c r="H114" s="3">
        <f t="shared" si="1"/>
        <v>9.6309608246981718E-3</v>
      </c>
    </row>
    <row r="115" spans="1:8" x14ac:dyDescent="0.2">
      <c r="A115" s="1">
        <v>44682</v>
      </c>
      <c r="B115">
        <v>301.98998999999998</v>
      </c>
      <c r="C115">
        <v>315.75</v>
      </c>
      <c r="D115">
        <v>279.58999599999999</v>
      </c>
      <c r="E115">
        <v>302.75</v>
      </c>
      <c r="F115">
        <v>294.966339</v>
      </c>
      <c r="G115">
        <v>105314200</v>
      </c>
      <c r="H115" s="3">
        <f t="shared" si="1"/>
        <v>7.8228999652920784E-3</v>
      </c>
    </row>
    <row r="116" spans="1:8" x14ac:dyDescent="0.2">
      <c r="A116" s="1">
        <v>44713</v>
      </c>
      <c r="B116">
        <v>301.73998999999998</v>
      </c>
      <c r="C116">
        <v>308.459991</v>
      </c>
      <c r="D116">
        <v>264.51001000000002</v>
      </c>
      <c r="E116">
        <v>274.26998900000001</v>
      </c>
      <c r="F116">
        <v>267.21853599999997</v>
      </c>
      <c r="G116">
        <v>95071800</v>
      </c>
      <c r="H116" s="3">
        <f t="shared" si="1"/>
        <v>-9.4071083141456471E-2</v>
      </c>
    </row>
    <row r="117" spans="1:8" x14ac:dyDescent="0.2">
      <c r="A117" s="1">
        <v>44743</v>
      </c>
      <c r="B117">
        <v>275.73001099999999</v>
      </c>
      <c r="C117">
        <v>310.67001299999998</v>
      </c>
      <c r="D117">
        <v>274.54998799999998</v>
      </c>
      <c r="E117">
        <v>300.94000199999999</v>
      </c>
      <c r="F117">
        <v>295.054596</v>
      </c>
      <c r="G117">
        <v>54082200</v>
      </c>
      <c r="H117" s="3">
        <f t="shared" si="1"/>
        <v>0.10416964487822819</v>
      </c>
    </row>
    <row r="118" spans="1:8" x14ac:dyDescent="0.2">
      <c r="A118" s="1">
        <v>44774</v>
      </c>
      <c r="B118">
        <v>300.64001500000001</v>
      </c>
      <c r="C118">
        <v>332.98001099999999</v>
      </c>
      <c r="D118">
        <v>288.27999899999998</v>
      </c>
      <c r="E118">
        <v>288.42001299999998</v>
      </c>
      <c r="F118">
        <v>282.77941900000002</v>
      </c>
      <c r="G118">
        <v>76506500</v>
      </c>
      <c r="H118" s="3">
        <f t="shared" si="1"/>
        <v>-4.1603069962007931E-2</v>
      </c>
    </row>
    <row r="119" spans="1:8" x14ac:dyDescent="0.2">
      <c r="A119" s="1">
        <v>44805</v>
      </c>
      <c r="B119">
        <v>288.39999399999999</v>
      </c>
      <c r="C119">
        <v>302.82998700000002</v>
      </c>
      <c r="D119">
        <v>265.60998499999999</v>
      </c>
      <c r="E119">
        <v>275.94000199999999</v>
      </c>
      <c r="F119">
        <v>272.308716</v>
      </c>
      <c r="G119">
        <v>84362400</v>
      </c>
      <c r="H119" s="3">
        <f t="shared" si="1"/>
        <v>-3.7027811419331098E-2</v>
      </c>
    </row>
    <row r="120" spans="1:8" x14ac:dyDescent="0.2">
      <c r="A120" s="1">
        <v>44835</v>
      </c>
      <c r="B120">
        <v>281</v>
      </c>
      <c r="C120">
        <v>299.27999899999998</v>
      </c>
      <c r="D120">
        <v>267.86999500000002</v>
      </c>
      <c r="E120">
        <v>296.13000499999998</v>
      </c>
      <c r="F120">
        <v>292.23303199999998</v>
      </c>
      <c r="G120">
        <v>65951000</v>
      </c>
      <c r="H120" s="3">
        <f t="shared" si="1"/>
        <v>7.3168117027880869E-2</v>
      </c>
    </row>
    <row r="121" spans="1:8" x14ac:dyDescent="0.2">
      <c r="A121" s="1">
        <v>44866</v>
      </c>
      <c r="B121">
        <v>300.36999500000002</v>
      </c>
      <c r="C121">
        <v>329.07998700000002</v>
      </c>
      <c r="D121">
        <v>277.5</v>
      </c>
      <c r="E121">
        <v>323.98998999999998</v>
      </c>
      <c r="F121">
        <v>319.72640999999999</v>
      </c>
      <c r="G121">
        <v>108646300</v>
      </c>
      <c r="H121" s="3">
        <f t="shared" si="1"/>
        <v>9.4080322856863116E-2</v>
      </c>
    </row>
    <row r="122" spans="1:8" x14ac:dyDescent="0.2">
      <c r="A122" s="1">
        <v>44896</v>
      </c>
      <c r="B122">
        <v>326.30999800000001</v>
      </c>
      <c r="C122">
        <v>347.25</v>
      </c>
      <c r="D122">
        <v>310.73001099999999</v>
      </c>
      <c r="E122">
        <v>315.85998499999999</v>
      </c>
      <c r="F122">
        <v>313.589111</v>
      </c>
      <c r="G122">
        <v>77731000</v>
      </c>
      <c r="H122" s="3">
        <f t="shared" si="1"/>
        <v>-1.9195470902763349E-2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C0B2-BA16-894E-818A-F1BFA570DDD5}">
  <dimension ref="A1:K122"/>
  <sheetViews>
    <sheetView workbookViewId="0">
      <selection activeCell="K2" sqref="K2"/>
    </sheetView>
  </sheetViews>
  <sheetFormatPr baseColWidth="10" defaultColWidth="10.6640625" defaultRowHeight="16" x14ac:dyDescent="0.2"/>
  <cols>
    <col min="8" max="8" width="10.83203125" style="2"/>
    <col min="11" max="11" width="20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10</v>
      </c>
      <c r="K1" s="13">
        <f>(AVERAGE(H:H))/_xlfn.STDEV.S(H:H)</f>
        <v>0.23682691139030634</v>
      </c>
    </row>
    <row r="2" spans="1:11" x14ac:dyDescent="0.2">
      <c r="A2" s="1">
        <v>41244</v>
      </c>
      <c r="B2">
        <v>17.573574000000001</v>
      </c>
      <c r="C2">
        <v>18.245747000000001</v>
      </c>
      <c r="D2">
        <v>17.075324999999999</v>
      </c>
      <c r="E2">
        <v>17.702202</v>
      </c>
      <c r="F2">
        <v>17.702202</v>
      </c>
      <c r="G2">
        <v>1666152180</v>
      </c>
    </row>
    <row r="3" spans="1:11" x14ac:dyDescent="0.2">
      <c r="A3" s="1">
        <v>41275</v>
      </c>
      <c r="B3">
        <v>18.003504</v>
      </c>
      <c r="C3">
        <v>19.042793</v>
      </c>
      <c r="D3">
        <v>17.405404999999998</v>
      </c>
      <c r="E3">
        <v>18.911161</v>
      </c>
      <c r="F3">
        <v>18.911161</v>
      </c>
      <c r="G3">
        <v>2094111792</v>
      </c>
      <c r="H3" s="2">
        <f>(F3-F2)/F2</f>
        <v>6.829427209112178E-2</v>
      </c>
    </row>
    <row r="4" spans="1:11" x14ac:dyDescent="0.2">
      <c r="A4" s="1">
        <v>41306</v>
      </c>
      <c r="B4">
        <v>18.973973999999998</v>
      </c>
      <c r="C4">
        <v>20.244492999999999</v>
      </c>
      <c r="D4">
        <v>18.971471999999999</v>
      </c>
      <c r="E4">
        <v>20.050051</v>
      </c>
      <c r="F4">
        <v>20.050051</v>
      </c>
      <c r="G4">
        <v>1851762384</v>
      </c>
      <c r="H4" s="2">
        <f t="shared" ref="H4:H67" si="0">(F4-F3)/F3</f>
        <v>6.022316662631131E-2</v>
      </c>
    </row>
    <row r="5" spans="1:11" x14ac:dyDescent="0.2">
      <c r="A5" s="1">
        <v>41334</v>
      </c>
      <c r="B5">
        <v>19.964966</v>
      </c>
      <c r="C5">
        <v>21.121120000000001</v>
      </c>
      <c r="D5">
        <v>19.852352</v>
      </c>
      <c r="E5">
        <v>19.874624000000001</v>
      </c>
      <c r="F5">
        <v>19.874624000000001</v>
      </c>
      <c r="G5">
        <v>1700254044</v>
      </c>
      <c r="H5" s="2">
        <f t="shared" si="0"/>
        <v>-8.7494540537577242E-3</v>
      </c>
    </row>
    <row r="6" spans="1:11" x14ac:dyDescent="0.2">
      <c r="A6" s="1">
        <v>41365</v>
      </c>
      <c r="B6">
        <v>19.895144999999999</v>
      </c>
      <c r="C6">
        <v>20.711711999999999</v>
      </c>
      <c r="D6">
        <v>19.050550000000001</v>
      </c>
      <c r="E6">
        <v>20.634886000000002</v>
      </c>
      <c r="F6">
        <v>20.634886000000002</v>
      </c>
      <c r="G6">
        <v>2139945912</v>
      </c>
      <c r="H6" s="2">
        <f t="shared" si="0"/>
        <v>3.8252899778129179E-2</v>
      </c>
    </row>
    <row r="7" spans="1:11" x14ac:dyDescent="0.2">
      <c r="A7" s="1">
        <v>41395</v>
      </c>
      <c r="B7">
        <v>20.602101999999999</v>
      </c>
      <c r="C7">
        <v>23.038038</v>
      </c>
      <c r="D7">
        <v>20.429428000000001</v>
      </c>
      <c r="E7">
        <v>21.802301</v>
      </c>
      <c r="F7">
        <v>21.802301</v>
      </c>
      <c r="G7">
        <v>1974715308</v>
      </c>
      <c r="H7" s="2">
        <f t="shared" si="0"/>
        <v>5.6574821881739408E-2</v>
      </c>
    </row>
    <row r="8" spans="1:11" x14ac:dyDescent="0.2">
      <c r="A8" s="1">
        <v>41426</v>
      </c>
      <c r="B8">
        <v>21.846848000000001</v>
      </c>
      <c r="C8">
        <v>22.793794999999999</v>
      </c>
      <c r="D8">
        <v>21.201702000000001</v>
      </c>
      <c r="E8">
        <v>22.031281</v>
      </c>
      <c r="F8">
        <v>22.031281</v>
      </c>
      <c r="G8">
        <v>1941280776</v>
      </c>
      <c r="H8" s="2">
        <f t="shared" si="0"/>
        <v>1.0502561174620971E-2</v>
      </c>
    </row>
    <row r="9" spans="1:11" x14ac:dyDescent="0.2">
      <c r="A9" s="1">
        <v>41456</v>
      </c>
      <c r="B9">
        <v>22.183433999999998</v>
      </c>
      <c r="C9">
        <v>23.223223000000001</v>
      </c>
      <c r="D9">
        <v>21.912163</v>
      </c>
      <c r="E9">
        <v>22.215965000000001</v>
      </c>
      <c r="F9">
        <v>22.215965000000001</v>
      </c>
      <c r="G9">
        <v>2047770180</v>
      </c>
      <c r="H9" s="2">
        <f t="shared" si="0"/>
        <v>8.3828080627722339E-3</v>
      </c>
    </row>
    <row r="10" spans="1:11" x14ac:dyDescent="0.2">
      <c r="A10" s="1">
        <v>41487</v>
      </c>
      <c r="B10">
        <v>22.397396000000001</v>
      </c>
      <c r="C10">
        <v>22.765516000000002</v>
      </c>
      <c r="D10">
        <v>21.160160000000001</v>
      </c>
      <c r="E10">
        <v>21.193693</v>
      </c>
      <c r="F10">
        <v>21.193693</v>
      </c>
      <c r="G10">
        <v>1338144516</v>
      </c>
      <c r="H10" s="2">
        <f t="shared" si="0"/>
        <v>-4.6015196729019013E-2</v>
      </c>
    </row>
    <row r="11" spans="1:11" x14ac:dyDescent="0.2">
      <c r="A11" s="1">
        <v>41518</v>
      </c>
      <c r="B11">
        <v>21.380381</v>
      </c>
      <c r="C11">
        <v>22.672422000000001</v>
      </c>
      <c r="D11">
        <v>21.370118999999999</v>
      </c>
      <c r="E11">
        <v>21.91967</v>
      </c>
      <c r="F11">
        <v>21.91967</v>
      </c>
      <c r="G11">
        <v>1323615060</v>
      </c>
      <c r="H11" s="2">
        <f t="shared" si="0"/>
        <v>3.4254388793873741E-2</v>
      </c>
    </row>
    <row r="12" spans="1:11" x14ac:dyDescent="0.2">
      <c r="A12" s="1">
        <v>41548</v>
      </c>
      <c r="B12">
        <v>22.028278</v>
      </c>
      <c r="C12">
        <v>26.064063999999998</v>
      </c>
      <c r="D12">
        <v>21.095596</v>
      </c>
      <c r="E12">
        <v>25.790291</v>
      </c>
      <c r="F12">
        <v>25.790291</v>
      </c>
      <c r="G12">
        <v>2206771020</v>
      </c>
      <c r="H12" s="2">
        <f t="shared" si="0"/>
        <v>0.17658208358063784</v>
      </c>
    </row>
    <row r="13" spans="1:11" x14ac:dyDescent="0.2">
      <c r="A13" s="1">
        <v>41579</v>
      </c>
      <c r="B13">
        <v>25.820571999999999</v>
      </c>
      <c r="C13">
        <v>26.726727</v>
      </c>
      <c r="D13">
        <v>25.15015</v>
      </c>
      <c r="E13">
        <v>26.516266000000002</v>
      </c>
      <c r="F13">
        <v>26.516266000000002</v>
      </c>
      <c r="G13">
        <v>1049213736</v>
      </c>
      <c r="H13" s="2">
        <f t="shared" si="0"/>
        <v>2.8149158921859464E-2</v>
      </c>
    </row>
    <row r="14" spans="1:11" x14ac:dyDescent="0.2">
      <c r="A14" s="1">
        <v>41609</v>
      </c>
      <c r="B14">
        <v>26.614364999999999</v>
      </c>
      <c r="C14">
        <v>28.053052999999998</v>
      </c>
      <c r="D14">
        <v>26.251753000000001</v>
      </c>
      <c r="E14">
        <v>28.045794999999998</v>
      </c>
      <c r="F14">
        <v>28.045794999999998</v>
      </c>
      <c r="G14">
        <v>1352374272</v>
      </c>
      <c r="H14" s="2">
        <f t="shared" si="0"/>
        <v>5.768266919633392E-2</v>
      </c>
    </row>
    <row r="15" spans="1:11" x14ac:dyDescent="0.2">
      <c r="A15" s="1">
        <v>41640</v>
      </c>
      <c r="B15">
        <v>27.914413</v>
      </c>
      <c r="C15">
        <v>29.693193000000001</v>
      </c>
      <c r="D15">
        <v>27.083834</v>
      </c>
      <c r="E15">
        <v>29.553804</v>
      </c>
      <c r="F15">
        <v>29.553804</v>
      </c>
      <c r="G15">
        <v>2178287532</v>
      </c>
      <c r="H15" s="2">
        <f t="shared" si="0"/>
        <v>5.3769522311633573E-2</v>
      </c>
    </row>
    <row r="16" spans="1:11" x14ac:dyDescent="0.2">
      <c r="A16" s="1">
        <v>41671</v>
      </c>
      <c r="B16">
        <v>29.509509999999999</v>
      </c>
      <c r="C16">
        <v>30.752752000000001</v>
      </c>
      <c r="D16">
        <v>28.228729000000001</v>
      </c>
      <c r="E16">
        <v>30.421672999999998</v>
      </c>
      <c r="F16">
        <v>30.421672999999998</v>
      </c>
      <c r="G16">
        <v>1620230148</v>
      </c>
      <c r="H16" s="2">
        <f t="shared" si="0"/>
        <v>2.9365729027640532E-2</v>
      </c>
    </row>
    <row r="17" spans="1:8" x14ac:dyDescent="0.2">
      <c r="A17" s="1">
        <v>41699</v>
      </c>
      <c r="B17">
        <v>30.19895</v>
      </c>
      <c r="C17">
        <v>30.705456000000002</v>
      </c>
      <c r="D17">
        <v>27.580079999999999</v>
      </c>
      <c r="E17">
        <v>27.890640000000001</v>
      </c>
      <c r="F17">
        <v>27.890640000000001</v>
      </c>
      <c r="G17">
        <v>1744505748</v>
      </c>
      <c r="H17" s="2">
        <f t="shared" si="0"/>
        <v>-8.3198350071016711E-2</v>
      </c>
    </row>
    <row r="18" spans="1:8" x14ac:dyDescent="0.2">
      <c r="A18" s="1">
        <v>41730</v>
      </c>
      <c r="B18">
        <v>28.034783999999998</v>
      </c>
      <c r="C18">
        <v>29.415001</v>
      </c>
      <c r="D18">
        <v>25.549999</v>
      </c>
      <c r="E18">
        <v>26.743998999999999</v>
      </c>
      <c r="F18">
        <v>26.743998999999999</v>
      </c>
      <c r="G18">
        <v>1421285316</v>
      </c>
      <c r="H18" s="2">
        <f t="shared" si="0"/>
        <v>-4.1112036152630503E-2</v>
      </c>
    </row>
    <row r="19" spans="1:8" x14ac:dyDescent="0.2">
      <c r="A19" s="1">
        <v>41760</v>
      </c>
      <c r="B19">
        <v>26.712499999999999</v>
      </c>
      <c r="C19">
        <v>28.882999000000002</v>
      </c>
      <c r="D19">
        <v>25.554500999999998</v>
      </c>
      <c r="E19">
        <v>28.5825</v>
      </c>
      <c r="F19">
        <v>28.5825</v>
      </c>
      <c r="G19">
        <v>829136000</v>
      </c>
      <c r="H19" s="2">
        <f t="shared" si="0"/>
        <v>6.8744431227356864E-2</v>
      </c>
    </row>
    <row r="20" spans="1:8" x14ac:dyDescent="0.2">
      <c r="A20" s="1">
        <v>41791</v>
      </c>
      <c r="B20">
        <v>28.487499</v>
      </c>
      <c r="C20">
        <v>29.48</v>
      </c>
      <c r="D20">
        <v>27.373501000000001</v>
      </c>
      <c r="E20">
        <v>29.233499999999999</v>
      </c>
      <c r="F20">
        <v>29.233499999999999</v>
      </c>
      <c r="G20">
        <v>789784000</v>
      </c>
      <c r="H20" s="2">
        <f t="shared" si="0"/>
        <v>2.2776174232484906E-2</v>
      </c>
    </row>
    <row r="21" spans="1:8" x14ac:dyDescent="0.2">
      <c r="A21" s="1">
        <v>41821</v>
      </c>
      <c r="B21">
        <v>29.3825</v>
      </c>
      <c r="C21">
        <v>30.445499000000002</v>
      </c>
      <c r="D21">
        <v>28.605</v>
      </c>
      <c r="E21">
        <v>28.977501</v>
      </c>
      <c r="F21">
        <v>28.977501</v>
      </c>
      <c r="G21">
        <v>771666000</v>
      </c>
      <c r="H21" s="2">
        <f t="shared" si="0"/>
        <v>-8.7570424341936199E-3</v>
      </c>
    </row>
    <row r="22" spans="1:8" x14ac:dyDescent="0.2">
      <c r="A22" s="1">
        <v>41852</v>
      </c>
      <c r="B22">
        <v>28.927499999999998</v>
      </c>
      <c r="C22">
        <v>29.890498999999998</v>
      </c>
      <c r="D22">
        <v>28.372499000000001</v>
      </c>
      <c r="E22">
        <v>29.117999999999999</v>
      </c>
      <c r="F22">
        <v>29.117999999999999</v>
      </c>
      <c r="G22">
        <v>581574000</v>
      </c>
      <c r="H22" s="2">
        <f t="shared" si="0"/>
        <v>4.84855474597338E-3</v>
      </c>
    </row>
    <row r="23" spans="1:8" x14ac:dyDescent="0.2">
      <c r="A23" s="1">
        <v>41883</v>
      </c>
      <c r="B23">
        <v>29.147499</v>
      </c>
      <c r="C23">
        <v>30.27</v>
      </c>
      <c r="D23">
        <v>28.8505</v>
      </c>
      <c r="E23">
        <v>29.420500000000001</v>
      </c>
      <c r="F23">
        <v>29.420500000000001</v>
      </c>
      <c r="G23">
        <v>708502000</v>
      </c>
      <c r="H23" s="2">
        <f t="shared" si="0"/>
        <v>1.0388762964489389E-2</v>
      </c>
    </row>
    <row r="24" spans="1:8" x14ac:dyDescent="0.2">
      <c r="A24" s="1">
        <v>41913</v>
      </c>
      <c r="B24">
        <v>29.34</v>
      </c>
      <c r="C24">
        <v>29.620000999999998</v>
      </c>
      <c r="D24">
        <v>25.920500000000001</v>
      </c>
      <c r="E24">
        <v>28.393498999999998</v>
      </c>
      <c r="F24">
        <v>28.393498999999998</v>
      </c>
      <c r="G24">
        <v>1109632000</v>
      </c>
      <c r="H24" s="2">
        <f t="shared" si="0"/>
        <v>-3.4907666423072414E-2</v>
      </c>
    </row>
    <row r="25" spans="1:8" x14ac:dyDescent="0.2">
      <c r="A25" s="1">
        <v>41944</v>
      </c>
      <c r="B25">
        <v>28.176500000000001</v>
      </c>
      <c r="C25">
        <v>28.357500000000002</v>
      </c>
      <c r="D25">
        <v>26.959499000000001</v>
      </c>
      <c r="E25">
        <v>27.454000000000001</v>
      </c>
      <c r="F25">
        <v>27.454000000000001</v>
      </c>
      <c r="G25">
        <v>595410000</v>
      </c>
      <c r="H25" s="2">
        <f t="shared" si="0"/>
        <v>-3.3088524947207029E-2</v>
      </c>
    </row>
    <row r="26" spans="1:8" x14ac:dyDescent="0.2">
      <c r="A26" s="1">
        <v>41974</v>
      </c>
      <c r="B26">
        <v>27.254498999999999</v>
      </c>
      <c r="C26">
        <v>27.439501</v>
      </c>
      <c r="D26">
        <v>24.859501000000002</v>
      </c>
      <c r="E26">
        <v>26.533000999999999</v>
      </c>
      <c r="F26">
        <v>26.533000999999999</v>
      </c>
      <c r="G26">
        <v>1088686000</v>
      </c>
      <c r="H26" s="2">
        <f t="shared" si="0"/>
        <v>-3.354698768849719E-2</v>
      </c>
    </row>
    <row r="27" spans="1:8" x14ac:dyDescent="0.2">
      <c r="A27" s="1">
        <v>42005</v>
      </c>
      <c r="B27">
        <v>26.629999000000002</v>
      </c>
      <c r="C27">
        <v>27.270499999999998</v>
      </c>
      <c r="D27">
        <v>24.545500000000001</v>
      </c>
      <c r="E27">
        <v>26.877500999999999</v>
      </c>
      <c r="F27">
        <v>26.877500999999999</v>
      </c>
      <c r="G27">
        <v>1056926000</v>
      </c>
      <c r="H27" s="2">
        <f t="shared" si="0"/>
        <v>1.2983830965822526E-2</v>
      </c>
    </row>
    <row r="28" spans="1:8" x14ac:dyDescent="0.2">
      <c r="A28" s="1">
        <v>42036</v>
      </c>
      <c r="B28">
        <v>26.716000000000001</v>
      </c>
      <c r="C28">
        <v>28.471001000000001</v>
      </c>
      <c r="D28">
        <v>26.085999999999999</v>
      </c>
      <c r="E28">
        <v>28.131499999999999</v>
      </c>
      <c r="F28">
        <v>28.131499999999999</v>
      </c>
      <c r="G28">
        <v>808386000</v>
      </c>
      <c r="H28" s="2">
        <f t="shared" si="0"/>
        <v>4.6656086069906587E-2</v>
      </c>
    </row>
    <row r="29" spans="1:8" x14ac:dyDescent="0.2">
      <c r="A29" s="1">
        <v>42064</v>
      </c>
      <c r="B29">
        <v>28.35</v>
      </c>
      <c r="C29">
        <v>29.16</v>
      </c>
      <c r="D29">
        <v>27.516500000000001</v>
      </c>
      <c r="E29">
        <v>27.735001</v>
      </c>
      <c r="F29">
        <v>27.735001</v>
      </c>
      <c r="G29">
        <v>864144000</v>
      </c>
      <c r="H29" s="2">
        <f t="shared" si="0"/>
        <v>-1.4094484830172532E-2</v>
      </c>
    </row>
    <row r="30" spans="1:8" x14ac:dyDescent="0.2">
      <c r="A30" s="1">
        <v>42095</v>
      </c>
      <c r="B30">
        <v>27.741501</v>
      </c>
      <c r="C30">
        <v>29.235001</v>
      </c>
      <c r="D30">
        <v>26.450001</v>
      </c>
      <c r="E30">
        <v>27.438499</v>
      </c>
      <c r="F30">
        <v>27.438499</v>
      </c>
      <c r="G30">
        <v>874900000</v>
      </c>
      <c r="H30" s="2">
        <f t="shared" si="0"/>
        <v>-1.0690535039100963E-2</v>
      </c>
    </row>
    <row r="31" spans="1:8" x14ac:dyDescent="0.2">
      <c r="A31" s="1">
        <v>42125</v>
      </c>
      <c r="B31">
        <v>27.525499</v>
      </c>
      <c r="C31">
        <v>27.912001</v>
      </c>
      <c r="D31">
        <v>26.611999999999998</v>
      </c>
      <c r="E31">
        <v>27.266000999999999</v>
      </c>
      <c r="F31">
        <v>27.266000999999999</v>
      </c>
      <c r="G31">
        <v>648434000</v>
      </c>
      <c r="H31" s="2">
        <f t="shared" si="0"/>
        <v>-6.2867141529863177E-3</v>
      </c>
    </row>
    <row r="32" spans="1:8" x14ac:dyDescent="0.2">
      <c r="A32" s="1">
        <v>42156</v>
      </c>
      <c r="B32">
        <v>27.436501</v>
      </c>
      <c r="C32">
        <v>28.2805</v>
      </c>
      <c r="D32">
        <v>26.942499000000002</v>
      </c>
      <c r="E32">
        <v>27.002001</v>
      </c>
      <c r="F32">
        <v>27.002001</v>
      </c>
      <c r="G32">
        <v>704328000</v>
      </c>
      <c r="H32" s="2">
        <f t="shared" si="0"/>
        <v>-9.6823879673443632E-3</v>
      </c>
    </row>
    <row r="33" spans="1:8" x14ac:dyDescent="0.2">
      <c r="A33" s="1">
        <v>42186</v>
      </c>
      <c r="B33">
        <v>27.183001000000001</v>
      </c>
      <c r="C33">
        <v>35.666499999999999</v>
      </c>
      <c r="D33">
        <v>26.988001000000001</v>
      </c>
      <c r="E33">
        <v>32.875</v>
      </c>
      <c r="F33">
        <v>32.875</v>
      </c>
      <c r="G33">
        <v>1370858000</v>
      </c>
      <c r="H33" s="2">
        <f t="shared" si="0"/>
        <v>0.21750236213975402</v>
      </c>
    </row>
    <row r="34" spans="1:8" x14ac:dyDescent="0.2">
      <c r="A34" s="1">
        <v>42217</v>
      </c>
      <c r="B34">
        <v>32.882998999999998</v>
      </c>
      <c r="C34">
        <v>35.200001</v>
      </c>
      <c r="D34">
        <v>29.654499000000001</v>
      </c>
      <c r="E34">
        <v>32.390999000000001</v>
      </c>
      <c r="F34">
        <v>32.390999000000001</v>
      </c>
      <c r="G34">
        <v>1106942000</v>
      </c>
      <c r="H34" s="2">
        <f t="shared" si="0"/>
        <v>-1.4722463878326974E-2</v>
      </c>
    </row>
    <row r="35" spans="1:8" x14ac:dyDescent="0.2">
      <c r="A35" s="1">
        <v>42248</v>
      </c>
      <c r="B35">
        <v>31.6905</v>
      </c>
      <c r="C35">
        <v>34.099499000000002</v>
      </c>
      <c r="D35">
        <v>30.891999999999999</v>
      </c>
      <c r="E35">
        <v>31.918500999999999</v>
      </c>
      <c r="F35">
        <v>31.918500999999999</v>
      </c>
      <c r="G35">
        <v>871504000</v>
      </c>
      <c r="H35" s="2">
        <f t="shared" si="0"/>
        <v>-1.4587324089633716E-2</v>
      </c>
    </row>
    <row r="36" spans="1:8" x14ac:dyDescent="0.2">
      <c r="A36" s="1">
        <v>42278</v>
      </c>
      <c r="B36">
        <v>31.896999000000001</v>
      </c>
      <c r="C36">
        <v>37.625</v>
      </c>
      <c r="D36">
        <v>31.556000000000001</v>
      </c>
      <c r="E36">
        <v>36.869498999999998</v>
      </c>
      <c r="F36">
        <v>36.869498999999998</v>
      </c>
      <c r="G36">
        <v>1005286000</v>
      </c>
      <c r="H36" s="2">
        <f t="shared" si="0"/>
        <v>0.15511373795404737</v>
      </c>
    </row>
    <row r="37" spans="1:8" x14ac:dyDescent="0.2">
      <c r="A37" s="1">
        <v>42309</v>
      </c>
      <c r="B37">
        <v>36.726500999999999</v>
      </c>
      <c r="C37">
        <v>39.145000000000003</v>
      </c>
      <c r="D37">
        <v>36.572498000000003</v>
      </c>
      <c r="E37">
        <v>38.142502</v>
      </c>
      <c r="F37">
        <v>38.142502</v>
      </c>
      <c r="G37">
        <v>751482000</v>
      </c>
      <c r="H37" s="2">
        <f t="shared" si="0"/>
        <v>3.4527266020078086E-2</v>
      </c>
    </row>
    <row r="38" spans="1:8" x14ac:dyDescent="0.2">
      <c r="A38" s="1">
        <v>42339</v>
      </c>
      <c r="B38">
        <v>38.347000000000001</v>
      </c>
      <c r="C38">
        <v>39.934502000000002</v>
      </c>
      <c r="D38">
        <v>36.813000000000002</v>
      </c>
      <c r="E38">
        <v>38.900500999999998</v>
      </c>
      <c r="F38">
        <v>38.900500999999998</v>
      </c>
      <c r="G38">
        <v>872694000</v>
      </c>
      <c r="H38" s="2">
        <f t="shared" si="0"/>
        <v>1.9872817991855859E-2</v>
      </c>
    </row>
    <row r="39" spans="1:8" x14ac:dyDescent="0.2">
      <c r="A39" s="1">
        <v>42370</v>
      </c>
      <c r="B39">
        <v>38.110000999999997</v>
      </c>
      <c r="C39">
        <v>38.459999000000003</v>
      </c>
      <c r="D39">
        <v>34.389000000000003</v>
      </c>
      <c r="E39">
        <v>38.067501</v>
      </c>
      <c r="F39">
        <v>38.067501</v>
      </c>
      <c r="G39">
        <v>1039984000</v>
      </c>
      <c r="H39" s="2">
        <f t="shared" si="0"/>
        <v>-2.1413605958442501E-2</v>
      </c>
    </row>
    <row r="40" spans="1:8" x14ac:dyDescent="0.2">
      <c r="A40" s="1">
        <v>42401</v>
      </c>
      <c r="B40">
        <v>38.563000000000002</v>
      </c>
      <c r="C40">
        <v>40.517502</v>
      </c>
      <c r="D40">
        <v>34.100498000000002</v>
      </c>
      <c r="E40">
        <v>35.860999999999997</v>
      </c>
      <c r="F40">
        <v>35.860999999999997</v>
      </c>
      <c r="G40">
        <v>1352946000</v>
      </c>
      <c r="H40" s="2">
        <f t="shared" si="0"/>
        <v>-5.7962853931494029E-2</v>
      </c>
    </row>
    <row r="41" spans="1:8" x14ac:dyDescent="0.2">
      <c r="A41" s="1">
        <v>42430</v>
      </c>
      <c r="B41">
        <v>36.064999</v>
      </c>
      <c r="C41">
        <v>38.865501000000002</v>
      </c>
      <c r="D41">
        <v>35.200001</v>
      </c>
      <c r="E41">
        <v>38.145000000000003</v>
      </c>
      <c r="F41">
        <v>38.145000000000003</v>
      </c>
      <c r="G41">
        <v>853314000</v>
      </c>
      <c r="H41" s="2">
        <f t="shared" si="0"/>
        <v>6.3690360001115595E-2</v>
      </c>
    </row>
    <row r="42" spans="1:8" x14ac:dyDescent="0.2">
      <c r="A42" s="1">
        <v>42461</v>
      </c>
      <c r="B42">
        <v>37.858001999999999</v>
      </c>
      <c r="C42">
        <v>39.547500999999997</v>
      </c>
      <c r="D42">
        <v>35.159999999999997</v>
      </c>
      <c r="E42">
        <v>35.394001000000003</v>
      </c>
      <c r="F42">
        <v>35.394001000000003</v>
      </c>
      <c r="G42">
        <v>933228000</v>
      </c>
      <c r="H42" s="2">
        <f t="shared" si="0"/>
        <v>-7.2119517630095692E-2</v>
      </c>
    </row>
    <row r="43" spans="1:8" x14ac:dyDescent="0.2">
      <c r="A43" s="1">
        <v>42491</v>
      </c>
      <c r="B43">
        <v>35.596001000000001</v>
      </c>
      <c r="C43">
        <v>37.673999999999999</v>
      </c>
      <c r="D43">
        <v>35.202499000000003</v>
      </c>
      <c r="E43">
        <v>37.442501</v>
      </c>
      <c r="F43">
        <v>37.442501</v>
      </c>
      <c r="G43">
        <v>682046000</v>
      </c>
      <c r="H43" s="2">
        <f t="shared" si="0"/>
        <v>5.7877039671214256E-2</v>
      </c>
    </row>
    <row r="44" spans="1:8" x14ac:dyDescent="0.2">
      <c r="A44" s="1">
        <v>42522</v>
      </c>
      <c r="B44">
        <v>37.423499999999997</v>
      </c>
      <c r="C44">
        <v>37.568500999999998</v>
      </c>
      <c r="D44">
        <v>33.632998999999998</v>
      </c>
      <c r="E44">
        <v>35.176498000000002</v>
      </c>
      <c r="F44">
        <v>35.176498000000002</v>
      </c>
      <c r="G44">
        <v>839330000</v>
      </c>
      <c r="H44" s="2">
        <f t="shared" si="0"/>
        <v>-6.0519541683393366E-2</v>
      </c>
    </row>
    <row r="45" spans="1:8" x14ac:dyDescent="0.2">
      <c r="A45" s="1">
        <v>42552</v>
      </c>
      <c r="B45">
        <v>35.255001</v>
      </c>
      <c r="C45">
        <v>40.196998999999998</v>
      </c>
      <c r="D45">
        <v>34.950001</v>
      </c>
      <c r="E45">
        <v>39.567000999999998</v>
      </c>
      <c r="F45">
        <v>39.567000999999998</v>
      </c>
      <c r="G45">
        <v>653244000</v>
      </c>
      <c r="H45" s="2">
        <f t="shared" si="0"/>
        <v>0.12481353317206265</v>
      </c>
    </row>
    <row r="46" spans="1:8" x14ac:dyDescent="0.2">
      <c r="A46" s="1">
        <v>42583</v>
      </c>
      <c r="B46">
        <v>39.333500000000001</v>
      </c>
      <c r="C46">
        <v>40.694000000000003</v>
      </c>
      <c r="D46">
        <v>39.251998999999998</v>
      </c>
      <c r="E46">
        <v>39.4925</v>
      </c>
      <c r="F46">
        <v>39.4925</v>
      </c>
      <c r="G46">
        <v>577080000</v>
      </c>
      <c r="H46" s="2">
        <f t="shared" si="0"/>
        <v>-1.8829074258116742E-3</v>
      </c>
    </row>
    <row r="47" spans="1:8" x14ac:dyDescent="0.2">
      <c r="A47" s="1">
        <v>42614</v>
      </c>
      <c r="B47">
        <v>39.598998999999999</v>
      </c>
      <c r="C47">
        <v>40.952998999999998</v>
      </c>
      <c r="D47">
        <v>39.174999</v>
      </c>
      <c r="E47">
        <v>40.202998999999998</v>
      </c>
      <c r="F47">
        <v>40.202998999999998</v>
      </c>
      <c r="G47">
        <v>630896000</v>
      </c>
      <c r="H47" s="2">
        <f t="shared" si="0"/>
        <v>1.7990732417547603E-2</v>
      </c>
    </row>
    <row r="48" spans="1:8" x14ac:dyDescent="0.2">
      <c r="A48" s="1">
        <v>42644</v>
      </c>
      <c r="B48">
        <v>40.127499</v>
      </c>
      <c r="C48">
        <v>41.950001</v>
      </c>
      <c r="D48">
        <v>39.811501</v>
      </c>
      <c r="E48">
        <v>40.494999</v>
      </c>
      <c r="F48">
        <v>40.494999</v>
      </c>
      <c r="G48">
        <v>707820000</v>
      </c>
      <c r="H48" s="2">
        <f t="shared" si="0"/>
        <v>7.2631397473606786E-3</v>
      </c>
    </row>
    <row r="49" spans="1:8" x14ac:dyDescent="0.2">
      <c r="A49" s="1">
        <v>42675</v>
      </c>
      <c r="B49">
        <v>40.543498999999997</v>
      </c>
      <c r="C49">
        <v>40.801997999999998</v>
      </c>
      <c r="D49">
        <v>37.179501000000002</v>
      </c>
      <c r="E49">
        <v>38.793998999999999</v>
      </c>
      <c r="F49">
        <v>38.793998999999999</v>
      </c>
      <c r="G49">
        <v>967068000</v>
      </c>
      <c r="H49" s="2">
        <f t="shared" si="0"/>
        <v>-4.2005186862703728E-2</v>
      </c>
    </row>
    <row r="50" spans="1:8" x14ac:dyDescent="0.2">
      <c r="A50" s="1">
        <v>42705</v>
      </c>
      <c r="B50">
        <v>38.927501999999997</v>
      </c>
      <c r="C50">
        <v>41.215000000000003</v>
      </c>
      <c r="D50">
        <v>37.667999000000002</v>
      </c>
      <c r="E50">
        <v>39.622501</v>
      </c>
      <c r="F50">
        <v>39.622501</v>
      </c>
      <c r="G50">
        <v>687126000</v>
      </c>
      <c r="H50" s="2">
        <f t="shared" si="0"/>
        <v>2.1356447423736859E-2</v>
      </c>
    </row>
    <row r="51" spans="1:8" x14ac:dyDescent="0.2">
      <c r="A51" s="1">
        <v>42736</v>
      </c>
      <c r="B51">
        <v>40.030997999999997</v>
      </c>
      <c r="C51">
        <v>43.349997999999999</v>
      </c>
      <c r="D51">
        <v>39.844501000000001</v>
      </c>
      <c r="E51">
        <v>41.009498999999998</v>
      </c>
      <c r="F51">
        <v>41.009498999999998</v>
      </c>
      <c r="G51">
        <v>736654000</v>
      </c>
      <c r="H51" s="2">
        <f t="shared" si="0"/>
        <v>3.5005311754550739E-2</v>
      </c>
    </row>
    <row r="52" spans="1:8" x14ac:dyDescent="0.2">
      <c r="A52" s="1">
        <v>42767</v>
      </c>
      <c r="B52">
        <v>41.200001</v>
      </c>
      <c r="C52">
        <v>42.689498999999998</v>
      </c>
      <c r="D52">
        <v>40.602500999999997</v>
      </c>
      <c r="E52">
        <v>42.246498000000003</v>
      </c>
      <c r="F52">
        <v>42.246498000000003</v>
      </c>
      <c r="G52">
        <v>529816000</v>
      </c>
      <c r="H52" s="2">
        <f t="shared" si="0"/>
        <v>3.0163718898394844E-2</v>
      </c>
    </row>
    <row r="53" spans="1:8" x14ac:dyDescent="0.2">
      <c r="A53" s="1">
        <v>42795</v>
      </c>
      <c r="B53">
        <v>42.569000000000003</v>
      </c>
      <c r="C53">
        <v>43.721001000000001</v>
      </c>
      <c r="D53">
        <v>41.215000000000003</v>
      </c>
      <c r="E53">
        <v>42.389999000000003</v>
      </c>
      <c r="F53">
        <v>42.389999000000003</v>
      </c>
      <c r="G53">
        <v>691002000</v>
      </c>
      <c r="H53" s="2">
        <f t="shared" si="0"/>
        <v>3.3967549215558777E-3</v>
      </c>
    </row>
    <row r="54" spans="1:8" x14ac:dyDescent="0.2">
      <c r="A54" s="1">
        <v>42826</v>
      </c>
      <c r="B54">
        <v>42.4375</v>
      </c>
      <c r="C54">
        <v>46.794998</v>
      </c>
      <c r="D54">
        <v>41.73</v>
      </c>
      <c r="E54">
        <v>46.226002000000001</v>
      </c>
      <c r="F54">
        <v>46.226002000000001</v>
      </c>
      <c r="G54">
        <v>574432000</v>
      </c>
      <c r="H54" s="2">
        <f t="shared" si="0"/>
        <v>9.0493113717695486E-2</v>
      </c>
    </row>
    <row r="55" spans="1:8" x14ac:dyDescent="0.2">
      <c r="A55" s="1">
        <v>42856</v>
      </c>
      <c r="B55">
        <v>46.207500000000003</v>
      </c>
      <c r="C55">
        <v>49.98</v>
      </c>
      <c r="D55">
        <v>46.040000999999997</v>
      </c>
      <c r="E55">
        <v>49.354500000000002</v>
      </c>
      <c r="F55">
        <v>49.354500000000002</v>
      </c>
      <c r="G55">
        <v>707186000</v>
      </c>
      <c r="H55" s="2">
        <f t="shared" si="0"/>
        <v>6.7678316632271168E-2</v>
      </c>
    </row>
    <row r="56" spans="1:8" x14ac:dyDescent="0.2">
      <c r="A56" s="1">
        <v>42887</v>
      </c>
      <c r="B56">
        <v>49.548000000000002</v>
      </c>
      <c r="C56">
        <v>50.430500000000002</v>
      </c>
      <c r="D56">
        <v>46.48</v>
      </c>
      <c r="E56">
        <v>46.484000999999999</v>
      </c>
      <c r="F56">
        <v>46.484000999999999</v>
      </c>
      <c r="G56">
        <v>881706000</v>
      </c>
      <c r="H56" s="2">
        <f t="shared" si="0"/>
        <v>-5.8160836397896896E-2</v>
      </c>
    </row>
    <row r="57" spans="1:8" x14ac:dyDescent="0.2">
      <c r="A57" s="1">
        <v>42917</v>
      </c>
      <c r="B57">
        <v>46.660998999999997</v>
      </c>
      <c r="C57">
        <v>50.309502000000002</v>
      </c>
      <c r="D57">
        <v>45.765498999999998</v>
      </c>
      <c r="E57">
        <v>47.275002000000001</v>
      </c>
      <c r="F57">
        <v>47.275002000000001</v>
      </c>
      <c r="G57">
        <v>838172000</v>
      </c>
      <c r="H57" s="2">
        <f t="shared" si="0"/>
        <v>1.7016629011775503E-2</v>
      </c>
    </row>
    <row r="58" spans="1:8" x14ac:dyDescent="0.2">
      <c r="A58" s="1">
        <v>42948</v>
      </c>
      <c r="B58">
        <v>47.390498999999998</v>
      </c>
      <c r="C58">
        <v>47.860000999999997</v>
      </c>
      <c r="D58">
        <v>45.93</v>
      </c>
      <c r="E58">
        <v>47.762000999999998</v>
      </c>
      <c r="F58">
        <v>47.762000999999998</v>
      </c>
      <c r="G58">
        <v>656924000</v>
      </c>
      <c r="H58" s="2">
        <f t="shared" si="0"/>
        <v>1.0301406227333365E-2</v>
      </c>
    </row>
    <row r="59" spans="1:8" x14ac:dyDescent="0.2">
      <c r="A59" s="1">
        <v>42979</v>
      </c>
      <c r="B59">
        <v>47.873500999999997</v>
      </c>
      <c r="C59">
        <v>48.790500999999999</v>
      </c>
      <c r="D59">
        <v>46.225498000000002</v>
      </c>
      <c r="E59">
        <v>48.686000999999997</v>
      </c>
      <c r="F59">
        <v>48.686000999999997</v>
      </c>
      <c r="G59">
        <v>592524000</v>
      </c>
      <c r="H59" s="2">
        <f t="shared" si="0"/>
        <v>1.9345923132491862E-2</v>
      </c>
    </row>
    <row r="60" spans="1:8" x14ac:dyDescent="0.2">
      <c r="A60" s="1">
        <v>43009</v>
      </c>
      <c r="B60">
        <v>48.782501000000003</v>
      </c>
      <c r="C60">
        <v>53.180999999999997</v>
      </c>
      <c r="D60">
        <v>48.097499999999997</v>
      </c>
      <c r="E60">
        <v>51.652000000000001</v>
      </c>
      <c r="F60">
        <v>51.652000000000001</v>
      </c>
      <c r="G60">
        <v>737076000</v>
      </c>
      <c r="H60" s="2">
        <f t="shared" si="0"/>
        <v>6.0920982193629E-2</v>
      </c>
    </row>
    <row r="61" spans="1:8" x14ac:dyDescent="0.2">
      <c r="A61" s="1">
        <v>43040</v>
      </c>
      <c r="B61">
        <v>51.816001999999997</v>
      </c>
      <c r="C61">
        <v>54</v>
      </c>
      <c r="D61">
        <v>51.432999000000002</v>
      </c>
      <c r="E61">
        <v>51.808498</v>
      </c>
      <c r="F61">
        <v>51.808498</v>
      </c>
      <c r="G61">
        <v>573720000</v>
      </c>
      <c r="H61" s="2">
        <f t="shared" si="0"/>
        <v>3.0298536358708112E-3</v>
      </c>
    </row>
    <row r="62" spans="1:8" x14ac:dyDescent="0.2">
      <c r="A62" s="1">
        <v>43070</v>
      </c>
      <c r="B62">
        <v>51.520499999999998</v>
      </c>
      <c r="C62">
        <v>54.324500999999998</v>
      </c>
      <c r="D62">
        <v>50.116000999999997</v>
      </c>
      <c r="E62">
        <v>52.669998</v>
      </c>
      <c r="F62">
        <v>52.669998</v>
      </c>
      <c r="G62">
        <v>598810000</v>
      </c>
      <c r="H62" s="2">
        <f t="shared" si="0"/>
        <v>1.6628546150865047E-2</v>
      </c>
    </row>
    <row r="63" spans="1:8" x14ac:dyDescent="0.2">
      <c r="A63" s="1">
        <v>43101</v>
      </c>
      <c r="B63">
        <v>52.651001000000001</v>
      </c>
      <c r="C63">
        <v>59.900002000000001</v>
      </c>
      <c r="D63">
        <v>52.651001000000001</v>
      </c>
      <c r="E63">
        <v>59.110999999999997</v>
      </c>
      <c r="F63">
        <v>59.110999999999997</v>
      </c>
      <c r="G63">
        <v>657748000</v>
      </c>
      <c r="H63" s="2">
        <f t="shared" si="0"/>
        <v>0.12228977111409796</v>
      </c>
    </row>
    <row r="64" spans="1:8" x14ac:dyDescent="0.2">
      <c r="A64" s="1">
        <v>43132</v>
      </c>
      <c r="B64">
        <v>58.799500000000002</v>
      </c>
      <c r="C64">
        <v>59.372501</v>
      </c>
      <c r="D64">
        <v>49.849997999999999</v>
      </c>
      <c r="E64">
        <v>55.195999</v>
      </c>
      <c r="F64">
        <v>55.195999</v>
      </c>
      <c r="G64">
        <v>1026814000</v>
      </c>
      <c r="H64" s="2">
        <f t="shared" si="0"/>
        <v>-6.6231344419820287E-2</v>
      </c>
    </row>
    <row r="65" spans="1:8" x14ac:dyDescent="0.2">
      <c r="A65" s="1">
        <v>43160</v>
      </c>
      <c r="B65">
        <v>55.477001000000001</v>
      </c>
      <c r="C65">
        <v>58.908000999999999</v>
      </c>
      <c r="D65">
        <v>49.200001</v>
      </c>
      <c r="E65">
        <v>51.856997999999997</v>
      </c>
      <c r="F65">
        <v>51.856997999999997</v>
      </c>
      <c r="G65">
        <v>1042336000</v>
      </c>
      <c r="H65" s="2">
        <f t="shared" si="0"/>
        <v>-6.0493533235986961E-2</v>
      </c>
    </row>
    <row r="66" spans="1:8" x14ac:dyDescent="0.2">
      <c r="A66" s="1">
        <v>43191</v>
      </c>
      <c r="B66">
        <v>51.381000999999998</v>
      </c>
      <c r="C66">
        <v>54.875500000000002</v>
      </c>
      <c r="D66">
        <v>49.712502000000001</v>
      </c>
      <c r="E66">
        <v>50.929001</v>
      </c>
      <c r="F66">
        <v>50.929001</v>
      </c>
      <c r="G66">
        <v>984928000</v>
      </c>
      <c r="H66" s="2">
        <f t="shared" si="0"/>
        <v>-1.7895308941716946E-2</v>
      </c>
    </row>
    <row r="67" spans="1:8" x14ac:dyDescent="0.2">
      <c r="A67" s="1">
        <v>43221</v>
      </c>
      <c r="B67">
        <v>50.814999</v>
      </c>
      <c r="C67">
        <v>55.907501000000003</v>
      </c>
      <c r="D67">
        <v>50.394500999999998</v>
      </c>
      <c r="E67">
        <v>55</v>
      </c>
      <c r="F67">
        <v>55</v>
      </c>
      <c r="G67">
        <v>740734000</v>
      </c>
      <c r="H67" s="2">
        <f t="shared" si="0"/>
        <v>7.9934790003047582E-2</v>
      </c>
    </row>
    <row r="68" spans="1:8" x14ac:dyDescent="0.2">
      <c r="A68" s="1">
        <v>43252</v>
      </c>
      <c r="B68">
        <v>55.643501000000001</v>
      </c>
      <c r="C68">
        <v>60.074500999999998</v>
      </c>
      <c r="D68">
        <v>55.303500999999997</v>
      </c>
      <c r="E68">
        <v>56.459499000000001</v>
      </c>
      <c r="F68">
        <v>56.459499000000001</v>
      </c>
      <c r="G68">
        <v>803684000</v>
      </c>
      <c r="H68" s="2">
        <f t="shared" ref="H68:H122" si="1">(F68-F67)/F67</f>
        <v>2.6536345454545474E-2</v>
      </c>
    </row>
    <row r="69" spans="1:8" x14ac:dyDescent="0.2">
      <c r="A69" s="1">
        <v>43282</v>
      </c>
      <c r="B69">
        <v>55.767502</v>
      </c>
      <c r="C69">
        <v>64.571999000000005</v>
      </c>
      <c r="D69">
        <v>55.330002</v>
      </c>
      <c r="E69">
        <v>61.360999999999997</v>
      </c>
      <c r="F69">
        <v>61.360999999999997</v>
      </c>
      <c r="G69">
        <v>835654000</v>
      </c>
      <c r="H69" s="2">
        <f t="shared" si="1"/>
        <v>8.6814461460240661E-2</v>
      </c>
    </row>
    <row r="70" spans="1:8" x14ac:dyDescent="0.2">
      <c r="A70" s="1">
        <v>43313</v>
      </c>
      <c r="B70">
        <v>61.955502000000003</v>
      </c>
      <c r="C70">
        <v>63.597999999999999</v>
      </c>
      <c r="D70">
        <v>60.200001</v>
      </c>
      <c r="E70">
        <v>61.59</v>
      </c>
      <c r="F70">
        <v>61.59</v>
      </c>
      <c r="G70">
        <v>685718000</v>
      </c>
      <c r="H70" s="2">
        <f t="shared" si="1"/>
        <v>3.7320121901534579E-3</v>
      </c>
    </row>
    <row r="71" spans="1:8" x14ac:dyDescent="0.2">
      <c r="A71" s="1">
        <v>43344</v>
      </c>
      <c r="B71">
        <v>61.125999</v>
      </c>
      <c r="C71">
        <v>61.393501000000001</v>
      </c>
      <c r="D71">
        <v>57.575001</v>
      </c>
      <c r="E71">
        <v>60.353999999999999</v>
      </c>
      <c r="F71">
        <v>60.353999999999999</v>
      </c>
      <c r="G71">
        <v>718518000</v>
      </c>
      <c r="H71" s="2">
        <f t="shared" si="1"/>
        <v>-2.0068192888455984E-2</v>
      </c>
    </row>
    <row r="72" spans="1:8" x14ac:dyDescent="0.2">
      <c r="A72" s="1">
        <v>43374</v>
      </c>
      <c r="B72">
        <v>60.650002000000001</v>
      </c>
      <c r="C72">
        <v>61.226002000000001</v>
      </c>
      <c r="D72">
        <v>50.360000999999997</v>
      </c>
      <c r="E72">
        <v>54.528998999999999</v>
      </c>
      <c r="F72">
        <v>54.528998999999999</v>
      </c>
      <c r="G72">
        <v>1130942000</v>
      </c>
      <c r="H72" s="2">
        <f t="shared" si="1"/>
        <v>-9.6513917884481562E-2</v>
      </c>
    </row>
    <row r="73" spans="1:8" x14ac:dyDescent="0.2">
      <c r="A73" s="1">
        <v>43405</v>
      </c>
      <c r="B73">
        <v>54.57</v>
      </c>
      <c r="C73">
        <v>55.496498000000003</v>
      </c>
      <c r="D73">
        <v>50.110500000000002</v>
      </c>
      <c r="E73">
        <v>55.482498</v>
      </c>
      <c r="F73">
        <v>55.482498</v>
      </c>
      <c r="G73">
        <v>786236000</v>
      </c>
      <c r="H73" s="2">
        <f t="shared" si="1"/>
        <v>1.74860902911495E-2</v>
      </c>
    </row>
    <row r="74" spans="1:8" x14ac:dyDescent="0.2">
      <c r="A74" s="1">
        <v>43435</v>
      </c>
      <c r="B74">
        <v>56.608001999999999</v>
      </c>
      <c r="C74">
        <v>56.75</v>
      </c>
      <c r="D74">
        <v>48.882998999999998</v>
      </c>
      <c r="E74">
        <v>52.248001000000002</v>
      </c>
      <c r="F74">
        <v>52.248001000000002</v>
      </c>
      <c r="G74">
        <v>857436000</v>
      </c>
      <c r="H74" s="2">
        <f t="shared" si="1"/>
        <v>-5.8297609455147413E-2</v>
      </c>
    </row>
    <row r="75" spans="1:8" x14ac:dyDescent="0.2">
      <c r="A75" s="1">
        <v>43466</v>
      </c>
      <c r="B75">
        <v>51.360000999999997</v>
      </c>
      <c r="C75">
        <v>56.383499</v>
      </c>
      <c r="D75">
        <v>51.118499999999997</v>
      </c>
      <c r="E75">
        <v>56.294497999999997</v>
      </c>
      <c r="F75">
        <v>56.294497999999997</v>
      </c>
      <c r="G75">
        <v>697168000</v>
      </c>
      <c r="H75" s="2">
        <f t="shared" si="1"/>
        <v>7.7447881690248688E-2</v>
      </c>
    </row>
    <row r="76" spans="1:8" x14ac:dyDescent="0.2">
      <c r="A76" s="1">
        <v>43497</v>
      </c>
      <c r="B76">
        <v>56.114497999999998</v>
      </c>
      <c r="C76">
        <v>57.700001</v>
      </c>
      <c r="D76">
        <v>54.679501000000002</v>
      </c>
      <c r="E76">
        <v>56.327499000000003</v>
      </c>
      <c r="F76">
        <v>56.327499000000003</v>
      </c>
      <c r="G76">
        <v>652174000</v>
      </c>
      <c r="H76" s="2">
        <f t="shared" si="1"/>
        <v>5.8622069957895058E-4</v>
      </c>
    </row>
    <row r="77" spans="1:8" x14ac:dyDescent="0.2">
      <c r="A77" s="1">
        <v>43525</v>
      </c>
      <c r="B77">
        <v>56.549999</v>
      </c>
      <c r="C77">
        <v>61.821998999999998</v>
      </c>
      <c r="D77">
        <v>56.509998000000003</v>
      </c>
      <c r="E77">
        <v>58.844501000000001</v>
      </c>
      <c r="F77">
        <v>58.844501000000001</v>
      </c>
      <c r="G77">
        <v>663738000</v>
      </c>
      <c r="H77" s="2">
        <f t="shared" si="1"/>
        <v>4.468513682810589E-2</v>
      </c>
    </row>
    <row r="78" spans="1:8" x14ac:dyDescent="0.2">
      <c r="A78" s="1">
        <v>43556</v>
      </c>
      <c r="B78">
        <v>59.376998999999998</v>
      </c>
      <c r="C78">
        <v>64.848502999999994</v>
      </c>
      <c r="D78">
        <v>59.150002000000001</v>
      </c>
      <c r="E78">
        <v>59.948002000000002</v>
      </c>
      <c r="F78">
        <v>59.948002000000002</v>
      </c>
      <c r="G78">
        <v>647446000</v>
      </c>
      <c r="H78" s="2">
        <f t="shared" si="1"/>
        <v>1.8752831296844567E-2</v>
      </c>
    </row>
    <row r="79" spans="1:8" x14ac:dyDescent="0.2">
      <c r="A79" s="1">
        <v>43586</v>
      </c>
      <c r="B79">
        <v>59.875</v>
      </c>
      <c r="C79">
        <v>59.962502000000001</v>
      </c>
      <c r="D79">
        <v>55.167499999999997</v>
      </c>
      <c r="E79">
        <v>55.325001</v>
      </c>
      <c r="F79">
        <v>55.325001</v>
      </c>
      <c r="G79">
        <v>742726000</v>
      </c>
      <c r="H79" s="2">
        <f t="shared" si="1"/>
        <v>-7.7116848698310272E-2</v>
      </c>
    </row>
    <row r="80" spans="1:8" x14ac:dyDescent="0.2">
      <c r="A80" s="1">
        <v>43617</v>
      </c>
      <c r="B80">
        <v>53.346499999999999</v>
      </c>
      <c r="C80">
        <v>56.328499000000001</v>
      </c>
      <c r="D80">
        <v>51.351500999999999</v>
      </c>
      <c r="E80">
        <v>54.139999000000003</v>
      </c>
      <c r="F80">
        <v>54.139999000000003</v>
      </c>
      <c r="G80">
        <v>712452000</v>
      </c>
      <c r="H80" s="2">
        <f t="shared" si="1"/>
        <v>-2.1418924149680489E-2</v>
      </c>
    </row>
    <row r="81" spans="1:8" x14ac:dyDescent="0.2">
      <c r="A81" s="1">
        <v>43647</v>
      </c>
      <c r="B81">
        <v>55.051997999999998</v>
      </c>
      <c r="C81">
        <v>63.419497999999997</v>
      </c>
      <c r="D81">
        <v>54.766499000000003</v>
      </c>
      <c r="E81">
        <v>60.91</v>
      </c>
      <c r="F81">
        <v>60.91</v>
      </c>
      <c r="G81">
        <v>715104000</v>
      </c>
      <c r="H81" s="2">
        <f t="shared" si="1"/>
        <v>0.12504619735955283</v>
      </c>
    </row>
    <row r="82" spans="1:8" x14ac:dyDescent="0.2">
      <c r="A82" s="1">
        <v>43678</v>
      </c>
      <c r="B82">
        <v>60.881500000000003</v>
      </c>
      <c r="C82">
        <v>61.814999</v>
      </c>
      <c r="D82">
        <v>57.137501</v>
      </c>
      <c r="E82">
        <v>59.526501000000003</v>
      </c>
      <c r="F82">
        <v>59.526501000000003</v>
      </c>
      <c r="G82">
        <v>586310000</v>
      </c>
      <c r="H82" s="2">
        <f t="shared" si="1"/>
        <v>-2.2713823674273412E-2</v>
      </c>
    </row>
    <row r="83" spans="1:8" x14ac:dyDescent="0.2">
      <c r="A83" s="1">
        <v>43709</v>
      </c>
      <c r="B83">
        <v>59.092498999999997</v>
      </c>
      <c r="C83">
        <v>62.401001000000001</v>
      </c>
      <c r="D83">
        <v>58.185501000000002</v>
      </c>
      <c r="E83">
        <v>61.056998999999998</v>
      </c>
      <c r="F83">
        <v>61.056998999999998</v>
      </c>
      <c r="G83">
        <v>517072000</v>
      </c>
      <c r="H83" s="2">
        <f t="shared" si="1"/>
        <v>2.5711203821638943E-2</v>
      </c>
    </row>
    <row r="84" spans="1:8" x14ac:dyDescent="0.2">
      <c r="A84" s="1">
        <v>43739</v>
      </c>
      <c r="B84">
        <v>61.124499999999998</v>
      </c>
      <c r="C84">
        <v>64.961997999999994</v>
      </c>
      <c r="D84">
        <v>58.157001000000001</v>
      </c>
      <c r="E84">
        <v>62.939999</v>
      </c>
      <c r="F84">
        <v>62.939999</v>
      </c>
      <c r="G84">
        <v>603634000</v>
      </c>
      <c r="H84" s="2">
        <f t="shared" si="1"/>
        <v>3.0840035226755949E-2</v>
      </c>
    </row>
    <row r="85" spans="1:8" x14ac:dyDescent="0.2">
      <c r="A85" s="1">
        <v>43770</v>
      </c>
      <c r="B85">
        <v>63.290000999999997</v>
      </c>
      <c r="C85">
        <v>66.695999</v>
      </c>
      <c r="D85">
        <v>62.985500000000002</v>
      </c>
      <c r="E85">
        <v>65.204498000000001</v>
      </c>
      <c r="F85">
        <v>65.204498000000001</v>
      </c>
      <c r="G85">
        <v>528780000</v>
      </c>
      <c r="H85" s="2">
        <f t="shared" si="1"/>
        <v>3.5978694565915084E-2</v>
      </c>
    </row>
    <row r="86" spans="1:8" x14ac:dyDescent="0.2">
      <c r="A86" s="1">
        <v>43800</v>
      </c>
      <c r="B86">
        <v>65.127998000000005</v>
      </c>
      <c r="C86">
        <v>68.352501000000004</v>
      </c>
      <c r="D86">
        <v>63.852500999999997</v>
      </c>
      <c r="E86">
        <v>66.969498000000002</v>
      </c>
      <c r="F86">
        <v>66.969498000000002</v>
      </c>
      <c r="G86">
        <v>559106000</v>
      </c>
      <c r="H86" s="2">
        <f t="shared" si="1"/>
        <v>2.7068684740123305E-2</v>
      </c>
    </row>
    <row r="87" spans="1:8" x14ac:dyDescent="0.2">
      <c r="A87" s="1">
        <v>43831</v>
      </c>
      <c r="B87">
        <v>67.420501999999999</v>
      </c>
      <c r="C87">
        <v>75.028998999999999</v>
      </c>
      <c r="D87">
        <v>67.324500999999998</v>
      </c>
      <c r="E87">
        <v>71.638999999999996</v>
      </c>
      <c r="F87">
        <v>71.638999999999996</v>
      </c>
      <c r="G87">
        <v>673594000</v>
      </c>
      <c r="H87" s="2">
        <f t="shared" si="1"/>
        <v>6.972580263331217E-2</v>
      </c>
    </row>
    <row r="88" spans="1:8" x14ac:dyDescent="0.2">
      <c r="A88" s="1">
        <v>43862</v>
      </c>
      <c r="B88">
        <v>73.082497000000004</v>
      </c>
      <c r="C88">
        <v>76.537002999999999</v>
      </c>
      <c r="D88">
        <v>63.410499999999999</v>
      </c>
      <c r="E88">
        <v>66.962502000000001</v>
      </c>
      <c r="F88">
        <v>66.962502000000001</v>
      </c>
      <c r="G88">
        <v>830656000</v>
      </c>
      <c r="H88" s="2">
        <f t="shared" si="1"/>
        <v>-6.5278661064503904E-2</v>
      </c>
    </row>
    <row r="89" spans="1:8" x14ac:dyDescent="0.2">
      <c r="A89" s="1">
        <v>43891</v>
      </c>
      <c r="B89">
        <v>67.569503999999995</v>
      </c>
      <c r="C89">
        <v>70.409499999999994</v>
      </c>
      <c r="D89">
        <v>50.443500999999998</v>
      </c>
      <c r="E89">
        <v>58.097499999999997</v>
      </c>
      <c r="F89">
        <v>58.097499999999997</v>
      </c>
      <c r="G89">
        <v>1570716000</v>
      </c>
      <c r="H89" s="2">
        <f t="shared" si="1"/>
        <v>-0.13238755624752499</v>
      </c>
    </row>
    <row r="90" spans="1:8" x14ac:dyDescent="0.2">
      <c r="A90" s="1">
        <v>43922</v>
      </c>
      <c r="B90">
        <v>56.200001</v>
      </c>
      <c r="C90">
        <v>68.007499999999993</v>
      </c>
      <c r="D90">
        <v>53.754002</v>
      </c>
      <c r="E90">
        <v>67.334998999999996</v>
      </c>
      <c r="F90">
        <v>67.334998999999996</v>
      </c>
      <c r="G90">
        <v>1124224000</v>
      </c>
      <c r="H90" s="2">
        <f t="shared" si="1"/>
        <v>0.15899993975644391</v>
      </c>
    </row>
    <row r="91" spans="1:8" x14ac:dyDescent="0.2">
      <c r="A91" s="1">
        <v>43952</v>
      </c>
      <c r="B91">
        <v>66.204498000000001</v>
      </c>
      <c r="C91">
        <v>72.255500999999995</v>
      </c>
      <c r="D91">
        <v>64.800499000000002</v>
      </c>
      <c r="E91">
        <v>71.676002999999994</v>
      </c>
      <c r="F91">
        <v>71.676002999999994</v>
      </c>
      <c r="G91">
        <v>725130000</v>
      </c>
      <c r="H91" s="2">
        <f t="shared" si="1"/>
        <v>6.4468761631673865E-2</v>
      </c>
    </row>
    <row r="92" spans="1:8" x14ac:dyDescent="0.2">
      <c r="A92" s="1">
        <v>43983</v>
      </c>
      <c r="B92">
        <v>71.285004000000001</v>
      </c>
      <c r="C92">
        <v>73.789496999999997</v>
      </c>
      <c r="D92">
        <v>67.582497000000004</v>
      </c>
      <c r="E92">
        <v>70.902495999999999</v>
      </c>
      <c r="F92">
        <v>70.902495999999999</v>
      </c>
      <c r="G92">
        <v>814160000</v>
      </c>
      <c r="H92" s="2">
        <f t="shared" si="1"/>
        <v>-1.0791715045829148E-2</v>
      </c>
    </row>
    <row r="93" spans="1:8" x14ac:dyDescent="0.2">
      <c r="A93" s="1">
        <v>44013</v>
      </c>
      <c r="B93">
        <v>70.958504000000005</v>
      </c>
      <c r="C93">
        <v>79.352501000000004</v>
      </c>
      <c r="D93">
        <v>70.709000000000003</v>
      </c>
      <c r="E93">
        <v>74.397498999999996</v>
      </c>
      <c r="F93">
        <v>74.397498999999996</v>
      </c>
      <c r="G93">
        <v>822998000</v>
      </c>
      <c r="H93" s="2">
        <f t="shared" si="1"/>
        <v>4.9293088356155992E-2</v>
      </c>
    </row>
    <row r="94" spans="1:8" x14ac:dyDescent="0.2">
      <c r="A94" s="1">
        <v>44044</v>
      </c>
      <c r="B94">
        <v>74.550003000000004</v>
      </c>
      <c r="C94">
        <v>82.639503000000005</v>
      </c>
      <c r="D94">
        <v>73.201499999999996</v>
      </c>
      <c r="E94">
        <v>81.476500999999999</v>
      </c>
      <c r="F94">
        <v>81.476500999999999</v>
      </c>
      <c r="G94">
        <v>614564000</v>
      </c>
      <c r="H94" s="2">
        <f t="shared" si="1"/>
        <v>9.5151074903741098E-2</v>
      </c>
    </row>
    <row r="95" spans="1:8" x14ac:dyDescent="0.2">
      <c r="A95" s="1">
        <v>44075</v>
      </c>
      <c r="B95">
        <v>81.608001999999999</v>
      </c>
      <c r="C95">
        <v>86.305000000000007</v>
      </c>
      <c r="D95">
        <v>70.107498000000007</v>
      </c>
      <c r="E95">
        <v>73.279999000000004</v>
      </c>
      <c r="F95">
        <v>73.279999000000004</v>
      </c>
      <c r="G95">
        <v>836634000</v>
      </c>
      <c r="H95" s="2">
        <f t="shared" si="1"/>
        <v>-0.10059958269440161</v>
      </c>
    </row>
    <row r="96" spans="1:8" x14ac:dyDescent="0.2">
      <c r="A96" s="1">
        <v>44105</v>
      </c>
      <c r="B96">
        <v>74.182998999999995</v>
      </c>
      <c r="C96">
        <v>84.066001999999997</v>
      </c>
      <c r="D96">
        <v>71.661499000000006</v>
      </c>
      <c r="E96">
        <v>80.805496000000005</v>
      </c>
      <c r="F96">
        <v>80.805496000000005</v>
      </c>
      <c r="G96">
        <v>854920000</v>
      </c>
      <c r="H96" s="2">
        <f t="shared" si="1"/>
        <v>0.10269510238393972</v>
      </c>
    </row>
    <row r="97" spans="1:8" x14ac:dyDescent="0.2">
      <c r="A97" s="1">
        <v>44136</v>
      </c>
      <c r="B97">
        <v>81.177002000000002</v>
      </c>
      <c r="C97">
        <v>90.844498000000002</v>
      </c>
      <c r="D97">
        <v>80.605498999999995</v>
      </c>
      <c r="E97">
        <v>87.720000999999996</v>
      </c>
      <c r="F97">
        <v>87.720000999999996</v>
      </c>
      <c r="G97">
        <v>631912000</v>
      </c>
      <c r="H97" s="2">
        <f t="shared" si="1"/>
        <v>8.5569736494161122E-2</v>
      </c>
    </row>
    <row r="98" spans="1:8" x14ac:dyDescent="0.2">
      <c r="A98" s="1">
        <v>44166</v>
      </c>
      <c r="B98">
        <v>88.332999999999998</v>
      </c>
      <c r="C98">
        <v>92.191497999999996</v>
      </c>
      <c r="D98">
        <v>84.699996999999996</v>
      </c>
      <c r="E98">
        <v>87.632003999999995</v>
      </c>
      <c r="F98">
        <v>87.632003999999995</v>
      </c>
      <c r="G98">
        <v>608630000</v>
      </c>
      <c r="H98" s="2">
        <f t="shared" si="1"/>
        <v>-1.0031577633019114E-3</v>
      </c>
    </row>
    <row r="99" spans="1:8" x14ac:dyDescent="0.2">
      <c r="A99" s="1">
        <v>44197</v>
      </c>
      <c r="B99">
        <v>88</v>
      </c>
      <c r="C99">
        <v>96.603995999999995</v>
      </c>
      <c r="D99">
        <v>84.805000000000007</v>
      </c>
      <c r="E99">
        <v>91.367996000000005</v>
      </c>
      <c r="F99">
        <v>91.367996000000005</v>
      </c>
      <c r="G99">
        <v>791662000</v>
      </c>
      <c r="H99" s="2">
        <f t="shared" si="1"/>
        <v>4.2632734953773399E-2</v>
      </c>
    </row>
    <row r="100" spans="1:8" x14ac:dyDescent="0.2">
      <c r="A100" s="1">
        <v>44228</v>
      </c>
      <c r="B100">
        <v>92.229500000000002</v>
      </c>
      <c r="C100">
        <v>107.25700399999999</v>
      </c>
      <c r="D100">
        <v>92.229500000000002</v>
      </c>
      <c r="E100">
        <v>101.09549699999999</v>
      </c>
      <c r="F100">
        <v>101.09549699999999</v>
      </c>
      <c r="G100">
        <v>678324000</v>
      </c>
      <c r="H100" s="2">
        <f t="shared" si="1"/>
        <v>0.10646507996082118</v>
      </c>
    </row>
    <row r="101" spans="1:8" x14ac:dyDescent="0.2">
      <c r="A101" s="1">
        <v>44256</v>
      </c>
      <c r="B101">
        <v>102.400002</v>
      </c>
      <c r="C101">
        <v>105.68699599999999</v>
      </c>
      <c r="D101">
        <v>99.699996999999996</v>
      </c>
      <c r="E101">
        <v>103.12599899999999</v>
      </c>
      <c r="F101">
        <v>103.12599899999999</v>
      </c>
      <c r="G101">
        <v>756694000</v>
      </c>
      <c r="H101" s="2">
        <f t="shared" si="1"/>
        <v>2.0084989542115794E-2</v>
      </c>
    </row>
    <row r="102" spans="1:8" x14ac:dyDescent="0.2">
      <c r="A102" s="1">
        <v>44287</v>
      </c>
      <c r="B102">
        <v>104.612503</v>
      </c>
      <c r="C102">
        <v>121.569</v>
      </c>
      <c r="D102">
        <v>104.57150300000001</v>
      </c>
      <c r="E102">
        <v>117.675003</v>
      </c>
      <c r="F102">
        <v>117.675003</v>
      </c>
      <c r="G102">
        <v>702352000</v>
      </c>
      <c r="H102" s="2">
        <f t="shared" si="1"/>
        <v>0.14107988422977616</v>
      </c>
    </row>
    <row r="103" spans="1:8" x14ac:dyDescent="0.2">
      <c r="A103" s="1">
        <v>44317</v>
      </c>
      <c r="B103">
        <v>118.245499</v>
      </c>
      <c r="C103">
        <v>119.452499</v>
      </c>
      <c r="D103">
        <v>109.681</v>
      </c>
      <c r="E103">
        <v>117.842499</v>
      </c>
      <c r="F103">
        <v>117.842499</v>
      </c>
      <c r="G103">
        <v>603480000</v>
      </c>
      <c r="H103" s="2">
        <f t="shared" si="1"/>
        <v>1.4233779114498927E-3</v>
      </c>
    </row>
    <row r="104" spans="1:8" x14ac:dyDescent="0.2">
      <c r="A104" s="1">
        <v>44348</v>
      </c>
      <c r="B104">
        <v>118.72199999999999</v>
      </c>
      <c r="C104">
        <v>123.09549699999999</v>
      </c>
      <c r="D104">
        <v>116.475998</v>
      </c>
      <c r="E104">
        <v>122.0895</v>
      </c>
      <c r="F104">
        <v>122.0895</v>
      </c>
      <c r="G104">
        <v>544936000</v>
      </c>
      <c r="H104" s="2">
        <f t="shared" si="1"/>
        <v>3.6039637957779536E-2</v>
      </c>
    </row>
    <row r="105" spans="1:8" x14ac:dyDescent="0.2">
      <c r="A105" s="1">
        <v>44378</v>
      </c>
      <c r="B105">
        <v>121.724998</v>
      </c>
      <c r="C105">
        <v>138.296997</v>
      </c>
      <c r="D105">
        <v>121.531502</v>
      </c>
      <c r="E105">
        <v>134.72650100000001</v>
      </c>
      <c r="F105">
        <v>134.72650100000001</v>
      </c>
      <c r="G105">
        <v>610808000</v>
      </c>
      <c r="H105" s="2">
        <f t="shared" si="1"/>
        <v>0.10350604269818463</v>
      </c>
    </row>
    <row r="106" spans="1:8" x14ac:dyDescent="0.2">
      <c r="A106" s="1">
        <v>44409</v>
      </c>
      <c r="B106">
        <v>135.11700400000001</v>
      </c>
      <c r="C106">
        <v>145.970505</v>
      </c>
      <c r="D106">
        <v>133.31950399999999</v>
      </c>
      <c r="E106">
        <v>144.697495</v>
      </c>
      <c r="F106">
        <v>144.697495</v>
      </c>
      <c r="G106">
        <v>461586000</v>
      </c>
      <c r="H106" s="2">
        <f t="shared" si="1"/>
        <v>7.4009151325023947E-2</v>
      </c>
    </row>
    <row r="107" spans="1:8" x14ac:dyDescent="0.2">
      <c r="A107" s="1">
        <v>44440</v>
      </c>
      <c r="B107">
        <v>145</v>
      </c>
      <c r="C107">
        <v>146.253998</v>
      </c>
      <c r="D107">
        <v>133.55600000000001</v>
      </c>
      <c r="E107">
        <v>133.675995</v>
      </c>
      <c r="F107">
        <v>133.675995</v>
      </c>
      <c r="G107">
        <v>590840000</v>
      </c>
      <c r="H107" s="2">
        <f t="shared" si="1"/>
        <v>-7.6169252273510346E-2</v>
      </c>
    </row>
    <row r="108" spans="1:8" x14ac:dyDescent="0.2">
      <c r="A108" s="1">
        <v>44470</v>
      </c>
      <c r="B108">
        <v>134.447495</v>
      </c>
      <c r="C108">
        <v>148.64999399999999</v>
      </c>
      <c r="D108">
        <v>131.050003</v>
      </c>
      <c r="E108">
        <v>148.04600500000001</v>
      </c>
      <c r="F108">
        <v>148.04600500000001</v>
      </c>
      <c r="G108">
        <v>720758000</v>
      </c>
      <c r="H108" s="2">
        <f t="shared" si="1"/>
        <v>0.10749880709696612</v>
      </c>
    </row>
    <row r="109" spans="1:8" x14ac:dyDescent="0.2">
      <c r="A109" s="1">
        <v>44501</v>
      </c>
      <c r="B109">
        <v>148.04600500000001</v>
      </c>
      <c r="C109">
        <v>150.96650700000001</v>
      </c>
      <c r="D109">
        <v>141.60150100000001</v>
      </c>
      <c r="E109">
        <v>141.89750699999999</v>
      </c>
      <c r="F109">
        <v>141.89750699999999</v>
      </c>
      <c r="G109">
        <v>608378000</v>
      </c>
      <c r="H109" s="2">
        <f t="shared" si="1"/>
        <v>-4.1530995719877867E-2</v>
      </c>
    </row>
    <row r="110" spans="1:8" x14ac:dyDescent="0.2">
      <c r="A110" s="1">
        <v>44531</v>
      </c>
      <c r="B110">
        <v>144</v>
      </c>
      <c r="C110">
        <v>149.10000600000001</v>
      </c>
      <c r="D110">
        <v>139.320999</v>
      </c>
      <c r="E110">
        <v>144.85200499999999</v>
      </c>
      <c r="F110">
        <v>144.85200499999999</v>
      </c>
      <c r="G110">
        <v>619694000</v>
      </c>
      <c r="H110" s="2">
        <f t="shared" si="1"/>
        <v>2.0821352414598808E-2</v>
      </c>
    </row>
    <row r="111" spans="1:8" x14ac:dyDescent="0.2">
      <c r="A111" s="1">
        <v>44562</v>
      </c>
      <c r="B111">
        <v>145.054993</v>
      </c>
      <c r="C111">
        <v>146.48500100000001</v>
      </c>
      <c r="D111">
        <v>124.5</v>
      </c>
      <c r="E111">
        <v>135.30349699999999</v>
      </c>
      <c r="F111">
        <v>135.30349699999999</v>
      </c>
      <c r="G111">
        <v>767206000</v>
      </c>
      <c r="H111" s="2">
        <f t="shared" si="1"/>
        <v>-6.5919059939833061E-2</v>
      </c>
    </row>
    <row r="112" spans="1:8" x14ac:dyDescent="0.2">
      <c r="A112" s="1">
        <v>44593</v>
      </c>
      <c r="B112">
        <v>137.59449799999999</v>
      </c>
      <c r="C112">
        <v>151.546494</v>
      </c>
      <c r="D112">
        <v>124.95349899999999</v>
      </c>
      <c r="E112">
        <v>135.057007</v>
      </c>
      <c r="F112">
        <v>135.057007</v>
      </c>
      <c r="G112">
        <v>928126000</v>
      </c>
      <c r="H112" s="2">
        <f t="shared" si="1"/>
        <v>-1.8217563142510229E-3</v>
      </c>
    </row>
    <row r="113" spans="1:8" x14ac:dyDescent="0.2">
      <c r="A113" s="1">
        <v>44621</v>
      </c>
      <c r="B113">
        <v>134.87849399999999</v>
      </c>
      <c r="C113">
        <v>143.79350299999999</v>
      </c>
      <c r="D113">
        <v>125.275002</v>
      </c>
      <c r="E113">
        <v>139.06750500000001</v>
      </c>
      <c r="F113">
        <v>139.06750500000001</v>
      </c>
      <c r="G113">
        <v>729162000</v>
      </c>
      <c r="H113" s="2">
        <f t="shared" si="1"/>
        <v>2.9694853225941936E-2</v>
      </c>
    </row>
    <row r="114" spans="1:8" x14ac:dyDescent="0.2">
      <c r="A114" s="1">
        <v>44652</v>
      </c>
      <c r="B114">
        <v>139.5</v>
      </c>
      <c r="C114">
        <v>143.712006</v>
      </c>
      <c r="D114">
        <v>112.736504</v>
      </c>
      <c r="E114">
        <v>114.109497</v>
      </c>
      <c r="F114">
        <v>114.109497</v>
      </c>
      <c r="G114">
        <v>761152000</v>
      </c>
      <c r="H114" s="2">
        <f t="shared" si="1"/>
        <v>-0.17946685676139804</v>
      </c>
    </row>
    <row r="115" spans="1:8" x14ac:dyDescent="0.2">
      <c r="A115" s="1">
        <v>44682</v>
      </c>
      <c r="B115">
        <v>113.404999</v>
      </c>
      <c r="C115">
        <v>122.8545</v>
      </c>
      <c r="D115">
        <v>101.88449900000001</v>
      </c>
      <c r="E115">
        <v>113.762001</v>
      </c>
      <c r="F115">
        <v>113.762001</v>
      </c>
      <c r="G115">
        <v>850450000</v>
      </c>
      <c r="H115" s="2">
        <f t="shared" si="1"/>
        <v>-3.0452855295647011E-3</v>
      </c>
    </row>
    <row r="116" spans="1:8" x14ac:dyDescent="0.2">
      <c r="A116" s="1">
        <v>44713</v>
      </c>
      <c r="B116">
        <v>114.855003</v>
      </c>
      <c r="C116">
        <v>119.34699999999999</v>
      </c>
      <c r="D116">
        <v>105.045998</v>
      </c>
      <c r="E116">
        <v>108.962997</v>
      </c>
      <c r="F116">
        <v>108.962997</v>
      </c>
      <c r="G116">
        <v>770754000</v>
      </c>
      <c r="H116" s="2">
        <f t="shared" si="1"/>
        <v>-4.2184595539946565E-2</v>
      </c>
    </row>
    <row r="117" spans="1:8" x14ac:dyDescent="0.2">
      <c r="A117" s="1">
        <v>44743</v>
      </c>
      <c r="B117">
        <v>107.932999</v>
      </c>
      <c r="C117">
        <v>119.68499799999999</v>
      </c>
      <c r="D117">
        <v>104.07</v>
      </c>
      <c r="E117">
        <v>116.32</v>
      </c>
      <c r="F117">
        <v>116.32</v>
      </c>
      <c r="G117">
        <v>789529700</v>
      </c>
      <c r="H117" s="2">
        <f t="shared" si="1"/>
        <v>6.7518361302048177E-2</v>
      </c>
    </row>
    <row r="118" spans="1:8" x14ac:dyDescent="0.2">
      <c r="A118" s="1">
        <v>44774</v>
      </c>
      <c r="B118">
        <v>115.300003</v>
      </c>
      <c r="C118">
        <v>122.43</v>
      </c>
      <c r="D118">
        <v>107.800003</v>
      </c>
      <c r="E118">
        <v>108.220001</v>
      </c>
      <c r="F118">
        <v>108.220001</v>
      </c>
      <c r="G118">
        <v>515852700</v>
      </c>
      <c r="H118" s="2">
        <f t="shared" si="1"/>
        <v>-6.963547971114166E-2</v>
      </c>
    </row>
    <row r="119" spans="1:8" x14ac:dyDescent="0.2">
      <c r="A119" s="1">
        <v>44805</v>
      </c>
      <c r="B119">
        <v>108.279999</v>
      </c>
      <c r="C119">
        <v>111.620003</v>
      </c>
      <c r="D119">
        <v>95.559997999999993</v>
      </c>
      <c r="E119">
        <v>95.650002000000001</v>
      </c>
      <c r="F119">
        <v>95.650002000000001</v>
      </c>
      <c r="G119">
        <v>613278900</v>
      </c>
      <c r="H119" s="2">
        <f t="shared" si="1"/>
        <v>-0.11615227207399487</v>
      </c>
    </row>
    <row r="120" spans="1:8" x14ac:dyDescent="0.2">
      <c r="A120" s="1">
        <v>44835</v>
      </c>
      <c r="B120">
        <v>96.760002</v>
      </c>
      <c r="C120">
        <v>104.82</v>
      </c>
      <c r="D120">
        <v>91.800003000000004</v>
      </c>
      <c r="E120">
        <v>94.510002</v>
      </c>
      <c r="F120">
        <v>94.510002</v>
      </c>
      <c r="G120">
        <v>681488300</v>
      </c>
      <c r="H120" s="2">
        <f t="shared" si="1"/>
        <v>-1.1918452442896976E-2</v>
      </c>
    </row>
    <row r="121" spans="1:8" x14ac:dyDescent="0.2">
      <c r="A121" s="1">
        <v>44866</v>
      </c>
      <c r="B121">
        <v>95.449996999999996</v>
      </c>
      <c r="C121">
        <v>101.040001</v>
      </c>
      <c r="D121">
        <v>83.339995999999999</v>
      </c>
      <c r="E121">
        <v>100.989998</v>
      </c>
      <c r="F121">
        <v>100.989998</v>
      </c>
      <c r="G121">
        <v>716522700</v>
      </c>
      <c r="H121" s="2">
        <f t="shared" si="1"/>
        <v>6.8564129328872514E-2</v>
      </c>
    </row>
    <row r="122" spans="1:8" x14ac:dyDescent="0.2">
      <c r="A122" s="1">
        <v>44896</v>
      </c>
      <c r="B122">
        <v>101.019997</v>
      </c>
      <c r="C122">
        <v>102.25</v>
      </c>
      <c r="D122">
        <v>85.940002000000007</v>
      </c>
      <c r="E122">
        <v>88.230002999999996</v>
      </c>
      <c r="F122">
        <v>88.230002999999996</v>
      </c>
      <c r="G122">
        <v>603127800</v>
      </c>
      <c r="H122" s="2">
        <f t="shared" si="1"/>
        <v>-0.12634909647191006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E6B2-59B8-5F42-B7B9-7E91FED7B71B}">
  <dimension ref="A1:K122"/>
  <sheetViews>
    <sheetView workbookViewId="0">
      <selection activeCell="K1" sqref="K1"/>
    </sheetView>
  </sheetViews>
  <sheetFormatPr baseColWidth="10" defaultColWidth="10.6640625" defaultRowHeight="16" x14ac:dyDescent="0.2"/>
  <cols>
    <col min="8" max="8" width="10.83203125" style="2"/>
    <col min="11" max="11" width="20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21</v>
      </c>
      <c r="K1" s="13">
        <f>(AVERAGE(H:H))/_xlfn.STDEV.S(H:H)</f>
        <v>0.24841833392799614</v>
      </c>
    </row>
    <row r="2" spans="1:11" x14ac:dyDescent="0.2">
      <c r="A2" s="1">
        <v>41244</v>
      </c>
      <c r="B2">
        <v>2.2799999999999998</v>
      </c>
      <c r="C2">
        <v>2.59</v>
      </c>
      <c r="D2">
        <v>2.21</v>
      </c>
      <c r="E2">
        <v>2.4</v>
      </c>
      <c r="F2">
        <v>2.4</v>
      </c>
      <c r="G2">
        <v>505946700</v>
      </c>
    </row>
    <row r="3" spans="1:11" x14ac:dyDescent="0.2">
      <c r="A3" s="1">
        <v>41275</v>
      </c>
      <c r="B3">
        <v>2.5499999999999998</v>
      </c>
      <c r="C3">
        <v>2.93</v>
      </c>
      <c r="D3">
        <v>2.4300000000000002</v>
      </c>
      <c r="E3">
        <v>2.6</v>
      </c>
      <c r="F3">
        <v>2.6</v>
      </c>
      <c r="G3">
        <v>578923500</v>
      </c>
      <c r="H3" s="2">
        <f>(F3-F2)/F2</f>
        <v>8.3333333333333412E-2</v>
      </c>
    </row>
    <row r="4" spans="1:11" x14ac:dyDescent="0.2">
      <c r="A4" s="1">
        <v>41306</v>
      </c>
      <c r="B4">
        <v>2.63</v>
      </c>
      <c r="C4">
        <v>2.84</v>
      </c>
      <c r="D4">
        <v>2.44</v>
      </c>
      <c r="E4">
        <v>2.4900000000000002</v>
      </c>
      <c r="F4">
        <v>2.4900000000000002</v>
      </c>
      <c r="G4">
        <v>288580100</v>
      </c>
      <c r="H4" s="2">
        <f t="shared" ref="H4:H67" si="0">(F4-F3)/F3</f>
        <v>-4.2307692307692261E-2</v>
      </c>
    </row>
    <row r="5" spans="1:11" x14ac:dyDescent="0.2">
      <c r="A5" s="1">
        <v>41334</v>
      </c>
      <c r="B5">
        <v>2.5</v>
      </c>
      <c r="C5">
        <v>2.75</v>
      </c>
      <c r="D5">
        <v>2.36</v>
      </c>
      <c r="E5">
        <v>2.5499999999999998</v>
      </c>
      <c r="F5">
        <v>2.5499999999999998</v>
      </c>
      <c r="G5">
        <v>256612600</v>
      </c>
      <c r="H5" s="2">
        <f t="shared" si="0"/>
        <v>2.4096385542168516E-2</v>
      </c>
    </row>
    <row r="6" spans="1:11" x14ac:dyDescent="0.2">
      <c r="A6" s="1">
        <v>41365</v>
      </c>
      <c r="B6">
        <v>2.54</v>
      </c>
      <c r="C6">
        <v>2.82</v>
      </c>
      <c r="D6">
        <v>2.2599999999999998</v>
      </c>
      <c r="E6">
        <v>2.82</v>
      </c>
      <c r="F6">
        <v>2.82</v>
      </c>
      <c r="G6">
        <v>405342300</v>
      </c>
      <c r="H6" s="2">
        <f t="shared" si="0"/>
        <v>0.10588235294117648</v>
      </c>
    </row>
    <row r="7" spans="1:11" x14ac:dyDescent="0.2">
      <c r="A7" s="1">
        <v>41395</v>
      </c>
      <c r="B7">
        <v>2.81</v>
      </c>
      <c r="C7">
        <v>4.42</v>
      </c>
      <c r="D7">
        <v>2.79</v>
      </c>
      <c r="E7">
        <v>4</v>
      </c>
      <c r="F7">
        <v>4</v>
      </c>
      <c r="G7">
        <v>956205200</v>
      </c>
      <c r="H7" s="2">
        <f t="shared" si="0"/>
        <v>0.41843971631205684</v>
      </c>
    </row>
    <row r="8" spans="1:11" x14ac:dyDescent="0.2">
      <c r="A8" s="1">
        <v>41426</v>
      </c>
      <c r="B8">
        <v>4.0199999999999996</v>
      </c>
      <c r="C8">
        <v>4.21</v>
      </c>
      <c r="D8">
        <v>3.81</v>
      </c>
      <c r="E8">
        <v>4.08</v>
      </c>
      <c r="F8">
        <v>4.08</v>
      </c>
      <c r="G8">
        <v>432452200</v>
      </c>
      <c r="H8" s="2">
        <f t="shared" si="0"/>
        <v>2.0000000000000018E-2</v>
      </c>
    </row>
    <row r="9" spans="1:11" x14ac:dyDescent="0.2">
      <c r="A9" s="1">
        <v>41456</v>
      </c>
      <c r="B9">
        <v>4.1100000000000003</v>
      </c>
      <c r="C9">
        <v>4.6500000000000004</v>
      </c>
      <c r="D9">
        <v>3.58</v>
      </c>
      <c r="E9">
        <v>3.77</v>
      </c>
      <c r="F9">
        <v>3.77</v>
      </c>
      <c r="G9">
        <v>887955000</v>
      </c>
      <c r="H9" s="2">
        <f t="shared" si="0"/>
        <v>-7.5980392156862753E-2</v>
      </c>
    </row>
    <row r="10" spans="1:11" x14ac:dyDescent="0.2">
      <c r="A10" s="1">
        <v>41487</v>
      </c>
      <c r="B10">
        <v>3.81</v>
      </c>
      <c r="C10">
        <v>3.87</v>
      </c>
      <c r="D10">
        <v>3.25</v>
      </c>
      <c r="E10">
        <v>3.27</v>
      </c>
      <c r="F10">
        <v>3.27</v>
      </c>
      <c r="G10">
        <v>436575700</v>
      </c>
      <c r="H10" s="2">
        <f t="shared" si="0"/>
        <v>-0.13262599469496023</v>
      </c>
    </row>
    <row r="11" spans="1:11" x14ac:dyDescent="0.2">
      <c r="A11" s="1">
        <v>41518</v>
      </c>
      <c r="B11">
        <v>3.32</v>
      </c>
      <c r="C11">
        <v>4</v>
      </c>
      <c r="D11">
        <v>3.25</v>
      </c>
      <c r="E11">
        <v>3.81</v>
      </c>
      <c r="F11">
        <v>3.81</v>
      </c>
      <c r="G11">
        <v>549781400</v>
      </c>
      <c r="H11" s="2">
        <f t="shared" si="0"/>
        <v>0.16513761467889909</v>
      </c>
    </row>
    <row r="12" spans="1:11" x14ac:dyDescent="0.2">
      <c r="A12" s="1">
        <v>41548</v>
      </c>
      <c r="B12">
        <v>3.82</v>
      </c>
      <c r="C12">
        <v>4.13</v>
      </c>
      <c r="D12">
        <v>3.04</v>
      </c>
      <c r="E12">
        <v>3.34</v>
      </c>
      <c r="F12">
        <v>3.34</v>
      </c>
      <c r="G12">
        <v>909573300</v>
      </c>
      <c r="H12" s="2">
        <f t="shared" si="0"/>
        <v>-0.12335958005249349</v>
      </c>
    </row>
    <row r="13" spans="1:11" x14ac:dyDescent="0.2">
      <c r="A13" s="1">
        <v>41579</v>
      </c>
      <c r="B13">
        <v>3.37</v>
      </c>
      <c r="C13">
        <v>3.68</v>
      </c>
      <c r="D13">
        <v>3.2</v>
      </c>
      <c r="E13">
        <v>3.64</v>
      </c>
      <c r="F13">
        <v>3.64</v>
      </c>
      <c r="G13">
        <v>312102400</v>
      </c>
      <c r="H13" s="2">
        <f t="shared" si="0"/>
        <v>8.9820359281437209E-2</v>
      </c>
    </row>
    <row r="14" spans="1:11" x14ac:dyDescent="0.2">
      <c r="A14" s="1">
        <v>41609</v>
      </c>
      <c r="B14">
        <v>3.65</v>
      </c>
      <c r="C14">
        <v>3.88</v>
      </c>
      <c r="D14">
        <v>3.48</v>
      </c>
      <c r="E14">
        <v>3.87</v>
      </c>
      <c r="F14">
        <v>3.87</v>
      </c>
      <c r="G14">
        <v>313148800</v>
      </c>
      <c r="H14" s="2">
        <f t="shared" si="0"/>
        <v>6.3186813186813184E-2</v>
      </c>
    </row>
    <row r="15" spans="1:11" x14ac:dyDescent="0.2">
      <c r="A15" s="1">
        <v>41640</v>
      </c>
      <c r="B15">
        <v>3.85</v>
      </c>
      <c r="C15">
        <v>4.5999999999999996</v>
      </c>
      <c r="D15">
        <v>3.35</v>
      </c>
      <c r="E15">
        <v>3.43</v>
      </c>
      <c r="F15">
        <v>3.43</v>
      </c>
      <c r="G15">
        <v>770422000</v>
      </c>
      <c r="H15" s="2">
        <f t="shared" si="0"/>
        <v>-0.11369509043927647</v>
      </c>
    </row>
    <row r="16" spans="1:11" x14ac:dyDescent="0.2">
      <c r="A16" s="1">
        <v>41671</v>
      </c>
      <c r="B16">
        <v>3.43</v>
      </c>
      <c r="C16">
        <v>3.77</v>
      </c>
      <c r="D16">
        <v>3.29</v>
      </c>
      <c r="E16">
        <v>3.71</v>
      </c>
      <c r="F16">
        <v>3.71</v>
      </c>
      <c r="G16">
        <v>317509100</v>
      </c>
      <c r="H16" s="2">
        <f t="shared" si="0"/>
        <v>8.1632653061224428E-2</v>
      </c>
    </row>
    <row r="17" spans="1:8" x14ac:dyDescent="0.2">
      <c r="A17" s="1">
        <v>41699</v>
      </c>
      <c r="B17">
        <v>3.66</v>
      </c>
      <c r="C17">
        <v>4.1399999999999997</v>
      </c>
      <c r="D17">
        <v>3.6</v>
      </c>
      <c r="E17">
        <v>4.01</v>
      </c>
      <c r="F17">
        <v>4.01</v>
      </c>
      <c r="G17">
        <v>451073000</v>
      </c>
      <c r="H17" s="2">
        <f t="shared" si="0"/>
        <v>8.0862533692722324E-2</v>
      </c>
    </row>
    <row r="18" spans="1:8" x14ac:dyDescent="0.2">
      <c r="A18" s="1">
        <v>41730</v>
      </c>
      <c r="B18">
        <v>4.04</v>
      </c>
      <c r="C18">
        <v>4.3499999999999996</v>
      </c>
      <c r="D18">
        <v>3.65</v>
      </c>
      <c r="E18">
        <v>4.09</v>
      </c>
      <c r="F18">
        <v>4.09</v>
      </c>
      <c r="G18">
        <v>592512300</v>
      </c>
      <c r="H18" s="2">
        <f t="shared" si="0"/>
        <v>1.9950124688279322E-2</v>
      </c>
    </row>
    <row r="19" spans="1:8" x14ac:dyDescent="0.2">
      <c r="A19" s="1">
        <v>41760</v>
      </c>
      <c r="B19">
        <v>4.13</v>
      </c>
      <c r="C19">
        <v>4.24</v>
      </c>
      <c r="D19">
        <v>3.85</v>
      </c>
      <c r="E19">
        <v>4</v>
      </c>
      <c r="F19">
        <v>4</v>
      </c>
      <c r="G19">
        <v>310712200</v>
      </c>
      <c r="H19" s="2">
        <f t="shared" si="0"/>
        <v>-2.2004889975550088E-2</v>
      </c>
    </row>
    <row r="20" spans="1:8" x14ac:dyDescent="0.2">
      <c r="A20" s="1">
        <v>41791</v>
      </c>
      <c r="B20">
        <v>4.03</v>
      </c>
      <c r="C20">
        <v>4.5</v>
      </c>
      <c r="D20">
        <v>3.9</v>
      </c>
      <c r="E20">
        <v>4.1900000000000004</v>
      </c>
      <c r="F20">
        <v>4.1900000000000004</v>
      </c>
      <c r="G20">
        <v>431502500</v>
      </c>
      <c r="H20" s="2">
        <f t="shared" si="0"/>
        <v>4.7500000000000098E-2</v>
      </c>
    </row>
    <row r="21" spans="1:8" x14ac:dyDescent="0.2">
      <c r="A21" s="1">
        <v>41821</v>
      </c>
      <c r="B21">
        <v>4.21</v>
      </c>
      <c r="C21">
        <v>4.8</v>
      </c>
      <c r="D21">
        <v>3.67</v>
      </c>
      <c r="E21">
        <v>3.91</v>
      </c>
      <c r="F21">
        <v>3.91</v>
      </c>
      <c r="G21">
        <v>1077778500</v>
      </c>
      <c r="H21" s="2">
        <f t="shared" si="0"/>
        <v>-6.6825775656324637E-2</v>
      </c>
    </row>
    <row r="22" spans="1:8" x14ac:dyDescent="0.2">
      <c r="A22" s="1">
        <v>41852</v>
      </c>
      <c r="B22">
        <v>3.91</v>
      </c>
      <c r="C22">
        <v>4.32</v>
      </c>
      <c r="D22">
        <v>3.87</v>
      </c>
      <c r="E22">
        <v>4.17</v>
      </c>
      <c r="F22">
        <v>4.17</v>
      </c>
      <c r="G22">
        <v>462568300</v>
      </c>
      <c r="H22" s="2">
        <f t="shared" si="0"/>
        <v>6.6496163682864387E-2</v>
      </c>
    </row>
    <row r="23" spans="1:8" x14ac:dyDescent="0.2">
      <c r="A23" s="1">
        <v>41883</v>
      </c>
      <c r="B23">
        <v>4.16</v>
      </c>
      <c r="C23">
        <v>4.25</v>
      </c>
      <c r="D23">
        <v>3.4</v>
      </c>
      <c r="E23">
        <v>3.41</v>
      </c>
      <c r="F23">
        <v>3.41</v>
      </c>
      <c r="G23">
        <v>372572500</v>
      </c>
      <c r="H23" s="2">
        <f t="shared" si="0"/>
        <v>-0.1822541966426858</v>
      </c>
    </row>
    <row r="24" spans="1:8" x14ac:dyDescent="0.2">
      <c r="A24" s="1">
        <v>41913</v>
      </c>
      <c r="B24">
        <v>3.39</v>
      </c>
      <c r="C24">
        <v>3.46</v>
      </c>
      <c r="D24">
        <v>2.54</v>
      </c>
      <c r="E24">
        <v>2.8</v>
      </c>
      <c r="F24">
        <v>2.8</v>
      </c>
      <c r="G24">
        <v>673408400</v>
      </c>
      <c r="H24" s="2">
        <f t="shared" si="0"/>
        <v>-0.17888563049853382</v>
      </c>
    </row>
    <row r="25" spans="1:8" x14ac:dyDescent="0.2">
      <c r="A25" s="1">
        <v>41944</v>
      </c>
      <c r="B25">
        <v>2.81</v>
      </c>
      <c r="C25">
        <v>2.91</v>
      </c>
      <c r="D25">
        <v>2.59</v>
      </c>
      <c r="E25">
        <v>2.79</v>
      </c>
      <c r="F25">
        <v>2.79</v>
      </c>
      <c r="G25">
        <v>213816500</v>
      </c>
      <c r="H25" s="2">
        <f t="shared" si="0"/>
        <v>-3.5714285714284954E-3</v>
      </c>
    </row>
    <row r="26" spans="1:8" x14ac:dyDescent="0.2">
      <c r="A26" s="1">
        <v>41974</v>
      </c>
      <c r="B26">
        <v>2.77</v>
      </c>
      <c r="C26">
        <v>2.82</v>
      </c>
      <c r="D26">
        <v>2.35</v>
      </c>
      <c r="E26">
        <v>2.67</v>
      </c>
      <c r="F26">
        <v>2.67</v>
      </c>
      <c r="G26">
        <v>303879500</v>
      </c>
      <c r="H26" s="2">
        <f t="shared" si="0"/>
        <v>-4.3010752688172081E-2</v>
      </c>
    </row>
    <row r="27" spans="1:8" x14ac:dyDescent="0.2">
      <c r="A27" s="1">
        <v>42005</v>
      </c>
      <c r="B27">
        <v>2.67</v>
      </c>
      <c r="C27">
        <v>2.84</v>
      </c>
      <c r="D27">
        <v>2.14</v>
      </c>
      <c r="E27">
        <v>2.57</v>
      </c>
      <c r="F27">
        <v>2.57</v>
      </c>
      <c r="G27">
        <v>435408400</v>
      </c>
      <c r="H27" s="2">
        <f t="shared" si="0"/>
        <v>-3.7453183520599287E-2</v>
      </c>
    </row>
    <row r="28" spans="1:8" x14ac:dyDescent="0.2">
      <c r="A28" s="1">
        <v>42036</v>
      </c>
      <c r="B28">
        <v>2.69</v>
      </c>
      <c r="C28">
        <v>3.37</v>
      </c>
      <c r="D28">
        <v>2.65</v>
      </c>
      <c r="E28">
        <v>3.11</v>
      </c>
      <c r="F28">
        <v>3.11</v>
      </c>
      <c r="G28">
        <v>339665200</v>
      </c>
      <c r="H28" s="2">
        <f t="shared" si="0"/>
        <v>0.21011673151750976</v>
      </c>
    </row>
    <row r="29" spans="1:8" x14ac:dyDescent="0.2">
      <c r="A29" s="1">
        <v>42064</v>
      </c>
      <c r="B29">
        <v>3.13</v>
      </c>
      <c r="C29">
        <v>3.23</v>
      </c>
      <c r="D29">
        <v>2.5299999999999998</v>
      </c>
      <c r="E29">
        <v>2.68</v>
      </c>
      <c r="F29">
        <v>2.68</v>
      </c>
      <c r="G29">
        <v>269815500</v>
      </c>
      <c r="H29" s="2">
        <f t="shared" si="0"/>
        <v>-0.13826366559485523</v>
      </c>
    </row>
    <row r="30" spans="1:8" x14ac:dyDescent="0.2">
      <c r="A30" s="1">
        <v>42095</v>
      </c>
      <c r="B30">
        <v>2.66</v>
      </c>
      <c r="C30">
        <v>2.94</v>
      </c>
      <c r="D30">
        <v>2.25</v>
      </c>
      <c r="E30">
        <v>2.2599999999999998</v>
      </c>
      <c r="F30">
        <v>2.2599999999999998</v>
      </c>
      <c r="G30">
        <v>335187000</v>
      </c>
      <c r="H30" s="2">
        <f t="shared" si="0"/>
        <v>-0.15671641791044788</v>
      </c>
    </row>
    <row r="31" spans="1:8" x14ac:dyDescent="0.2">
      <c r="A31" s="1">
        <v>42125</v>
      </c>
      <c r="B31">
        <v>2.2599999999999998</v>
      </c>
      <c r="C31">
        <v>2.39</v>
      </c>
      <c r="D31">
        <v>2.2000000000000002</v>
      </c>
      <c r="E31">
        <v>2.2799999999999998</v>
      </c>
      <c r="F31">
        <v>2.2799999999999998</v>
      </c>
      <c r="G31">
        <v>210397100</v>
      </c>
      <c r="H31" s="2">
        <f t="shared" si="0"/>
        <v>8.8495575221239024E-3</v>
      </c>
    </row>
    <row r="32" spans="1:8" x14ac:dyDescent="0.2">
      <c r="A32" s="1">
        <v>42156</v>
      </c>
      <c r="B32">
        <v>2.29</v>
      </c>
      <c r="C32">
        <v>2.67</v>
      </c>
      <c r="D32">
        <v>2.25</v>
      </c>
      <c r="E32">
        <v>2.4</v>
      </c>
      <c r="F32">
        <v>2.4</v>
      </c>
      <c r="G32">
        <v>389269100</v>
      </c>
      <c r="H32" s="2">
        <f t="shared" si="0"/>
        <v>5.2631578947368474E-2</v>
      </c>
    </row>
    <row r="33" spans="1:8" x14ac:dyDescent="0.2">
      <c r="A33" s="1">
        <v>42186</v>
      </c>
      <c r="B33">
        <v>2.4700000000000002</v>
      </c>
      <c r="C33">
        <v>2.63</v>
      </c>
      <c r="D33">
        <v>1.61</v>
      </c>
      <c r="E33">
        <v>1.93</v>
      </c>
      <c r="F33">
        <v>1.93</v>
      </c>
      <c r="G33">
        <v>406747300</v>
      </c>
      <c r="H33" s="2">
        <f t="shared" si="0"/>
        <v>-0.19583333333333333</v>
      </c>
    </row>
    <row r="34" spans="1:8" x14ac:dyDescent="0.2">
      <c r="A34" s="1">
        <v>42217</v>
      </c>
      <c r="B34">
        <v>1.93</v>
      </c>
      <c r="C34">
        <v>2.21</v>
      </c>
      <c r="D34">
        <v>1.65</v>
      </c>
      <c r="E34">
        <v>1.81</v>
      </c>
      <c r="F34">
        <v>1.81</v>
      </c>
      <c r="G34">
        <v>252729100</v>
      </c>
      <c r="H34" s="2">
        <f t="shared" si="0"/>
        <v>-6.2176165803108752E-2</v>
      </c>
    </row>
    <row r="35" spans="1:8" x14ac:dyDescent="0.2">
      <c r="A35" s="1">
        <v>42248</v>
      </c>
      <c r="B35">
        <v>1.77</v>
      </c>
      <c r="C35">
        <v>2.14</v>
      </c>
      <c r="D35">
        <v>1.65</v>
      </c>
      <c r="E35">
        <v>1.72</v>
      </c>
      <c r="F35">
        <v>1.72</v>
      </c>
      <c r="G35">
        <v>188468000</v>
      </c>
      <c r="H35" s="2">
        <f t="shared" si="0"/>
        <v>-4.9723756906077388E-2</v>
      </c>
    </row>
    <row r="36" spans="1:8" x14ac:dyDescent="0.2">
      <c r="A36" s="1">
        <v>42278</v>
      </c>
      <c r="B36">
        <v>1.77</v>
      </c>
      <c r="C36">
        <v>2.21</v>
      </c>
      <c r="D36">
        <v>1.72</v>
      </c>
      <c r="E36">
        <v>2.12</v>
      </c>
      <c r="F36">
        <v>2.12</v>
      </c>
      <c r="G36">
        <v>205349000</v>
      </c>
      <c r="H36" s="2">
        <f t="shared" si="0"/>
        <v>0.2325581395348838</v>
      </c>
    </row>
    <row r="37" spans="1:8" x14ac:dyDescent="0.2">
      <c r="A37" s="1">
        <v>42309</v>
      </c>
      <c r="B37">
        <v>2.13</v>
      </c>
      <c r="C37">
        <v>2.4</v>
      </c>
      <c r="D37">
        <v>1.94</v>
      </c>
      <c r="E37">
        <v>2.36</v>
      </c>
      <c r="F37">
        <v>2.36</v>
      </c>
      <c r="G37">
        <v>136451200</v>
      </c>
      <c r="H37" s="2">
        <f t="shared" si="0"/>
        <v>0.11320754716981121</v>
      </c>
    </row>
    <row r="38" spans="1:8" x14ac:dyDescent="0.2">
      <c r="A38" s="1">
        <v>42339</v>
      </c>
      <c r="B38">
        <v>2.36</v>
      </c>
      <c r="C38">
        <v>3.06</v>
      </c>
      <c r="D38">
        <v>2.2000000000000002</v>
      </c>
      <c r="E38">
        <v>2.87</v>
      </c>
      <c r="F38">
        <v>2.87</v>
      </c>
      <c r="G38">
        <v>266450600</v>
      </c>
      <c r="H38" s="2">
        <f t="shared" si="0"/>
        <v>0.21610169491525436</v>
      </c>
    </row>
    <row r="39" spans="1:8" x14ac:dyDescent="0.2">
      <c r="A39" s="1">
        <v>42370</v>
      </c>
      <c r="B39">
        <v>2.77</v>
      </c>
      <c r="C39">
        <v>2.82</v>
      </c>
      <c r="D39">
        <v>1.75</v>
      </c>
      <c r="E39">
        <v>2.2000000000000002</v>
      </c>
      <c r="F39">
        <v>2.2000000000000002</v>
      </c>
      <c r="G39">
        <v>355489300</v>
      </c>
      <c r="H39" s="2">
        <f t="shared" si="0"/>
        <v>-0.23344947735191635</v>
      </c>
    </row>
    <row r="40" spans="1:8" x14ac:dyDescent="0.2">
      <c r="A40" s="1">
        <v>42401</v>
      </c>
      <c r="B40">
        <v>2.17</v>
      </c>
      <c r="C40">
        <v>2.19</v>
      </c>
      <c r="D40">
        <v>1.81</v>
      </c>
      <c r="E40">
        <v>2.14</v>
      </c>
      <c r="F40">
        <v>2.14</v>
      </c>
      <c r="G40">
        <v>192749800</v>
      </c>
      <c r="H40" s="2">
        <f t="shared" si="0"/>
        <v>-2.7272727272727296E-2</v>
      </c>
    </row>
    <row r="41" spans="1:8" x14ac:dyDescent="0.2">
      <c r="A41" s="1">
        <v>42430</v>
      </c>
      <c r="B41">
        <v>2.16</v>
      </c>
      <c r="C41">
        <v>2.98</v>
      </c>
      <c r="D41">
        <v>2.12</v>
      </c>
      <c r="E41">
        <v>2.85</v>
      </c>
      <c r="F41">
        <v>2.85</v>
      </c>
      <c r="G41">
        <v>333321700</v>
      </c>
      <c r="H41" s="2">
        <f t="shared" si="0"/>
        <v>0.33177570093457942</v>
      </c>
    </row>
    <row r="42" spans="1:8" x14ac:dyDescent="0.2">
      <c r="A42" s="1">
        <v>42461</v>
      </c>
      <c r="B42">
        <v>2.79</v>
      </c>
      <c r="C42">
        <v>3.99</v>
      </c>
      <c r="D42">
        <v>2.6</v>
      </c>
      <c r="E42">
        <v>3.55</v>
      </c>
      <c r="F42">
        <v>3.55</v>
      </c>
      <c r="G42">
        <v>472576300</v>
      </c>
      <c r="H42" s="2">
        <f t="shared" si="0"/>
        <v>0.2456140350877192</v>
      </c>
    </row>
    <row r="43" spans="1:8" x14ac:dyDescent="0.2">
      <c r="A43" s="1">
        <v>42491</v>
      </c>
      <c r="B43">
        <v>3.58</v>
      </c>
      <c r="C43">
        <v>4.71</v>
      </c>
      <c r="D43">
        <v>3.45</v>
      </c>
      <c r="E43">
        <v>4.57</v>
      </c>
      <c r="F43">
        <v>4.57</v>
      </c>
      <c r="G43">
        <v>394438600</v>
      </c>
      <c r="H43" s="2">
        <f t="shared" si="0"/>
        <v>0.28732394366197195</v>
      </c>
    </row>
    <row r="44" spans="1:8" x14ac:dyDescent="0.2">
      <c r="A44" s="1">
        <v>42522</v>
      </c>
      <c r="B44">
        <v>4.5999999999999996</v>
      </c>
      <c r="C44">
        <v>5.52</v>
      </c>
      <c r="D44">
        <v>4.07</v>
      </c>
      <c r="E44">
        <v>5.14</v>
      </c>
      <c r="F44">
        <v>5.14</v>
      </c>
      <c r="G44">
        <v>625642500</v>
      </c>
      <c r="H44" s="2">
        <f t="shared" si="0"/>
        <v>0.12472647702406989</v>
      </c>
    </row>
    <row r="45" spans="1:8" x14ac:dyDescent="0.2">
      <c r="A45" s="1">
        <v>42552</v>
      </c>
      <c r="B45">
        <v>5.09</v>
      </c>
      <c r="C45">
        <v>7.16</v>
      </c>
      <c r="D45">
        <v>4.82</v>
      </c>
      <c r="E45">
        <v>6.86</v>
      </c>
      <c r="F45">
        <v>6.86</v>
      </c>
      <c r="G45">
        <v>700562400</v>
      </c>
      <c r="H45" s="2">
        <f t="shared" si="0"/>
        <v>0.33463035019455267</v>
      </c>
    </row>
    <row r="46" spans="1:8" x14ac:dyDescent="0.2">
      <c r="A46" s="1">
        <v>42583</v>
      </c>
      <c r="B46">
        <v>6.89</v>
      </c>
      <c r="C46">
        <v>8</v>
      </c>
      <c r="D46">
        <v>6.15</v>
      </c>
      <c r="E46">
        <v>7.4</v>
      </c>
      <c r="F46">
        <v>7.4</v>
      </c>
      <c r="G46">
        <v>606398900</v>
      </c>
      <c r="H46" s="2">
        <f t="shared" si="0"/>
        <v>7.8717201166180764E-2</v>
      </c>
    </row>
    <row r="47" spans="1:8" x14ac:dyDescent="0.2">
      <c r="A47" s="1">
        <v>42614</v>
      </c>
      <c r="B47">
        <v>7.18</v>
      </c>
      <c r="C47">
        <v>7.64</v>
      </c>
      <c r="D47">
        <v>5.66</v>
      </c>
      <c r="E47">
        <v>6.91</v>
      </c>
      <c r="F47">
        <v>6.91</v>
      </c>
      <c r="G47">
        <v>1041904000</v>
      </c>
      <c r="H47" s="2">
        <f t="shared" si="0"/>
        <v>-6.6216216216216248E-2</v>
      </c>
    </row>
    <row r="48" spans="1:8" x14ac:dyDescent="0.2">
      <c r="A48" s="1">
        <v>42644</v>
      </c>
      <c r="B48">
        <v>6.95</v>
      </c>
      <c r="C48">
        <v>7.53</v>
      </c>
      <c r="D48">
        <v>6.24</v>
      </c>
      <c r="E48">
        <v>7.23</v>
      </c>
      <c r="F48">
        <v>7.23</v>
      </c>
      <c r="G48">
        <v>869559700</v>
      </c>
      <c r="H48" s="2">
        <f t="shared" si="0"/>
        <v>4.630969609261943E-2</v>
      </c>
    </row>
    <row r="49" spans="1:8" x14ac:dyDescent="0.2">
      <c r="A49" s="1">
        <v>42675</v>
      </c>
      <c r="B49">
        <v>7.32</v>
      </c>
      <c r="C49">
        <v>9.23</v>
      </c>
      <c r="D49">
        <v>6.22</v>
      </c>
      <c r="E49">
        <v>8.91</v>
      </c>
      <c r="F49">
        <v>8.91</v>
      </c>
      <c r="G49">
        <v>990277900</v>
      </c>
      <c r="H49" s="2">
        <f t="shared" si="0"/>
        <v>0.23236514522821572</v>
      </c>
    </row>
    <row r="50" spans="1:8" x14ac:dyDescent="0.2">
      <c r="A50" s="1">
        <v>42705</v>
      </c>
      <c r="B50">
        <v>8.92</v>
      </c>
      <c r="C50">
        <v>12.42</v>
      </c>
      <c r="D50">
        <v>8.26</v>
      </c>
      <c r="E50">
        <v>11.34</v>
      </c>
      <c r="F50">
        <v>11.34</v>
      </c>
      <c r="G50">
        <v>1155647500</v>
      </c>
      <c r="H50" s="2">
        <f t="shared" si="0"/>
        <v>0.27272727272727271</v>
      </c>
    </row>
    <row r="51" spans="1:8" x14ac:dyDescent="0.2">
      <c r="A51" s="1">
        <v>42736</v>
      </c>
      <c r="B51">
        <v>11.42</v>
      </c>
      <c r="C51">
        <v>11.69</v>
      </c>
      <c r="D51">
        <v>9.42</v>
      </c>
      <c r="E51">
        <v>10.37</v>
      </c>
      <c r="F51">
        <v>10.37</v>
      </c>
      <c r="G51">
        <v>878890400</v>
      </c>
      <c r="H51" s="2">
        <f t="shared" si="0"/>
        <v>-8.5537918871252255E-2</v>
      </c>
    </row>
    <row r="52" spans="1:8" x14ac:dyDescent="0.2">
      <c r="A52" s="1">
        <v>42767</v>
      </c>
      <c r="B52">
        <v>10.9</v>
      </c>
      <c r="C52">
        <v>15.55</v>
      </c>
      <c r="D52">
        <v>10.81</v>
      </c>
      <c r="E52">
        <v>14.46</v>
      </c>
      <c r="F52">
        <v>14.46</v>
      </c>
      <c r="G52">
        <v>1571999700</v>
      </c>
      <c r="H52" s="2">
        <f t="shared" si="0"/>
        <v>0.3944069431051111</v>
      </c>
    </row>
    <row r="53" spans="1:8" x14ac:dyDescent="0.2">
      <c r="A53" s="1">
        <v>42795</v>
      </c>
      <c r="B53">
        <v>15.08</v>
      </c>
      <c r="C53">
        <v>15.09</v>
      </c>
      <c r="D53">
        <v>12.38</v>
      </c>
      <c r="E53">
        <v>14.55</v>
      </c>
      <c r="F53">
        <v>14.55</v>
      </c>
      <c r="G53">
        <v>1733593200</v>
      </c>
      <c r="H53" s="2">
        <f t="shared" si="0"/>
        <v>6.2240663900414838E-3</v>
      </c>
    </row>
    <row r="54" spans="1:8" x14ac:dyDescent="0.2">
      <c r="A54" s="1">
        <v>42826</v>
      </c>
      <c r="B54">
        <v>14.6</v>
      </c>
      <c r="C54">
        <v>14.74</v>
      </c>
      <c r="D54">
        <v>12.22</v>
      </c>
      <c r="E54">
        <v>13.3</v>
      </c>
      <c r="F54">
        <v>13.3</v>
      </c>
      <c r="G54">
        <v>943383500</v>
      </c>
      <c r="H54" s="2">
        <f t="shared" si="0"/>
        <v>-8.5910652920962199E-2</v>
      </c>
    </row>
    <row r="55" spans="1:8" x14ac:dyDescent="0.2">
      <c r="A55" s="1">
        <v>42856</v>
      </c>
      <c r="B55">
        <v>13.43</v>
      </c>
      <c r="C55">
        <v>13.63</v>
      </c>
      <c r="D55">
        <v>9.85</v>
      </c>
      <c r="E55">
        <v>11.19</v>
      </c>
      <c r="F55">
        <v>11.19</v>
      </c>
      <c r="G55">
        <v>1716437000</v>
      </c>
      <c r="H55" s="2">
        <f t="shared" si="0"/>
        <v>-0.15864661654135345</v>
      </c>
    </row>
    <row r="56" spans="1:8" x14ac:dyDescent="0.2">
      <c r="A56" s="1">
        <v>42887</v>
      </c>
      <c r="B56">
        <v>11.25</v>
      </c>
      <c r="C56">
        <v>14.67</v>
      </c>
      <c r="D56">
        <v>10.57</v>
      </c>
      <c r="E56">
        <v>12.48</v>
      </c>
      <c r="F56">
        <v>12.48</v>
      </c>
      <c r="G56">
        <v>2208152100</v>
      </c>
      <c r="H56" s="2">
        <f t="shared" si="0"/>
        <v>0.11528150134048266</v>
      </c>
    </row>
    <row r="57" spans="1:8" x14ac:dyDescent="0.2">
      <c r="A57" s="1">
        <v>42917</v>
      </c>
      <c r="B57">
        <v>12.57</v>
      </c>
      <c r="C57">
        <v>15.65</v>
      </c>
      <c r="D57">
        <v>12.13</v>
      </c>
      <c r="E57">
        <v>13.61</v>
      </c>
      <c r="F57">
        <v>13.61</v>
      </c>
      <c r="G57">
        <v>1710461400</v>
      </c>
      <c r="H57" s="2">
        <f t="shared" si="0"/>
        <v>9.0544871794871709E-2</v>
      </c>
    </row>
    <row r="58" spans="1:8" x14ac:dyDescent="0.2">
      <c r="A58" s="1">
        <v>42948</v>
      </c>
      <c r="B58">
        <v>13.72</v>
      </c>
      <c r="C58">
        <v>13.93</v>
      </c>
      <c r="D58">
        <v>11.86</v>
      </c>
      <c r="E58">
        <v>13</v>
      </c>
      <c r="F58">
        <v>13</v>
      </c>
      <c r="G58">
        <v>1190382100</v>
      </c>
      <c r="H58" s="2">
        <f t="shared" si="0"/>
        <v>-4.4819985304922809E-2</v>
      </c>
    </row>
    <row r="59" spans="1:8" x14ac:dyDescent="0.2">
      <c r="A59" s="1">
        <v>42979</v>
      </c>
      <c r="B59">
        <v>13.12</v>
      </c>
      <c r="C59">
        <v>14.24</v>
      </c>
      <c r="D59">
        <v>12.04</v>
      </c>
      <c r="E59">
        <v>12.75</v>
      </c>
      <c r="F59">
        <v>12.75</v>
      </c>
      <c r="G59">
        <v>1209201600</v>
      </c>
      <c r="H59" s="2">
        <f t="shared" si="0"/>
        <v>-1.9230769230769232E-2</v>
      </c>
    </row>
    <row r="60" spans="1:8" x14ac:dyDescent="0.2">
      <c r="A60" s="1">
        <v>43009</v>
      </c>
      <c r="B60">
        <v>12.8</v>
      </c>
      <c r="C60">
        <v>14.41</v>
      </c>
      <c r="D60">
        <v>10.65</v>
      </c>
      <c r="E60">
        <v>10.99</v>
      </c>
      <c r="F60">
        <v>10.99</v>
      </c>
      <c r="G60">
        <v>1358068500</v>
      </c>
      <c r="H60" s="2">
        <f t="shared" si="0"/>
        <v>-0.1380392156862745</v>
      </c>
    </row>
    <row r="61" spans="1:8" x14ac:dyDescent="0.2">
      <c r="A61" s="1">
        <v>43040</v>
      </c>
      <c r="B61">
        <v>11.25</v>
      </c>
      <c r="C61">
        <v>12.27</v>
      </c>
      <c r="D61">
        <v>10.66</v>
      </c>
      <c r="E61">
        <v>10.89</v>
      </c>
      <c r="F61">
        <v>10.89</v>
      </c>
      <c r="G61">
        <v>1039199400</v>
      </c>
      <c r="H61" s="2">
        <f t="shared" si="0"/>
        <v>-9.0991810737033347E-3</v>
      </c>
    </row>
    <row r="62" spans="1:8" x14ac:dyDescent="0.2">
      <c r="A62" s="1">
        <v>43070</v>
      </c>
      <c r="B62">
        <v>10.81</v>
      </c>
      <c r="C62">
        <v>11.19</v>
      </c>
      <c r="D62">
        <v>9.6999999999999993</v>
      </c>
      <c r="E62">
        <v>10.28</v>
      </c>
      <c r="F62">
        <v>10.28</v>
      </c>
      <c r="G62">
        <v>795755000</v>
      </c>
      <c r="H62" s="2">
        <f t="shared" si="0"/>
        <v>-5.6014692378328852E-2</v>
      </c>
    </row>
    <row r="63" spans="1:8" x14ac:dyDescent="0.2">
      <c r="A63" s="1">
        <v>43101</v>
      </c>
      <c r="B63">
        <v>10.42</v>
      </c>
      <c r="C63">
        <v>13.85</v>
      </c>
      <c r="D63">
        <v>10.34</v>
      </c>
      <c r="E63">
        <v>13.74</v>
      </c>
      <c r="F63">
        <v>13.74</v>
      </c>
      <c r="G63">
        <v>1335288900</v>
      </c>
      <c r="H63" s="2">
        <f t="shared" si="0"/>
        <v>0.3365758754863814</v>
      </c>
    </row>
    <row r="64" spans="1:8" x14ac:dyDescent="0.2">
      <c r="A64" s="1">
        <v>43132</v>
      </c>
      <c r="B64">
        <v>13.62</v>
      </c>
      <c r="C64">
        <v>13.84</v>
      </c>
      <c r="D64">
        <v>10.63</v>
      </c>
      <c r="E64">
        <v>12.11</v>
      </c>
      <c r="F64">
        <v>12.11</v>
      </c>
      <c r="G64">
        <v>1103985800</v>
      </c>
      <c r="H64" s="2">
        <f t="shared" si="0"/>
        <v>-0.11863173216885013</v>
      </c>
    </row>
    <row r="65" spans="1:8" x14ac:dyDescent="0.2">
      <c r="A65" s="1">
        <v>43160</v>
      </c>
      <c r="B65">
        <v>12.26</v>
      </c>
      <c r="C65">
        <v>12.82</v>
      </c>
      <c r="D65">
        <v>9.7899999999999991</v>
      </c>
      <c r="E65">
        <v>10.050000000000001</v>
      </c>
      <c r="F65">
        <v>10.050000000000001</v>
      </c>
      <c r="G65">
        <v>1483511900</v>
      </c>
      <c r="H65" s="2">
        <f t="shared" si="0"/>
        <v>-0.17010734929810065</v>
      </c>
    </row>
    <row r="66" spans="1:8" x14ac:dyDescent="0.2">
      <c r="A66" s="1">
        <v>43191</v>
      </c>
      <c r="B66">
        <v>9.99</v>
      </c>
      <c r="C66">
        <v>11.36</v>
      </c>
      <c r="D66">
        <v>9.0399999999999991</v>
      </c>
      <c r="E66">
        <v>10.88</v>
      </c>
      <c r="F66">
        <v>10.88</v>
      </c>
      <c r="G66">
        <v>1163360900</v>
      </c>
      <c r="H66" s="2">
        <f t="shared" si="0"/>
        <v>8.2587064676616917E-2</v>
      </c>
    </row>
    <row r="67" spans="1:8" x14ac:dyDescent="0.2">
      <c r="A67" s="1">
        <v>43221</v>
      </c>
      <c r="B67">
        <v>10.83</v>
      </c>
      <c r="C67">
        <v>13.95</v>
      </c>
      <c r="D67">
        <v>10.77</v>
      </c>
      <c r="E67">
        <v>13.73</v>
      </c>
      <c r="F67">
        <v>13.73</v>
      </c>
      <c r="G67">
        <v>1020602700</v>
      </c>
      <c r="H67" s="2">
        <f t="shared" si="0"/>
        <v>0.26194852941176466</v>
      </c>
    </row>
    <row r="68" spans="1:8" x14ac:dyDescent="0.2">
      <c r="A68" s="1">
        <v>43252</v>
      </c>
      <c r="B68">
        <v>13.98</v>
      </c>
      <c r="C68">
        <v>17.34</v>
      </c>
      <c r="D68">
        <v>13.92</v>
      </c>
      <c r="E68">
        <v>14.99</v>
      </c>
      <c r="F68">
        <v>14.99</v>
      </c>
      <c r="G68">
        <v>1632781900</v>
      </c>
      <c r="H68" s="2">
        <f t="shared" ref="H68:H122" si="1">(F68-F67)/F67</f>
        <v>9.1769847050254899E-2</v>
      </c>
    </row>
    <row r="69" spans="1:8" x14ac:dyDescent="0.2">
      <c r="A69" s="1">
        <v>43282</v>
      </c>
      <c r="B69">
        <v>14.8</v>
      </c>
      <c r="C69">
        <v>20.18</v>
      </c>
      <c r="D69">
        <v>14.74</v>
      </c>
      <c r="E69">
        <v>18.329999999999998</v>
      </c>
      <c r="F69">
        <v>18.329999999999998</v>
      </c>
      <c r="G69">
        <v>1456419400</v>
      </c>
      <c r="H69" s="2">
        <f t="shared" si="1"/>
        <v>0.22281521014009326</v>
      </c>
    </row>
    <row r="70" spans="1:8" x14ac:dyDescent="0.2">
      <c r="A70" s="1">
        <v>43313</v>
      </c>
      <c r="B70">
        <v>18.34</v>
      </c>
      <c r="C70">
        <v>27.299999</v>
      </c>
      <c r="D70">
        <v>18</v>
      </c>
      <c r="E70">
        <v>25.17</v>
      </c>
      <c r="F70">
        <v>25.17</v>
      </c>
      <c r="G70">
        <v>2201119100</v>
      </c>
      <c r="H70" s="2">
        <f t="shared" si="1"/>
        <v>0.37315875613747979</v>
      </c>
    </row>
    <row r="71" spans="1:8" x14ac:dyDescent="0.2">
      <c r="A71" s="1">
        <v>43344</v>
      </c>
      <c r="B71">
        <v>25.620000999999998</v>
      </c>
      <c r="C71">
        <v>34.139999000000003</v>
      </c>
      <c r="D71">
        <v>25.57</v>
      </c>
      <c r="E71">
        <v>30.889999</v>
      </c>
      <c r="F71">
        <v>30.889999</v>
      </c>
      <c r="G71">
        <v>3063055900</v>
      </c>
      <c r="H71" s="2">
        <f t="shared" si="1"/>
        <v>0.22725462852602293</v>
      </c>
    </row>
    <row r="72" spans="1:8" x14ac:dyDescent="0.2">
      <c r="A72" s="1">
        <v>43374</v>
      </c>
      <c r="B72">
        <v>30.690000999999999</v>
      </c>
      <c r="C72">
        <v>31.91</v>
      </c>
      <c r="D72">
        <v>16.170000000000002</v>
      </c>
      <c r="E72">
        <v>18.209999</v>
      </c>
      <c r="F72">
        <v>18.209999</v>
      </c>
      <c r="G72">
        <v>2655213100</v>
      </c>
      <c r="H72" s="2">
        <f t="shared" si="1"/>
        <v>-0.41048884462573143</v>
      </c>
    </row>
    <row r="73" spans="1:8" x14ac:dyDescent="0.2">
      <c r="A73" s="1">
        <v>43405</v>
      </c>
      <c r="B73">
        <v>18.41</v>
      </c>
      <c r="C73">
        <v>22.219999000000001</v>
      </c>
      <c r="D73">
        <v>17.18</v>
      </c>
      <c r="E73">
        <v>21.299999</v>
      </c>
      <c r="F73">
        <v>21.299999</v>
      </c>
      <c r="G73">
        <v>2140346900</v>
      </c>
      <c r="H73" s="2">
        <f t="shared" si="1"/>
        <v>0.16968699449132313</v>
      </c>
    </row>
    <row r="74" spans="1:8" x14ac:dyDescent="0.2">
      <c r="A74" s="1">
        <v>43435</v>
      </c>
      <c r="B74">
        <v>22.48</v>
      </c>
      <c r="C74">
        <v>23.75</v>
      </c>
      <c r="D74">
        <v>16.030000999999999</v>
      </c>
      <c r="E74">
        <v>18.459999</v>
      </c>
      <c r="F74">
        <v>18.459999</v>
      </c>
      <c r="G74">
        <v>1981674300</v>
      </c>
      <c r="H74" s="2">
        <f t="shared" si="1"/>
        <v>-0.13333333959311452</v>
      </c>
    </row>
    <row r="75" spans="1:8" x14ac:dyDescent="0.2">
      <c r="A75" s="1">
        <v>43466</v>
      </c>
      <c r="B75">
        <v>18.010000000000002</v>
      </c>
      <c r="C75">
        <v>25.139999</v>
      </c>
      <c r="D75">
        <v>16.940000999999999</v>
      </c>
      <c r="E75">
        <v>24.41</v>
      </c>
      <c r="F75">
        <v>24.41</v>
      </c>
      <c r="G75">
        <v>2311913200</v>
      </c>
      <c r="H75" s="2">
        <f t="shared" si="1"/>
        <v>0.32231859817543873</v>
      </c>
    </row>
    <row r="76" spans="1:8" x14ac:dyDescent="0.2">
      <c r="A76" s="1">
        <v>43497</v>
      </c>
      <c r="B76">
        <v>24.610001</v>
      </c>
      <c r="C76">
        <v>25.52</v>
      </c>
      <c r="D76">
        <v>22.27</v>
      </c>
      <c r="E76">
        <v>23.530000999999999</v>
      </c>
      <c r="F76">
        <v>23.530000999999999</v>
      </c>
      <c r="G76">
        <v>1301360800</v>
      </c>
      <c r="H76" s="2">
        <f t="shared" si="1"/>
        <v>-3.6050757886112311E-2</v>
      </c>
    </row>
    <row r="77" spans="1:8" x14ac:dyDescent="0.2">
      <c r="A77" s="1">
        <v>43525</v>
      </c>
      <c r="B77">
        <v>23.969999000000001</v>
      </c>
      <c r="C77">
        <v>28.110001</v>
      </c>
      <c r="D77">
        <v>21.040001</v>
      </c>
      <c r="E77">
        <v>25.52</v>
      </c>
      <c r="F77">
        <v>25.52</v>
      </c>
      <c r="G77">
        <v>1499160400</v>
      </c>
      <c r="H77" s="2">
        <f t="shared" si="1"/>
        <v>8.4572839584664744E-2</v>
      </c>
    </row>
    <row r="78" spans="1:8" x14ac:dyDescent="0.2">
      <c r="A78" s="1">
        <v>43556</v>
      </c>
      <c r="B78">
        <v>26.42</v>
      </c>
      <c r="C78">
        <v>29.950001</v>
      </c>
      <c r="D78">
        <v>25.83</v>
      </c>
      <c r="E78">
        <v>27.629999000000002</v>
      </c>
      <c r="F78">
        <v>27.629999000000002</v>
      </c>
      <c r="G78">
        <v>1275793800</v>
      </c>
      <c r="H78" s="2">
        <f t="shared" si="1"/>
        <v>8.2680211598746153E-2</v>
      </c>
    </row>
    <row r="79" spans="1:8" x14ac:dyDescent="0.2">
      <c r="A79" s="1">
        <v>43586</v>
      </c>
      <c r="B79">
        <v>28.950001</v>
      </c>
      <c r="C79">
        <v>29.67</v>
      </c>
      <c r="D79">
        <v>26.030000999999999</v>
      </c>
      <c r="E79">
        <v>27.41</v>
      </c>
      <c r="F79">
        <v>27.41</v>
      </c>
      <c r="G79">
        <v>1675142900</v>
      </c>
      <c r="H79" s="2">
        <f t="shared" si="1"/>
        <v>-7.9623238495231709E-3</v>
      </c>
    </row>
    <row r="80" spans="1:8" x14ac:dyDescent="0.2">
      <c r="A80" s="1">
        <v>43617</v>
      </c>
      <c r="B80">
        <v>28.75</v>
      </c>
      <c r="C80">
        <v>34.299999</v>
      </c>
      <c r="D80">
        <v>27.290001</v>
      </c>
      <c r="E80">
        <v>30.370000999999998</v>
      </c>
      <c r="F80">
        <v>30.370000999999998</v>
      </c>
      <c r="G80">
        <v>1578411200</v>
      </c>
      <c r="H80" s="2">
        <f t="shared" si="1"/>
        <v>0.10798982123312653</v>
      </c>
    </row>
    <row r="81" spans="1:8" x14ac:dyDescent="0.2">
      <c r="A81" s="1">
        <v>43647</v>
      </c>
      <c r="B81">
        <v>31.790001</v>
      </c>
      <c r="C81">
        <v>34.860000999999997</v>
      </c>
      <c r="D81">
        <v>30.1</v>
      </c>
      <c r="E81">
        <v>30.450001</v>
      </c>
      <c r="F81">
        <v>30.450001</v>
      </c>
      <c r="G81">
        <v>1155469400</v>
      </c>
      <c r="H81" s="2">
        <f t="shared" si="1"/>
        <v>2.6341783788549054E-3</v>
      </c>
    </row>
    <row r="82" spans="1:8" x14ac:dyDescent="0.2">
      <c r="A82" s="1">
        <v>43678</v>
      </c>
      <c r="B82">
        <v>30.5</v>
      </c>
      <c r="C82">
        <v>35.549999</v>
      </c>
      <c r="D82">
        <v>27.65</v>
      </c>
      <c r="E82">
        <v>31.450001</v>
      </c>
      <c r="F82">
        <v>31.450001</v>
      </c>
      <c r="G82">
        <v>1645871800</v>
      </c>
      <c r="H82" s="2">
        <f t="shared" si="1"/>
        <v>3.2840721417381889E-2</v>
      </c>
    </row>
    <row r="83" spans="1:8" x14ac:dyDescent="0.2">
      <c r="A83" s="1">
        <v>43709</v>
      </c>
      <c r="B83">
        <v>30.83</v>
      </c>
      <c r="C83">
        <v>32.049999</v>
      </c>
      <c r="D83">
        <v>28.35</v>
      </c>
      <c r="E83">
        <v>28.99</v>
      </c>
      <c r="F83">
        <v>28.99</v>
      </c>
      <c r="G83">
        <v>1012749700</v>
      </c>
      <c r="H83" s="2">
        <f t="shared" si="1"/>
        <v>-7.8219425175852994E-2</v>
      </c>
    </row>
    <row r="84" spans="1:8" x14ac:dyDescent="0.2">
      <c r="A84" s="1">
        <v>43739</v>
      </c>
      <c r="B84">
        <v>29.049999</v>
      </c>
      <c r="C84">
        <v>34.340000000000003</v>
      </c>
      <c r="D84">
        <v>27.43</v>
      </c>
      <c r="E84">
        <v>33.93</v>
      </c>
      <c r="F84">
        <v>33.93</v>
      </c>
      <c r="G84">
        <v>1067281800</v>
      </c>
      <c r="H84" s="2">
        <f t="shared" si="1"/>
        <v>0.17040358744394624</v>
      </c>
    </row>
    <row r="85" spans="1:8" x14ac:dyDescent="0.2">
      <c r="A85" s="1">
        <v>43770</v>
      </c>
      <c r="B85">
        <v>34.369999</v>
      </c>
      <c r="C85">
        <v>41.790000999999997</v>
      </c>
      <c r="D85">
        <v>34.099997999999999</v>
      </c>
      <c r="E85">
        <v>39.150002000000001</v>
      </c>
      <c r="F85">
        <v>39.150002000000001</v>
      </c>
      <c r="G85">
        <v>1202279900</v>
      </c>
      <c r="H85" s="2">
        <f t="shared" si="1"/>
        <v>0.15384621279104041</v>
      </c>
    </row>
    <row r="86" spans="1:8" x14ac:dyDescent="0.2">
      <c r="A86" s="1">
        <v>43800</v>
      </c>
      <c r="B86">
        <v>39.32</v>
      </c>
      <c r="C86">
        <v>47.310001</v>
      </c>
      <c r="D86">
        <v>37.150002000000001</v>
      </c>
      <c r="E86">
        <v>45.860000999999997</v>
      </c>
      <c r="F86">
        <v>45.860000999999997</v>
      </c>
      <c r="G86">
        <v>982440800</v>
      </c>
      <c r="H86" s="2">
        <f t="shared" si="1"/>
        <v>0.17139204743846492</v>
      </c>
    </row>
    <row r="87" spans="1:8" x14ac:dyDescent="0.2">
      <c r="A87" s="1">
        <v>43831</v>
      </c>
      <c r="B87">
        <v>46.860000999999997</v>
      </c>
      <c r="C87">
        <v>52.810001</v>
      </c>
      <c r="D87">
        <v>46.099997999999999</v>
      </c>
      <c r="E87">
        <v>47</v>
      </c>
      <c r="F87">
        <v>47</v>
      </c>
      <c r="G87">
        <v>1227882000</v>
      </c>
      <c r="H87" s="2">
        <f t="shared" si="1"/>
        <v>2.4858241935058031E-2</v>
      </c>
    </row>
    <row r="88" spans="1:8" x14ac:dyDescent="0.2">
      <c r="A88" s="1">
        <v>43862</v>
      </c>
      <c r="B88">
        <v>46.400002000000001</v>
      </c>
      <c r="C88">
        <v>59.27</v>
      </c>
      <c r="D88">
        <v>41.040000999999997</v>
      </c>
      <c r="E88">
        <v>45.48</v>
      </c>
      <c r="F88">
        <v>45.48</v>
      </c>
      <c r="G88">
        <v>1283146900</v>
      </c>
      <c r="H88" s="2">
        <f t="shared" si="1"/>
        <v>-3.2340425531914962E-2</v>
      </c>
    </row>
    <row r="89" spans="1:8" x14ac:dyDescent="0.2">
      <c r="A89" s="1">
        <v>43891</v>
      </c>
      <c r="B89">
        <v>47.419998</v>
      </c>
      <c r="C89">
        <v>50.200001</v>
      </c>
      <c r="D89">
        <v>36.75</v>
      </c>
      <c r="E89">
        <v>45.48</v>
      </c>
      <c r="F89">
        <v>45.48</v>
      </c>
      <c r="G89">
        <v>2095887300</v>
      </c>
      <c r="H89" s="2">
        <f t="shared" si="1"/>
        <v>0</v>
      </c>
    </row>
    <row r="90" spans="1:8" x14ac:dyDescent="0.2">
      <c r="A90" s="1">
        <v>43922</v>
      </c>
      <c r="B90">
        <v>44.18</v>
      </c>
      <c r="C90">
        <v>58.630001</v>
      </c>
      <c r="D90">
        <v>41.700001</v>
      </c>
      <c r="E90">
        <v>52.389999000000003</v>
      </c>
      <c r="F90">
        <v>52.389999000000003</v>
      </c>
      <c r="G90">
        <v>1714615700</v>
      </c>
      <c r="H90" s="2">
        <f t="shared" si="1"/>
        <v>0.15193489445910305</v>
      </c>
    </row>
    <row r="91" spans="1:8" x14ac:dyDescent="0.2">
      <c r="A91" s="1">
        <v>43952</v>
      </c>
      <c r="B91">
        <v>51.07</v>
      </c>
      <c r="C91">
        <v>56.98</v>
      </c>
      <c r="D91">
        <v>49.09</v>
      </c>
      <c r="E91">
        <v>53.799999</v>
      </c>
      <c r="F91">
        <v>53.799999</v>
      </c>
      <c r="G91">
        <v>1192698100</v>
      </c>
      <c r="H91" s="2">
        <f t="shared" si="1"/>
        <v>2.6913533630722086E-2</v>
      </c>
    </row>
    <row r="92" spans="1:8" x14ac:dyDescent="0.2">
      <c r="A92" s="1">
        <v>43983</v>
      </c>
      <c r="B92">
        <v>53.310001</v>
      </c>
      <c r="C92">
        <v>59</v>
      </c>
      <c r="D92">
        <v>48.419998</v>
      </c>
      <c r="E92">
        <v>52.610000999999997</v>
      </c>
      <c r="F92">
        <v>52.610000999999997</v>
      </c>
      <c r="G92">
        <v>1174606200</v>
      </c>
      <c r="H92" s="2">
        <f t="shared" si="1"/>
        <v>-2.2118922344217938E-2</v>
      </c>
    </row>
    <row r="93" spans="1:8" x14ac:dyDescent="0.2">
      <c r="A93" s="1">
        <v>44013</v>
      </c>
      <c r="B93">
        <v>52.630001</v>
      </c>
      <c r="C93">
        <v>78.959998999999996</v>
      </c>
      <c r="D93">
        <v>51.599997999999999</v>
      </c>
      <c r="E93">
        <v>77.430000000000007</v>
      </c>
      <c r="F93">
        <v>77.430000000000007</v>
      </c>
      <c r="G93">
        <v>1563684800</v>
      </c>
      <c r="H93" s="2">
        <f t="shared" si="1"/>
        <v>0.47177339912994892</v>
      </c>
    </row>
    <row r="94" spans="1:8" x14ac:dyDescent="0.2">
      <c r="A94" s="1">
        <v>44044</v>
      </c>
      <c r="B94">
        <v>78.190002000000007</v>
      </c>
      <c r="C94">
        <v>92.639999000000003</v>
      </c>
      <c r="D94">
        <v>76.099997999999999</v>
      </c>
      <c r="E94">
        <v>90.82</v>
      </c>
      <c r="F94">
        <v>90.82</v>
      </c>
      <c r="G94">
        <v>1220335300</v>
      </c>
      <c r="H94" s="2">
        <f t="shared" si="1"/>
        <v>0.17293038873821498</v>
      </c>
    </row>
    <row r="95" spans="1:8" x14ac:dyDescent="0.2">
      <c r="A95" s="1">
        <v>44075</v>
      </c>
      <c r="B95">
        <v>91.919998000000007</v>
      </c>
      <c r="C95">
        <v>94.279999000000004</v>
      </c>
      <c r="D95">
        <v>73.849997999999999</v>
      </c>
      <c r="E95">
        <v>81.989998</v>
      </c>
      <c r="F95">
        <v>81.989998</v>
      </c>
      <c r="G95">
        <v>1168263000</v>
      </c>
      <c r="H95" s="2">
        <f t="shared" si="1"/>
        <v>-9.7225302796740742E-2</v>
      </c>
    </row>
    <row r="96" spans="1:8" x14ac:dyDescent="0.2">
      <c r="A96" s="1">
        <v>44105</v>
      </c>
      <c r="B96">
        <v>83.059997999999993</v>
      </c>
      <c r="C96">
        <v>88.720000999999996</v>
      </c>
      <c r="D96">
        <v>74.230002999999996</v>
      </c>
      <c r="E96">
        <v>75.290001000000004</v>
      </c>
      <c r="F96">
        <v>75.290001000000004</v>
      </c>
      <c r="G96">
        <v>1181118000</v>
      </c>
      <c r="H96" s="2">
        <f t="shared" si="1"/>
        <v>-8.171724799895709E-2</v>
      </c>
    </row>
    <row r="97" spans="1:8" x14ac:dyDescent="0.2">
      <c r="A97" s="1">
        <v>44136</v>
      </c>
      <c r="B97">
        <v>75.849997999999999</v>
      </c>
      <c r="C97">
        <v>92.739998</v>
      </c>
      <c r="D97">
        <v>73.760002</v>
      </c>
      <c r="E97">
        <v>92.660004000000001</v>
      </c>
      <c r="F97">
        <v>92.660004000000001</v>
      </c>
      <c r="G97">
        <v>907041400</v>
      </c>
      <c r="H97" s="2">
        <f t="shared" si="1"/>
        <v>0.23070796612155706</v>
      </c>
    </row>
    <row r="98" spans="1:8" x14ac:dyDescent="0.2">
      <c r="A98" s="1">
        <v>44166</v>
      </c>
      <c r="B98">
        <v>92.25</v>
      </c>
      <c r="C98">
        <v>97.980002999999996</v>
      </c>
      <c r="D98">
        <v>89.029999000000004</v>
      </c>
      <c r="E98">
        <v>91.709998999999996</v>
      </c>
      <c r="F98">
        <v>91.709998999999996</v>
      </c>
      <c r="G98">
        <v>848701400</v>
      </c>
      <c r="H98" s="2">
        <f t="shared" si="1"/>
        <v>-1.0252589671807099E-2</v>
      </c>
    </row>
    <row r="99" spans="1:8" x14ac:dyDescent="0.2">
      <c r="A99" s="1">
        <v>44197</v>
      </c>
      <c r="B99">
        <v>92.110000999999997</v>
      </c>
      <c r="C99">
        <v>99.230002999999996</v>
      </c>
      <c r="D99">
        <v>85.019997000000004</v>
      </c>
      <c r="E99">
        <v>85.639999000000003</v>
      </c>
      <c r="F99">
        <v>85.639999000000003</v>
      </c>
      <c r="G99">
        <v>997848700</v>
      </c>
      <c r="H99" s="2">
        <f t="shared" si="1"/>
        <v>-6.6186894190239751E-2</v>
      </c>
    </row>
    <row r="100" spans="1:8" x14ac:dyDescent="0.2">
      <c r="A100" s="1">
        <v>44228</v>
      </c>
      <c r="B100">
        <v>86.830001999999993</v>
      </c>
      <c r="C100">
        <v>94.220000999999996</v>
      </c>
      <c r="D100">
        <v>79.360000999999997</v>
      </c>
      <c r="E100">
        <v>84.510002</v>
      </c>
      <c r="F100">
        <v>84.510002</v>
      </c>
      <c r="G100">
        <v>734954400</v>
      </c>
      <c r="H100" s="2">
        <f t="shared" si="1"/>
        <v>-1.3194733923338824E-2</v>
      </c>
    </row>
    <row r="101" spans="1:8" x14ac:dyDescent="0.2">
      <c r="A101" s="1">
        <v>44256</v>
      </c>
      <c r="B101">
        <v>85.370002999999997</v>
      </c>
      <c r="C101">
        <v>86.949996999999996</v>
      </c>
      <c r="D101">
        <v>73.860000999999997</v>
      </c>
      <c r="E101">
        <v>78.5</v>
      </c>
      <c r="F101">
        <v>78.5</v>
      </c>
      <c r="G101">
        <v>1008228800</v>
      </c>
      <c r="H101" s="2">
        <f t="shared" si="1"/>
        <v>-7.1115866261605348E-2</v>
      </c>
    </row>
    <row r="102" spans="1:8" x14ac:dyDescent="0.2">
      <c r="A102" s="1">
        <v>44287</v>
      </c>
      <c r="B102">
        <v>80.160004000000001</v>
      </c>
      <c r="C102">
        <v>89.199996999999996</v>
      </c>
      <c r="D102">
        <v>77.940002000000007</v>
      </c>
      <c r="E102">
        <v>81.620002999999997</v>
      </c>
      <c r="F102">
        <v>81.620002999999997</v>
      </c>
      <c r="G102">
        <v>986273800</v>
      </c>
      <c r="H102" s="2">
        <f t="shared" si="1"/>
        <v>3.9745261146496777E-2</v>
      </c>
    </row>
    <row r="103" spans="1:8" x14ac:dyDescent="0.2">
      <c r="A103" s="1">
        <v>44317</v>
      </c>
      <c r="B103">
        <v>81.970000999999996</v>
      </c>
      <c r="C103">
        <v>82</v>
      </c>
      <c r="D103">
        <v>72.5</v>
      </c>
      <c r="E103">
        <v>80.080001999999993</v>
      </c>
      <c r="F103">
        <v>80.080001999999993</v>
      </c>
      <c r="G103">
        <v>892921300</v>
      </c>
      <c r="H103" s="2">
        <f t="shared" si="1"/>
        <v>-1.8867936086696832E-2</v>
      </c>
    </row>
    <row r="104" spans="1:8" x14ac:dyDescent="0.2">
      <c r="A104" s="1">
        <v>44348</v>
      </c>
      <c r="B104">
        <v>81.010002</v>
      </c>
      <c r="C104">
        <v>94.339995999999999</v>
      </c>
      <c r="D104">
        <v>78.959998999999996</v>
      </c>
      <c r="E104">
        <v>93.93</v>
      </c>
      <c r="F104">
        <v>93.93</v>
      </c>
      <c r="G104">
        <v>812057600</v>
      </c>
      <c r="H104" s="2">
        <f t="shared" si="1"/>
        <v>0.17295201865754217</v>
      </c>
    </row>
    <row r="105" spans="1:8" x14ac:dyDescent="0.2">
      <c r="A105" s="1">
        <v>44378</v>
      </c>
      <c r="B105">
        <v>94.040001000000004</v>
      </c>
      <c r="C105">
        <v>106.970001</v>
      </c>
      <c r="D105">
        <v>84.239998</v>
      </c>
      <c r="E105">
        <v>106.19000200000001</v>
      </c>
      <c r="F105">
        <v>106.19000200000001</v>
      </c>
      <c r="G105">
        <v>1138187300</v>
      </c>
      <c r="H105" s="2">
        <f t="shared" si="1"/>
        <v>0.13052275098477589</v>
      </c>
    </row>
    <row r="106" spans="1:8" x14ac:dyDescent="0.2">
      <c r="A106" s="1">
        <v>44409</v>
      </c>
      <c r="B106">
        <v>105.93</v>
      </c>
      <c r="C106">
        <v>122.489998</v>
      </c>
      <c r="D106">
        <v>101.980003</v>
      </c>
      <c r="E106">
        <v>110.720001</v>
      </c>
      <c r="F106">
        <v>110.720001</v>
      </c>
      <c r="G106">
        <v>1998312900</v>
      </c>
      <c r="H106" s="2">
        <f t="shared" si="1"/>
        <v>4.2659373902262369E-2</v>
      </c>
    </row>
    <row r="107" spans="1:8" x14ac:dyDescent="0.2">
      <c r="A107" s="1">
        <v>44440</v>
      </c>
      <c r="B107">
        <v>111.300003</v>
      </c>
      <c r="C107">
        <v>111.849998</v>
      </c>
      <c r="D107">
        <v>99.510002</v>
      </c>
      <c r="E107">
        <v>102.900002</v>
      </c>
      <c r="F107">
        <v>102.900002</v>
      </c>
      <c r="G107">
        <v>867104200</v>
      </c>
      <c r="H107" s="2">
        <f t="shared" si="1"/>
        <v>-7.0628603047068222E-2</v>
      </c>
    </row>
    <row r="108" spans="1:8" x14ac:dyDescent="0.2">
      <c r="A108" s="1">
        <v>44470</v>
      </c>
      <c r="B108">
        <v>102.599998</v>
      </c>
      <c r="C108">
        <v>128.08000200000001</v>
      </c>
      <c r="D108">
        <v>99.82</v>
      </c>
      <c r="E108">
        <v>120.230003</v>
      </c>
      <c r="F108">
        <v>120.230003</v>
      </c>
      <c r="G108">
        <v>930236100</v>
      </c>
      <c r="H108" s="2">
        <f t="shared" si="1"/>
        <v>0.16841594424847528</v>
      </c>
    </row>
    <row r="109" spans="1:8" x14ac:dyDescent="0.2">
      <c r="A109" s="1">
        <v>44501</v>
      </c>
      <c r="B109">
        <v>119.449997</v>
      </c>
      <c r="C109">
        <v>164.46000699999999</v>
      </c>
      <c r="D109">
        <v>118.129997</v>
      </c>
      <c r="E109">
        <v>158.36999499999999</v>
      </c>
      <c r="F109">
        <v>158.36999499999999</v>
      </c>
      <c r="G109">
        <v>1373609400</v>
      </c>
      <c r="H109" s="2">
        <f t="shared" si="1"/>
        <v>0.31722524368563804</v>
      </c>
    </row>
    <row r="110" spans="1:8" x14ac:dyDescent="0.2">
      <c r="A110" s="1">
        <v>44531</v>
      </c>
      <c r="B110">
        <v>160.36999499999999</v>
      </c>
      <c r="C110">
        <v>160.88000500000001</v>
      </c>
      <c r="D110">
        <v>130.60000600000001</v>
      </c>
      <c r="E110">
        <v>143.89999399999999</v>
      </c>
      <c r="F110">
        <v>143.89999399999999</v>
      </c>
      <c r="G110">
        <v>1175493900</v>
      </c>
      <c r="H110" s="2">
        <f t="shared" si="1"/>
        <v>-9.1368323905042723E-2</v>
      </c>
    </row>
    <row r="111" spans="1:8" x14ac:dyDescent="0.2">
      <c r="A111" s="1">
        <v>44562</v>
      </c>
      <c r="B111">
        <v>145.13999899999999</v>
      </c>
      <c r="C111">
        <v>152.41999799999999</v>
      </c>
      <c r="D111">
        <v>99.349997999999999</v>
      </c>
      <c r="E111">
        <v>114.25</v>
      </c>
      <c r="F111">
        <v>114.25</v>
      </c>
      <c r="G111">
        <v>1638612600</v>
      </c>
      <c r="H111" s="2">
        <f t="shared" si="1"/>
        <v>-0.20604583207974278</v>
      </c>
    </row>
    <row r="112" spans="1:8" x14ac:dyDescent="0.2">
      <c r="A112" s="1">
        <v>44593</v>
      </c>
      <c r="B112">
        <v>116.75</v>
      </c>
      <c r="C112">
        <v>132.96000699999999</v>
      </c>
      <c r="D112">
        <v>104.260002</v>
      </c>
      <c r="E112">
        <v>123.339996</v>
      </c>
      <c r="F112">
        <v>123.339996</v>
      </c>
      <c r="G112">
        <v>2293656000</v>
      </c>
      <c r="H112" s="2">
        <f t="shared" si="1"/>
        <v>7.9562328227571116E-2</v>
      </c>
    </row>
    <row r="113" spans="1:8" x14ac:dyDescent="0.2">
      <c r="A113" s="1">
        <v>44621</v>
      </c>
      <c r="B113">
        <v>122.33000199999999</v>
      </c>
      <c r="C113">
        <v>125.66999800000001</v>
      </c>
      <c r="D113">
        <v>100.08000199999999</v>
      </c>
      <c r="E113">
        <v>109.339996</v>
      </c>
      <c r="F113">
        <v>109.339996</v>
      </c>
      <c r="G113">
        <v>2460278900</v>
      </c>
      <c r="H113" s="2">
        <f t="shared" si="1"/>
        <v>-0.11350738166069017</v>
      </c>
    </row>
    <row r="114" spans="1:8" x14ac:dyDescent="0.2">
      <c r="A114" s="1">
        <v>44652</v>
      </c>
      <c r="B114">
        <v>110.480003</v>
      </c>
      <c r="C114">
        <v>111.41999800000001</v>
      </c>
      <c r="D114">
        <v>84.019997000000004</v>
      </c>
      <c r="E114">
        <v>85.519997000000004</v>
      </c>
      <c r="F114">
        <v>85.519997000000004</v>
      </c>
      <c r="G114">
        <v>1719017900</v>
      </c>
      <c r="H114" s="2">
        <f t="shared" si="1"/>
        <v>-0.21785256878919215</v>
      </c>
    </row>
    <row r="115" spans="1:8" x14ac:dyDescent="0.2">
      <c r="A115" s="1">
        <v>44682</v>
      </c>
      <c r="B115">
        <v>85.660004000000001</v>
      </c>
      <c r="C115">
        <v>104.550003</v>
      </c>
      <c r="D115">
        <v>83.269997000000004</v>
      </c>
      <c r="E115">
        <v>101.860001</v>
      </c>
      <c r="F115">
        <v>101.860001</v>
      </c>
      <c r="G115">
        <v>2898334400</v>
      </c>
      <c r="H115" s="2">
        <f t="shared" si="1"/>
        <v>0.1910664706875515</v>
      </c>
    </row>
    <row r="116" spans="1:8" x14ac:dyDescent="0.2">
      <c r="A116" s="1">
        <v>44713</v>
      </c>
      <c r="B116">
        <v>102.129997</v>
      </c>
      <c r="C116">
        <v>109.57</v>
      </c>
      <c r="D116">
        <v>75.480002999999996</v>
      </c>
      <c r="E116">
        <v>76.470000999999996</v>
      </c>
      <c r="F116">
        <v>76.470000999999996</v>
      </c>
      <c r="G116">
        <v>2030987200</v>
      </c>
      <c r="H116" s="2">
        <f t="shared" si="1"/>
        <v>-0.24926369282089444</v>
      </c>
    </row>
    <row r="117" spans="1:8" x14ac:dyDescent="0.2">
      <c r="A117" s="1">
        <v>44743</v>
      </c>
      <c r="B117">
        <v>75.190002000000007</v>
      </c>
      <c r="C117">
        <v>94.809997999999993</v>
      </c>
      <c r="D117">
        <v>71.599997999999999</v>
      </c>
      <c r="E117">
        <v>94.470000999999996</v>
      </c>
      <c r="F117">
        <v>94.470000999999996</v>
      </c>
      <c r="G117">
        <v>1633255900</v>
      </c>
      <c r="H117" s="2">
        <f t="shared" si="1"/>
        <v>0.23538642297127735</v>
      </c>
    </row>
    <row r="118" spans="1:8" x14ac:dyDescent="0.2">
      <c r="A118" s="1">
        <v>44774</v>
      </c>
      <c r="B118">
        <v>95.589995999999999</v>
      </c>
      <c r="C118">
        <v>104.589996</v>
      </c>
      <c r="D118">
        <v>83.720000999999996</v>
      </c>
      <c r="E118">
        <v>84.870002999999997</v>
      </c>
      <c r="F118">
        <v>84.870002999999997</v>
      </c>
      <c r="G118">
        <v>1801038400</v>
      </c>
      <c r="H118" s="2">
        <f t="shared" si="1"/>
        <v>-0.10161953951921732</v>
      </c>
    </row>
    <row r="119" spans="1:8" x14ac:dyDescent="0.2">
      <c r="A119" s="1">
        <v>44805</v>
      </c>
      <c r="B119">
        <v>82.349997999999999</v>
      </c>
      <c r="C119">
        <v>85.68</v>
      </c>
      <c r="D119">
        <v>62.830002</v>
      </c>
      <c r="E119">
        <v>63.360000999999997</v>
      </c>
      <c r="F119">
        <v>63.360000999999997</v>
      </c>
      <c r="G119">
        <v>1677508600</v>
      </c>
      <c r="H119" s="2">
        <f t="shared" si="1"/>
        <v>-0.25344646211453536</v>
      </c>
    </row>
    <row r="120" spans="1:8" x14ac:dyDescent="0.2">
      <c r="A120" s="1">
        <v>44835</v>
      </c>
      <c r="B120">
        <v>64.459998999999996</v>
      </c>
      <c r="C120">
        <v>70.290001000000004</v>
      </c>
      <c r="D120">
        <v>54.57</v>
      </c>
      <c r="E120">
        <v>60.060001</v>
      </c>
      <c r="F120">
        <v>60.060001</v>
      </c>
      <c r="G120">
        <v>1961500500</v>
      </c>
      <c r="H120" s="2">
        <f t="shared" si="1"/>
        <v>-5.2083332511310997E-2</v>
      </c>
    </row>
    <row r="121" spans="1:8" x14ac:dyDescent="0.2">
      <c r="A121" s="1">
        <v>44866</v>
      </c>
      <c r="B121">
        <v>61.490001999999997</v>
      </c>
      <c r="C121">
        <v>79.160004000000001</v>
      </c>
      <c r="D121">
        <v>58.029998999999997</v>
      </c>
      <c r="E121">
        <v>77.629997000000003</v>
      </c>
      <c r="F121">
        <v>77.629997000000003</v>
      </c>
      <c r="G121">
        <v>1681532600</v>
      </c>
      <c r="H121" s="2">
        <f t="shared" si="1"/>
        <v>0.29254072106991813</v>
      </c>
    </row>
    <row r="122" spans="1:8" x14ac:dyDescent="0.2">
      <c r="A122" s="1">
        <v>44896</v>
      </c>
      <c r="B122">
        <v>78.309997999999993</v>
      </c>
      <c r="C122">
        <v>79.230002999999996</v>
      </c>
      <c r="D122">
        <v>61.959999000000003</v>
      </c>
      <c r="E122">
        <v>64.769997000000004</v>
      </c>
      <c r="F122">
        <v>64.769997000000004</v>
      </c>
      <c r="G122">
        <v>1149724900</v>
      </c>
      <c r="H122" s="2">
        <f t="shared" si="1"/>
        <v>-0.16565761299720261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AFBA-096D-D542-BE1A-9D90E6FB0F4D}">
  <dimension ref="A1:U124"/>
  <sheetViews>
    <sheetView topLeftCell="F1" workbookViewId="0">
      <selection activeCell="H1" sqref="H1:H1048576"/>
    </sheetView>
  </sheetViews>
  <sheetFormatPr baseColWidth="10" defaultColWidth="10.6640625" defaultRowHeight="16" x14ac:dyDescent="0.2"/>
  <cols>
    <col min="9" max="9" width="10.83203125" style="2"/>
  </cols>
  <sheetData>
    <row r="1" spans="1:21" x14ac:dyDescent="0.2">
      <c r="A1" t="s">
        <v>0</v>
      </c>
      <c r="B1" s="3" t="str">
        <f>NVDA!H1</f>
        <v>NVDA-return</v>
      </c>
      <c r="C1" s="3" t="str">
        <f>ADBE!H1</f>
        <v>ADBE-return</v>
      </c>
      <c r="D1" s="3" t="str">
        <f>HD!H1</f>
        <v>HD-return</v>
      </c>
      <c r="E1" s="3" t="str">
        <f>V!H1</f>
        <v>V-return</v>
      </c>
      <c r="F1" s="3" t="str">
        <f>JNJ!H1</f>
        <v>JNJ-return</v>
      </c>
      <c r="G1" s="3" t="str">
        <f>PG!H1</f>
        <v>PG-return</v>
      </c>
      <c r="H1" t="s">
        <v>20</v>
      </c>
      <c r="I1" s="2" t="s">
        <v>12</v>
      </c>
      <c r="L1" s="5" t="s">
        <v>11</v>
      </c>
      <c r="M1" s="5" t="s">
        <v>17</v>
      </c>
      <c r="N1" s="5" t="s">
        <v>18</v>
      </c>
      <c r="O1" s="5" t="s">
        <v>19</v>
      </c>
      <c r="P1" s="5" t="s">
        <v>23</v>
      </c>
      <c r="Q1" s="5" t="s">
        <v>159</v>
      </c>
      <c r="R1" s="5" t="s">
        <v>161</v>
      </c>
      <c r="S1" s="5" t="s">
        <v>162</v>
      </c>
      <c r="T1" s="5"/>
      <c r="U1" s="5" t="s">
        <v>12</v>
      </c>
    </row>
    <row r="2" spans="1:21" x14ac:dyDescent="0.2">
      <c r="A2" s="1"/>
      <c r="B2" s="3"/>
      <c r="C2" s="3"/>
      <c r="D2" s="3"/>
      <c r="E2" s="3"/>
      <c r="F2" s="3"/>
      <c r="G2" s="3"/>
      <c r="K2" s="6" t="s">
        <v>13</v>
      </c>
      <c r="L2" s="11">
        <f>AVERAGE(H:H)</f>
        <v>1.6833333333333335E-4</v>
      </c>
      <c r="M2" s="10">
        <f t="shared" ref="M2:R2" si="0">AVERAGE(B:B)</f>
        <v>5.2292234465048194E-2</v>
      </c>
      <c r="N2" s="10">
        <f t="shared" si="0"/>
        <v>2.7459889332019143E-2</v>
      </c>
      <c r="O2" s="10">
        <f t="shared" si="0"/>
        <v>2.1646029498372864E-2</v>
      </c>
      <c r="P2" s="10">
        <f t="shared" si="0"/>
        <v>2.0147123616143341E-2</v>
      </c>
      <c r="Q2" s="10">
        <f t="shared" si="0"/>
        <v>1.4615020546023465E-2</v>
      </c>
      <c r="R2" s="10">
        <f t="shared" si="0"/>
        <v>8.3697240609331338E-3</v>
      </c>
      <c r="S2" s="10" t="e">
        <f>AVERAGE(#REF!)</f>
        <v>#REF!</v>
      </c>
      <c r="T2" s="10"/>
      <c r="U2" s="10" t="e">
        <f>AVERAGE(I:I)</f>
        <v>#VALUE!</v>
      </c>
    </row>
    <row r="3" spans="1:21" x14ac:dyDescent="0.2">
      <c r="A3" s="1">
        <v>41275</v>
      </c>
      <c r="B3" s="3">
        <f>NVDA!H3</f>
        <v>0</v>
      </c>
      <c r="C3" s="3">
        <f>ADBE!H3</f>
        <v>3.9809447983015032E-3</v>
      </c>
      <c r="D3" s="3">
        <f>HD!H3</f>
        <v>8.1972780960976155E-2</v>
      </c>
      <c r="E3" s="3">
        <f>V!H3</f>
        <v>4.1759852482803561E-2</v>
      </c>
      <c r="F3" s="3">
        <f>JNJ!H3</f>
        <v>5.44937146745295E-2</v>
      </c>
      <c r="G3" s="3">
        <f>PG!H3</f>
        <v>0.10708551989168603</v>
      </c>
      <c r="H3" s="4">
        <v>0</v>
      </c>
      <c r="I3" s="2" t="e">
        <f>SUMPRODUCT(B3:G3,$M$5:$S$5)</f>
        <v>#VALUE!</v>
      </c>
      <c r="K3" s="6" t="s">
        <v>14</v>
      </c>
      <c r="L3" s="7"/>
      <c r="M3" s="10">
        <f t="shared" ref="M3:R3" si="1">_xlfn.STDEV.S(B:B)</f>
        <v>9.5664312521856462E-2</v>
      </c>
      <c r="N3" s="10">
        <f t="shared" si="1"/>
        <v>5.6570310482549034E-2</v>
      </c>
      <c r="O3" s="10">
        <f t="shared" si="1"/>
        <v>4.6003366081276378E-2</v>
      </c>
      <c r="P3" s="10">
        <f t="shared" si="1"/>
        <v>4.5481570795938994E-2</v>
      </c>
      <c r="Q3" s="10">
        <f t="shared" si="1"/>
        <v>3.7708150590284026E-2</v>
      </c>
      <c r="R3" s="10">
        <f t="shared" si="1"/>
        <v>3.7306827165047005E-2</v>
      </c>
      <c r="S3" s="10" t="e">
        <f>_xlfn.STDEV.S(#REF!)</f>
        <v>#REF!</v>
      </c>
      <c r="T3" s="10"/>
      <c r="U3" s="10" t="e">
        <f>_xlfn.STDEV.S(I:I)</f>
        <v>#VALUE!</v>
      </c>
    </row>
    <row r="4" spans="1:21" x14ac:dyDescent="0.2">
      <c r="A4" s="1">
        <v>41306</v>
      </c>
      <c r="B4" s="3">
        <f>NVDA!H4</f>
        <v>3.2626563417988627E-2</v>
      </c>
      <c r="C4" s="3">
        <f>ADBE!H4</f>
        <v>3.9122361135481815E-2</v>
      </c>
      <c r="D4" s="3">
        <f>HD!H4</f>
        <v>2.3610069085100771E-2</v>
      </c>
      <c r="E4" s="3">
        <f>V!H4</f>
        <v>4.622944122164188E-3</v>
      </c>
      <c r="F4" s="3">
        <f>JNJ!H4</f>
        <v>2.9626214437755153E-2</v>
      </c>
      <c r="G4" s="3">
        <f>PG!H4</f>
        <v>2.1788505622224862E-2</v>
      </c>
      <c r="H4" s="4">
        <v>0</v>
      </c>
      <c r="I4" s="2">
        <f t="shared" ref="I4:I35" si="2">SUMPRODUCT(B4:F4,$M$5:$Q$5)</f>
        <v>2.0671620364241056E-2</v>
      </c>
      <c r="K4" s="6" t="s">
        <v>15</v>
      </c>
      <c r="L4" s="7"/>
      <c r="M4" s="9">
        <f>(M2-$L$2)/M3</f>
        <v>0.54486254861034089</v>
      </c>
      <c r="N4" s="9">
        <f>(N2-$L$2)/N3</f>
        <v>0.48243602988717527</v>
      </c>
      <c r="O4" s="9">
        <f>(O2-$L$2)/O3</f>
        <v>0.46687227467428893</v>
      </c>
      <c r="P4" s="9">
        <f t="shared" ref="P4" si="3">(P2-$L$2)/P3</f>
        <v>0.43927221362798435</v>
      </c>
      <c r="Q4" s="9">
        <f>(Q2-$L$2)/Q3</f>
        <v>0.38311842364426385</v>
      </c>
      <c r="R4" s="9">
        <f>(R2-$L$2)/R3</f>
        <v>0.21983618953486708</v>
      </c>
      <c r="S4" s="9" t="e">
        <f>(S2-$L$2)/S3</f>
        <v>#REF!</v>
      </c>
      <c r="T4" s="9"/>
      <c r="U4" s="10" t="e">
        <f>(U2-$L$2)/U3</f>
        <v>#VALUE!</v>
      </c>
    </row>
    <row r="5" spans="1:21" x14ac:dyDescent="0.2">
      <c r="A5" s="1">
        <v>41334</v>
      </c>
      <c r="B5" s="3">
        <f>NVDA!H5</f>
        <v>1.9645704702372178E-2</v>
      </c>
      <c r="C5" s="3">
        <f>ADBE!H5</f>
        <v>0.10709740251596543</v>
      </c>
      <c r="D5" s="3">
        <f>HD!H5</f>
        <v>1.8686565908040388E-2</v>
      </c>
      <c r="E5" s="3">
        <f>V!H5</f>
        <v>7.2857851635266244E-2</v>
      </c>
      <c r="F5" s="3">
        <f>JNJ!H5</f>
        <v>7.978157055692528E-2</v>
      </c>
      <c r="G5" s="3">
        <f>PG!H5</f>
        <v>1.1551701364567832E-2</v>
      </c>
      <c r="H5" s="4">
        <v>0</v>
      </c>
      <c r="I5" s="2">
        <f t="shared" si="2"/>
        <v>4.3395989783364015E-2</v>
      </c>
      <c r="K5" s="6" t="s">
        <v>16</v>
      </c>
      <c r="L5" s="8">
        <v>0</v>
      </c>
      <c r="M5" s="8">
        <v>0.16782766416604081</v>
      </c>
      <c r="N5" s="8">
        <v>8.8472379360804654E-2</v>
      </c>
      <c r="O5" s="8">
        <v>0.19422488523501441</v>
      </c>
      <c r="P5" s="8">
        <v>0.12816623574961478</v>
      </c>
      <c r="Q5" s="8">
        <v>0.22130953548852519</v>
      </c>
      <c r="R5" s="8">
        <v>0.1</v>
      </c>
      <c r="S5" s="8">
        <v>0.1</v>
      </c>
      <c r="T5" s="8"/>
      <c r="U5" s="8">
        <f>SUM(L5:S5)</f>
        <v>1.0000006999999997</v>
      </c>
    </row>
    <row r="6" spans="1:21" x14ac:dyDescent="0.2">
      <c r="A6" s="1">
        <v>41365</v>
      </c>
      <c r="B6" s="3">
        <f>NVDA!H6</f>
        <v>7.3265842423982222E-2</v>
      </c>
      <c r="C6" s="3">
        <f>ADBE!H6</f>
        <v>3.5845634191176402E-2</v>
      </c>
      <c r="D6" s="3">
        <f>HD!H6</f>
        <v>5.6940200379830871E-2</v>
      </c>
      <c r="E6" s="3">
        <f>V!H6</f>
        <v>-8.1252078695983835E-3</v>
      </c>
      <c r="F6" s="3">
        <f>JNJ!H6</f>
        <v>4.5382163875694756E-2</v>
      </c>
      <c r="G6" s="3">
        <f>PG!H6</f>
        <v>-3.7634415836642291E-3</v>
      </c>
      <c r="H6" s="4">
        <v>0</v>
      </c>
      <c r="I6" s="2">
        <f t="shared" si="2"/>
        <v>3.5528715927260479E-2</v>
      </c>
    </row>
    <row r="7" spans="1:21" x14ac:dyDescent="0.2">
      <c r="A7" s="1">
        <v>41395</v>
      </c>
      <c r="B7" s="3">
        <f>NVDA!H7</f>
        <v>5.0834867806084268E-2</v>
      </c>
      <c r="C7" s="3">
        <f>ADBE!H7</f>
        <v>-4.8136688192693594E-2</v>
      </c>
      <c r="D7" s="3">
        <f>HD!H7</f>
        <v>7.2393012538450624E-2</v>
      </c>
      <c r="E7" s="3">
        <f>V!H7</f>
        <v>5.7461816707365138E-2</v>
      </c>
      <c r="F7" s="3">
        <f>JNJ!H7</f>
        <v>-1.2319706599173016E-2</v>
      </c>
      <c r="G7" s="3">
        <f>PG!H7</f>
        <v>7.2155901358582223E-3</v>
      </c>
      <c r="H7" s="4">
        <v>0</v>
      </c>
      <c r="I7" s="2">
        <f t="shared" si="2"/>
        <v>2.2971450537124783E-2</v>
      </c>
    </row>
    <row r="8" spans="1:21" x14ac:dyDescent="0.2">
      <c r="A8" s="1">
        <v>41426</v>
      </c>
      <c r="B8" s="3">
        <f>NVDA!H8</f>
        <v>-2.4787910449359733E-2</v>
      </c>
      <c r="C8" s="3">
        <f>ADBE!H8</f>
        <v>6.1757189466324948E-2</v>
      </c>
      <c r="D8" s="3">
        <f>HD!H8</f>
        <v>-1.5129101001366569E-2</v>
      </c>
      <c r="E8" s="3">
        <f>V!H8</f>
        <v>2.7759222525012242E-2</v>
      </c>
      <c r="F8" s="3">
        <f>JNJ!H8</f>
        <v>2.7624525750779047E-2</v>
      </c>
      <c r="G8" s="3">
        <f>PG!H8</f>
        <v>2.9961401021479581E-3</v>
      </c>
      <c r="H8" s="4">
        <v>0</v>
      </c>
      <c r="I8" s="2">
        <f t="shared" si="2"/>
        <v>8.0366264991118368E-3</v>
      </c>
      <c r="L8" s="3"/>
    </row>
    <row r="9" spans="1:21" x14ac:dyDescent="0.2">
      <c r="A9" s="1">
        <v>41456</v>
      </c>
      <c r="B9" s="3">
        <f>NVDA!H9</f>
        <v>2.848996765096733E-2</v>
      </c>
      <c r="C9" s="3">
        <f>ADBE!H9</f>
        <v>3.7752369671809199E-2</v>
      </c>
      <c r="D9" s="3">
        <f>HD!H9</f>
        <v>2.519263888370207E-2</v>
      </c>
      <c r="E9" s="3">
        <f>V!H9</f>
        <v>-3.1409158477582563E-2</v>
      </c>
      <c r="F9" s="3">
        <f>JNJ!H9</f>
        <v>8.8982169576568529E-2</v>
      </c>
      <c r="G9" s="3">
        <f>PG!H9</f>
        <v>4.2993050709111837E-2</v>
      </c>
      <c r="H9" s="4">
        <v>0</v>
      </c>
      <c r="I9" s="2">
        <f t="shared" si="2"/>
        <v>2.8681493095972448E-2</v>
      </c>
    </row>
    <row r="10" spans="1:21" x14ac:dyDescent="0.2">
      <c r="A10" s="1">
        <v>41487</v>
      </c>
      <c r="B10" s="3">
        <f>NVDA!H10</f>
        <v>2.1468025316590835E-2</v>
      </c>
      <c r="C10" s="3">
        <f>ADBE!H10</f>
        <v>-3.236038562521959E-2</v>
      </c>
      <c r="D10" s="3">
        <f>HD!H10</f>
        <v>-5.7446265044556126E-2</v>
      </c>
      <c r="E10" s="3">
        <f>V!H10</f>
        <v>-1.463175755617689E-2</v>
      </c>
      <c r="F10" s="3">
        <f>JNJ!H10</f>
        <v>-7.5828934316558516E-2</v>
      </c>
      <c r="G10" s="3">
        <f>PG!H10</f>
        <v>-2.2747029101092064E-2</v>
      </c>
      <c r="H10" s="4">
        <v>0</v>
      </c>
      <c r="I10" s="2">
        <f t="shared" si="2"/>
        <v>-2.9074529524178251E-2</v>
      </c>
    </row>
    <row r="11" spans="1:21" x14ac:dyDescent="0.2">
      <c r="A11" s="1">
        <v>41518</v>
      </c>
      <c r="B11" s="3">
        <f>NVDA!H11</f>
        <v>6.0234400567054112E-2</v>
      </c>
      <c r="C11" s="3">
        <f>ADBE!H11</f>
        <v>0.13530052459016395</v>
      </c>
      <c r="D11" s="3">
        <f>HD!H11</f>
        <v>1.8257663388516265E-2</v>
      </c>
      <c r="E11" s="3">
        <f>V!H11</f>
        <v>9.7652213248302089E-2</v>
      </c>
      <c r="F11" s="3">
        <f>JNJ!H11</f>
        <v>1.0798660470488594E-2</v>
      </c>
      <c r="G11" s="3">
        <f>PG!H11</f>
        <v>-2.9528397991726713E-2</v>
      </c>
      <c r="H11" s="4">
        <v>0</v>
      </c>
      <c r="I11" s="2">
        <f t="shared" si="2"/>
        <v>4.0531013782436967E-2</v>
      </c>
    </row>
    <row r="12" spans="1:21" x14ac:dyDescent="0.2">
      <c r="A12" s="1">
        <v>41548</v>
      </c>
      <c r="B12" s="3">
        <f>NVDA!H12</f>
        <v>-2.3779057601947463E-2</v>
      </c>
      <c r="C12" s="3">
        <f>ADBE!H12</f>
        <v>4.3896843355734433E-2</v>
      </c>
      <c r="D12" s="3">
        <f>HD!H12</f>
        <v>3.229953445699104E-2</v>
      </c>
      <c r="E12" s="3">
        <f>V!H12</f>
        <v>2.9147052580905056E-2</v>
      </c>
      <c r="F12" s="3">
        <f>JNJ!H12</f>
        <v>6.8289285531463004E-2</v>
      </c>
      <c r="G12" s="3">
        <f>PG!H12</f>
        <v>6.8262615412158778E-2</v>
      </c>
      <c r="H12" s="4">
        <v>0</v>
      </c>
      <c r="I12" s="2">
        <f t="shared" si="2"/>
        <v>2.5014985930061288E-2</v>
      </c>
    </row>
    <row r="13" spans="1:21" x14ac:dyDescent="0.2">
      <c r="A13" s="1">
        <v>41579</v>
      </c>
      <c r="B13" s="3">
        <f>NVDA!H13</f>
        <v>2.699155588049959E-2</v>
      </c>
      <c r="C13" s="3">
        <f>ADBE!H13</f>
        <v>4.7215012039560696E-2</v>
      </c>
      <c r="D13" s="3">
        <f>HD!H13</f>
        <v>3.5691839857502509E-2</v>
      </c>
      <c r="E13" s="3">
        <f>V!H13</f>
        <v>3.4524887666229381E-2</v>
      </c>
      <c r="F13" s="3">
        <f>JNJ!H13</f>
        <v>2.2136260575236301E-2</v>
      </c>
      <c r="G13" s="3">
        <f>PG!H13</f>
        <v>5.1126466199473967E-2</v>
      </c>
      <c r="H13" s="4">
        <v>0</v>
      </c>
      <c r="I13" s="2">
        <f t="shared" si="2"/>
        <v>2.4963288169687743E-2</v>
      </c>
    </row>
    <row r="14" spans="1:21" x14ac:dyDescent="0.2">
      <c r="A14" s="1">
        <v>41609</v>
      </c>
      <c r="B14" s="3">
        <f>NVDA!H14</f>
        <v>3.2484725106554112E-2</v>
      </c>
      <c r="C14" s="3">
        <f>ADBE!H14</f>
        <v>5.4596725160210087E-2</v>
      </c>
      <c r="D14" s="3">
        <f>HD!H14</f>
        <v>2.070125940767514E-2</v>
      </c>
      <c r="E14" s="3">
        <f>V!H14</f>
        <v>9.667813167755121E-2</v>
      </c>
      <c r="F14" s="3">
        <f>JNJ!H14</f>
        <v>-2.5677234084838872E-2</v>
      </c>
      <c r="G14" s="3">
        <f>PG!H14</f>
        <v>-3.3364939572979133E-2</v>
      </c>
      <c r="H14" s="4">
        <v>0</v>
      </c>
      <c r="I14" s="2">
        <f t="shared" si="2"/>
        <v>2.1011092917088092E-2</v>
      </c>
    </row>
    <row r="15" spans="1:21" x14ac:dyDescent="0.2">
      <c r="A15" s="1">
        <v>41640</v>
      </c>
      <c r="B15" s="3">
        <f>NVDA!H15</f>
        <v>-1.9975155410974162E-2</v>
      </c>
      <c r="C15" s="3">
        <f>ADBE!H15</f>
        <v>-1.1523079299881771E-2</v>
      </c>
      <c r="D15" s="3">
        <f>HD!H15</f>
        <v>-6.2088963361378022E-2</v>
      </c>
      <c r="E15" s="3">
        <f>V!H15</f>
        <v>-3.2557914289738893E-2</v>
      </c>
      <c r="F15" s="3">
        <f>JNJ!H15</f>
        <v>-3.4064940367319545E-2</v>
      </c>
      <c r="G15" s="3">
        <f>PG!H15</f>
        <v>-5.8838070462013808E-2</v>
      </c>
      <c r="H15" s="4">
        <v>0</v>
      </c>
      <c r="I15" s="2">
        <f t="shared" si="2"/>
        <v>-2.8142801147936106E-2</v>
      </c>
    </row>
    <row r="16" spans="1:21" x14ac:dyDescent="0.2">
      <c r="A16" s="1">
        <v>41671</v>
      </c>
      <c r="B16" s="3">
        <f>NVDA!H16</f>
        <v>0.17070010008102057</v>
      </c>
      <c r="C16" s="3">
        <f>ADBE!H16</f>
        <v>0.1594863686346743</v>
      </c>
      <c r="D16" s="3">
        <f>HD!H16</f>
        <v>6.7403388401144529E-2</v>
      </c>
      <c r="E16" s="3">
        <f>V!H16</f>
        <v>4.8785866778201105E-2</v>
      </c>
      <c r="F16" s="3">
        <f>JNJ!H16</f>
        <v>4.1256843129122908E-2</v>
      </c>
      <c r="G16" s="3">
        <f>PG!H16</f>
        <v>3.4391127212248324E-2</v>
      </c>
      <c r="H16" s="4">
        <v>0</v>
      </c>
      <c r="I16" s="2">
        <f t="shared" si="2"/>
        <v>7.1232986646267871E-2</v>
      </c>
    </row>
    <row r="17" spans="1:9" x14ac:dyDescent="0.2">
      <c r="A17" s="1">
        <v>41699</v>
      </c>
      <c r="B17" s="3">
        <f>NVDA!H17</f>
        <v>-2.1170950530778634E-2</v>
      </c>
      <c r="C17" s="3">
        <f>ADBE!H17</f>
        <v>-4.2109851760593883E-2</v>
      </c>
      <c r="D17" s="3">
        <f>HD!H17</f>
        <v>-3.535228528225947E-2</v>
      </c>
      <c r="E17" s="3">
        <f>V!H17</f>
        <v>-4.2891210985975502E-2</v>
      </c>
      <c r="F17" s="3">
        <f>JNJ!H17</f>
        <v>7.3999805467868454E-2</v>
      </c>
      <c r="G17" s="3">
        <f>PG!H17</f>
        <v>2.466347107776307E-2</v>
      </c>
      <c r="H17" s="4">
        <v>0</v>
      </c>
      <c r="I17" s="2">
        <f t="shared" si="2"/>
        <v>-3.2652659917680356E-3</v>
      </c>
    </row>
    <row r="18" spans="1:9" x14ac:dyDescent="0.2">
      <c r="A18" s="1">
        <v>41730</v>
      </c>
      <c r="B18" s="3">
        <f>NVDA!H18</f>
        <v>3.1267515441860926E-2</v>
      </c>
      <c r="C18" s="3">
        <f>ADBE!H18</f>
        <v>-6.1606314621427273E-2</v>
      </c>
      <c r="D18" s="3">
        <f>HD!H18</f>
        <v>1.0581638731564012E-2</v>
      </c>
      <c r="E18" s="3">
        <f>V!H18</f>
        <v>-6.1382355411777667E-2</v>
      </c>
      <c r="F18" s="3">
        <f>JNJ!H18</f>
        <v>3.11513773715478E-2</v>
      </c>
      <c r="G18" s="3">
        <f>PG!H18</f>
        <v>2.4193510470864515E-2</v>
      </c>
      <c r="H18" s="4">
        <v>0</v>
      </c>
      <c r="I18" s="2">
        <f t="shared" si="2"/>
        <v>8.792658322639953E-4</v>
      </c>
    </row>
    <row r="19" spans="1:9" x14ac:dyDescent="0.2">
      <c r="A19" s="1">
        <v>41760</v>
      </c>
      <c r="B19" s="3">
        <f>NVDA!H19</f>
        <v>2.8694939188057891E-2</v>
      </c>
      <c r="C19" s="3">
        <f>ADBE!H19</f>
        <v>4.6198768782602886E-2</v>
      </c>
      <c r="D19" s="3">
        <f>HD!H19</f>
        <v>9.0555008819921384E-3</v>
      </c>
      <c r="E19" s="3">
        <f>V!H19</f>
        <v>6.0312693785018447E-2</v>
      </c>
      <c r="F19" s="3">
        <f>JNJ!H19</f>
        <v>1.6780724437209077E-3</v>
      </c>
      <c r="G19" s="3">
        <f>PG!H19</f>
        <v>-1.3501476044263673E-2</v>
      </c>
      <c r="H19" s="4">
        <v>0</v>
      </c>
      <c r="I19" s="2">
        <f t="shared" si="2"/>
        <v>1.8763347597986351E-2</v>
      </c>
    </row>
    <row r="20" spans="1:9" x14ac:dyDescent="0.2">
      <c r="A20" s="1">
        <v>41791</v>
      </c>
      <c r="B20" s="3">
        <f>NVDA!H20</f>
        <v>-1.9716015817762673E-2</v>
      </c>
      <c r="C20" s="3">
        <f>ADBE!H20</f>
        <v>0.12116516701014604</v>
      </c>
      <c r="D20" s="3">
        <f>HD!H20</f>
        <v>9.0992109958835474E-3</v>
      </c>
      <c r="E20" s="3">
        <f>V!H20</f>
        <v>-1.7324627546631131E-2</v>
      </c>
      <c r="F20" s="3">
        <f>JNJ!H20</f>
        <v>3.8331797970226289E-2</v>
      </c>
      <c r="G20" s="3">
        <f>PG!H20</f>
        <v>-2.7230818127041131E-2</v>
      </c>
      <c r="H20" s="4">
        <v>0</v>
      </c>
      <c r="I20" s="2">
        <f t="shared" si="2"/>
        <v>1.5440931055900709E-2</v>
      </c>
    </row>
    <row r="21" spans="1:9" x14ac:dyDescent="0.2">
      <c r="A21" s="1">
        <v>41821</v>
      </c>
      <c r="B21" s="3">
        <f>NVDA!H21</f>
        <v>-5.6094584310997023E-2</v>
      </c>
      <c r="C21" s="3">
        <f>ADBE!H21</f>
        <v>-4.2979559936711403E-2</v>
      </c>
      <c r="D21" s="3">
        <f>HD!H21</f>
        <v>4.4807069020858115E-3</v>
      </c>
      <c r="E21" s="3">
        <f>V!H21</f>
        <v>1.4240402774213438E-3</v>
      </c>
      <c r="F21" s="3">
        <f>JNJ!H21</f>
        <v>-4.3299334802090216E-2</v>
      </c>
      <c r="G21" s="3">
        <f>PG!H21</f>
        <v>-1.6159997688016625E-2</v>
      </c>
      <c r="H21" s="4">
        <v>0</v>
      </c>
      <c r="I21" s="2">
        <f t="shared" si="2"/>
        <v>-2.174650399503128E-2</v>
      </c>
    </row>
    <row r="22" spans="1:9" x14ac:dyDescent="0.2">
      <c r="A22" s="1">
        <v>41852</v>
      </c>
      <c r="B22" s="3">
        <f>NVDA!H22</f>
        <v>0.11142790418698881</v>
      </c>
      <c r="C22" s="3">
        <f>ADBE!H22</f>
        <v>3.826717689530687E-2</v>
      </c>
      <c r="D22" s="3">
        <f>HD!H22</f>
        <v>0.15646292521667104</v>
      </c>
      <c r="E22" s="3">
        <f>V!H22</f>
        <v>7.155880267397466E-3</v>
      </c>
      <c r="F22" s="3">
        <f>JNJ!H22</f>
        <v>3.6367245758703821E-2</v>
      </c>
      <c r="G22" s="3">
        <f>PG!H22</f>
        <v>8.3470375130248645E-2</v>
      </c>
      <c r="H22" s="4">
        <v>0</v>
      </c>
      <c r="I22" s="2">
        <f t="shared" si="2"/>
        <v>6.1440827270913975E-2</v>
      </c>
    </row>
    <row r="23" spans="1:9" x14ac:dyDescent="0.2">
      <c r="A23" s="1">
        <v>41883</v>
      </c>
      <c r="B23" s="3">
        <f>NVDA!H23</f>
        <v>-4.7217449085562503E-2</v>
      </c>
      <c r="C23" s="3">
        <f>ADBE!H23</f>
        <v>-3.7691236781884845E-2</v>
      </c>
      <c r="D23" s="3">
        <f>HD!H23</f>
        <v>-1.8823755188912012E-2</v>
      </c>
      <c r="E23" s="3">
        <f>V!H23</f>
        <v>5.9130216033960016E-3</v>
      </c>
      <c r="F23" s="3">
        <f>JNJ!H23</f>
        <v>3.4521893004562064E-2</v>
      </c>
      <c r="G23" s="3">
        <f>PG!H23</f>
        <v>7.5803814293931102E-3</v>
      </c>
      <c r="H23" s="4">
        <v>0</v>
      </c>
      <c r="I23" s="2">
        <f t="shared" si="2"/>
        <v>-6.5171954524745699E-3</v>
      </c>
    </row>
    <row r="24" spans="1:9" x14ac:dyDescent="0.2">
      <c r="A24" s="1">
        <v>41913</v>
      </c>
      <c r="B24" s="3">
        <f>NVDA!H24</f>
        <v>5.9078701717334016E-2</v>
      </c>
      <c r="C24" s="3">
        <f>ADBE!H24</f>
        <v>1.3441262799789917E-2</v>
      </c>
      <c r="D24" s="3">
        <f>HD!H24</f>
        <v>6.837490198439812E-2</v>
      </c>
      <c r="E24" s="3">
        <f>V!H24</f>
        <v>0.1315084221700816</v>
      </c>
      <c r="F24" s="3">
        <f>JNJ!H24</f>
        <v>1.1164259277467999E-2</v>
      </c>
      <c r="G24" s="3">
        <f>PG!H24</f>
        <v>4.2154113121314306E-2</v>
      </c>
      <c r="H24" s="4">
        <v>0</v>
      </c>
      <c r="I24" s="2">
        <f t="shared" si="2"/>
        <v>4.3710024977249247E-2</v>
      </c>
    </row>
    <row r="25" spans="1:9" x14ac:dyDescent="0.2">
      <c r="A25" s="1">
        <v>41944</v>
      </c>
      <c r="B25" s="3">
        <f>NVDA!H25</f>
        <v>7.3183227829747927E-2</v>
      </c>
      <c r="C25" s="3">
        <f>ADBE!H25</f>
        <v>5.0770063429689385E-2</v>
      </c>
      <c r="D25" s="3">
        <f>HD!H25</f>
        <v>1.9278128751066735E-2</v>
      </c>
      <c r="E25" s="3">
        <f>V!H25</f>
        <v>6.9419830933500612E-2</v>
      </c>
      <c r="F25" s="3">
        <f>JNJ!H25</f>
        <v>4.3605505744921556E-3</v>
      </c>
      <c r="G25" s="3">
        <f>PG!H25</f>
        <v>4.4157204050407885E-2</v>
      </c>
      <c r="H25" s="4">
        <v>0</v>
      </c>
      <c r="I25" s="2">
        <f t="shared" si="2"/>
        <v>3.038052067817967E-2</v>
      </c>
    </row>
    <row r="26" spans="1:9" x14ac:dyDescent="0.2">
      <c r="A26" s="1">
        <v>41974</v>
      </c>
      <c r="B26" s="3">
        <f>NVDA!H26</f>
        <v>-3.9826068922333258E-2</v>
      </c>
      <c r="C26" s="3">
        <f>ADBE!H26</f>
        <v>-1.3300800760043575E-2</v>
      </c>
      <c r="D26" s="3">
        <f>HD!H26</f>
        <v>5.6036093671622766E-2</v>
      </c>
      <c r="E26" s="3">
        <f>V!H26</f>
        <v>1.7486876007307323E-2</v>
      </c>
      <c r="F26" s="3">
        <f>JNJ!H26</f>
        <v>-2.7703844247139287E-2</v>
      </c>
      <c r="G26" s="3">
        <f>PG!H26</f>
        <v>7.2980642254773702E-3</v>
      </c>
      <c r="H26" s="4">
        <v>0</v>
      </c>
      <c r="I26" s="2">
        <f t="shared" si="2"/>
        <v>-8.669635771105591E-4</v>
      </c>
    </row>
    <row r="27" spans="1:9" x14ac:dyDescent="0.2">
      <c r="A27" s="1">
        <v>42005</v>
      </c>
      <c r="B27" s="3">
        <f>NVDA!H27</f>
        <v>-4.2393877194560163E-2</v>
      </c>
      <c r="C27" s="3">
        <f>ADBE!H27</f>
        <v>-3.5350757992465849E-2</v>
      </c>
      <c r="D27" s="3">
        <f>HD!H27</f>
        <v>-4.8876999845182481E-4</v>
      </c>
      <c r="E27" s="3">
        <f>V!H27</f>
        <v>-2.7803102488562454E-2</v>
      </c>
      <c r="F27" s="3">
        <f>JNJ!H27</f>
        <v>-4.2363822471873647E-2</v>
      </c>
      <c r="G27" s="3">
        <f>PG!H27</f>
        <v>-7.4651305430668599E-2</v>
      </c>
      <c r="H27" s="4">
        <v>0</v>
      </c>
      <c r="I27" s="2">
        <f t="shared" si="2"/>
        <v>-2.327629921405058E-2</v>
      </c>
    </row>
    <row r="28" spans="1:9" x14ac:dyDescent="0.2">
      <c r="A28" s="1">
        <v>42036</v>
      </c>
      <c r="B28" s="3">
        <f>NVDA!H28</f>
        <v>0.14895807533366254</v>
      </c>
      <c r="C28" s="3">
        <f>ADBE!H28</f>
        <v>0.12790533842458307</v>
      </c>
      <c r="D28" s="3">
        <f>HD!H28</f>
        <v>9.8927574672880519E-2</v>
      </c>
      <c r="E28" s="3">
        <f>V!H28</f>
        <v>6.4335925402182775E-2</v>
      </c>
      <c r="F28" s="3">
        <f>JNJ!H28</f>
        <v>2.3666762054537771E-2</v>
      </c>
      <c r="G28" s="3">
        <f>PG!H28</f>
        <v>1.7149142642803761E-2</v>
      </c>
      <c r="H28" s="4">
        <v>0</v>
      </c>
      <c r="I28" s="2">
        <f t="shared" si="2"/>
        <v>6.9012945801781078E-2</v>
      </c>
    </row>
    <row r="29" spans="1:9" x14ac:dyDescent="0.2">
      <c r="A29" s="1">
        <v>42064</v>
      </c>
      <c r="B29" s="3">
        <f>NVDA!H29</f>
        <v>-4.7570705954327615E-2</v>
      </c>
      <c r="C29" s="3">
        <f>ADBE!H29</f>
        <v>-6.523383224358606E-2</v>
      </c>
      <c r="D29" s="3">
        <f>HD!H29</f>
        <v>-9.9347479085973561E-3</v>
      </c>
      <c r="E29" s="3">
        <f>V!H29</f>
        <v>-3.3888447584991037E-2</v>
      </c>
      <c r="F29" s="3">
        <f>JNJ!H29</f>
        <v>-1.1762950921747053E-2</v>
      </c>
      <c r="G29" s="3">
        <f>PG!H29</f>
        <v>-3.7472552959576237E-2</v>
      </c>
      <c r="H29" s="4">
        <v>0</v>
      </c>
      <c r="I29" s="2">
        <f t="shared" si="2"/>
        <v>-2.2631256055676712E-2</v>
      </c>
    </row>
    <row r="30" spans="1:9" x14ac:dyDescent="0.2">
      <c r="A30" s="1">
        <v>42095</v>
      </c>
      <c r="B30" s="3">
        <f>NVDA!H30</f>
        <v>6.0678635119167282E-2</v>
      </c>
      <c r="C30" s="3">
        <f>ADBE!H30</f>
        <v>2.8671841258538052E-2</v>
      </c>
      <c r="D30" s="3">
        <f>HD!H30</f>
        <v>-5.3511931375157078E-2</v>
      </c>
      <c r="E30" s="3">
        <f>V!H30</f>
        <v>9.7844383880230663E-3</v>
      </c>
      <c r="F30" s="3">
        <f>JNJ!H30</f>
        <v>-1.3916593159084983E-2</v>
      </c>
      <c r="G30" s="3">
        <f>PG!H30</f>
        <v>-2.9655612994529523E-2</v>
      </c>
      <c r="H30" s="4">
        <v>0</v>
      </c>
      <c r="I30" s="2">
        <f t="shared" si="2"/>
        <v>5.010307530846957E-4</v>
      </c>
    </row>
    <row r="31" spans="1:9" x14ac:dyDescent="0.2">
      <c r="A31" s="1">
        <v>42125</v>
      </c>
      <c r="B31" s="3">
        <f>NVDA!H31</f>
        <v>-3.1531694818787842E-3</v>
      </c>
      <c r="C31" s="3">
        <f>ADBE!H31</f>
        <v>3.9836945564999969E-2</v>
      </c>
      <c r="D31" s="3">
        <f>HD!H31</f>
        <v>4.1502918680064643E-2</v>
      </c>
      <c r="E31" s="3">
        <f>V!H31</f>
        <v>3.9818272572816608E-2</v>
      </c>
      <c r="F31" s="3">
        <f>JNJ!H31</f>
        <v>9.4762456348490721E-3</v>
      </c>
      <c r="G31" s="3">
        <f>PG!H31</f>
        <v>-6.1561538897892407E-3</v>
      </c>
      <c r="H31" s="4">
        <v>0</v>
      </c>
      <c r="I31" s="2">
        <f t="shared" si="2"/>
        <v>1.825672153862638E-2</v>
      </c>
    </row>
    <row r="32" spans="1:9" x14ac:dyDescent="0.2">
      <c r="A32" s="1">
        <v>42156</v>
      </c>
      <c r="B32" s="3">
        <f>NVDA!H32</f>
        <v>-8.7072387529398401E-2</v>
      </c>
      <c r="C32" s="3">
        <f>ADBE!H32</f>
        <v>2.427621819578801E-2</v>
      </c>
      <c r="D32" s="3">
        <f>HD!H32</f>
        <v>-2.6025521329711117E-3</v>
      </c>
      <c r="E32" s="3">
        <f>V!H32</f>
        <v>-2.0566472022621046E-2</v>
      </c>
      <c r="F32" s="3">
        <f>JNJ!H32</f>
        <v>-1.9665662135594657E-2</v>
      </c>
      <c r="G32" s="3">
        <f>PG!H32</f>
        <v>-1.91348067688905E-3</v>
      </c>
      <c r="H32" s="4">
        <v>0</v>
      </c>
      <c r="I32" s="2">
        <f t="shared" si="2"/>
        <v>-1.9958986870192104E-2</v>
      </c>
    </row>
    <row r="33" spans="1:9" x14ac:dyDescent="0.2">
      <c r="A33" s="1">
        <v>42186</v>
      </c>
      <c r="B33" s="3">
        <f>NVDA!H33</f>
        <v>-7.9562874381822711E-3</v>
      </c>
      <c r="C33" s="3">
        <f>ADBE!H33</f>
        <v>1.2097222266455442E-2</v>
      </c>
      <c r="D33" s="3">
        <f>HD!H33</f>
        <v>5.8684186966033704E-2</v>
      </c>
      <c r="E33" s="3">
        <f>V!H33</f>
        <v>0.12196552861164425</v>
      </c>
      <c r="F33" s="3">
        <f>JNJ!H33</f>
        <v>2.8216824856243172E-2</v>
      </c>
      <c r="G33" s="3">
        <f>PG!H33</f>
        <v>-1.9683071454340346E-2</v>
      </c>
      <c r="H33" s="4">
        <v>0</v>
      </c>
      <c r="I33" s="2">
        <f t="shared" si="2"/>
        <v>3.3009429475236732E-2</v>
      </c>
    </row>
    <row r="34" spans="1:9" x14ac:dyDescent="0.2">
      <c r="A34" s="1">
        <v>42217</v>
      </c>
      <c r="B34" s="3">
        <f>NVDA!H34</f>
        <v>0.12681709541246278</v>
      </c>
      <c r="C34" s="3">
        <f>ADBE!H34</f>
        <v>-4.1712380575982047E-2</v>
      </c>
      <c r="D34" s="3">
        <f>HD!H34</f>
        <v>-4.8706466136437636E-3</v>
      </c>
      <c r="E34" s="3">
        <f>V!H34</f>
        <v>-5.3623150542045701E-2</v>
      </c>
      <c r="F34" s="3">
        <f>JNJ!H34</f>
        <v>-6.2169500338711839E-2</v>
      </c>
      <c r="G34" s="3">
        <f>PG!H34</f>
        <v>-7.1073290268217959E-2</v>
      </c>
      <c r="H34" s="4">
        <v>0</v>
      </c>
      <c r="I34" s="2">
        <f t="shared" si="2"/>
        <v>-3.984358034043194E-3</v>
      </c>
    </row>
    <row r="35" spans="1:9" x14ac:dyDescent="0.2">
      <c r="A35" s="1">
        <v>42248</v>
      </c>
      <c r="B35" s="3">
        <f>NVDA!H35</f>
        <v>0.10114351722512702</v>
      </c>
      <c r="C35" s="3">
        <f>ADBE!H35</f>
        <v>4.6455402825505962E-2</v>
      </c>
      <c r="D35" s="3">
        <f>HD!H35</f>
        <v>-8.3288982521175451E-3</v>
      </c>
      <c r="E35" s="3">
        <f>V!H35</f>
        <v>-2.1400610754860022E-2</v>
      </c>
      <c r="F35" s="3">
        <f>JNJ!H35</f>
        <v>8.9484455236035743E-4</v>
      </c>
      <c r="G35" s="3">
        <f>PG!H35</f>
        <v>1.7971070874728223E-2</v>
      </c>
      <c r="H35" s="4">
        <v>0</v>
      </c>
      <c r="I35" s="2">
        <f t="shared" si="2"/>
        <v>1.6922222865440473E-2</v>
      </c>
    </row>
    <row r="36" spans="1:9" x14ac:dyDescent="0.2">
      <c r="A36" s="1">
        <v>42278</v>
      </c>
      <c r="B36" s="3">
        <f>NVDA!H36</f>
        <v>0.15091301872576224</v>
      </c>
      <c r="C36" s="3">
        <f>ADBE!H36</f>
        <v>7.8326476789996685E-2</v>
      </c>
      <c r="D36" s="3">
        <f>HD!H36</f>
        <v>7.6020027346306182E-2</v>
      </c>
      <c r="E36" s="3">
        <f>V!H36</f>
        <v>0.11369509895075269</v>
      </c>
      <c r="F36" s="3">
        <f>JNJ!H36</f>
        <v>8.227137354221592E-2</v>
      </c>
      <c r="G36" s="3">
        <f>PG!H36</f>
        <v>6.1717910899051577E-2</v>
      </c>
      <c r="H36" s="4">
        <v>0</v>
      </c>
      <c r="I36" s="2">
        <f t="shared" ref="I36:I62" si="4">SUMPRODUCT(B36:F36,$M$5:$Q$5)</f>
        <v>7.9801402598778173E-2</v>
      </c>
    </row>
    <row r="37" spans="1:9" x14ac:dyDescent="0.2">
      <c r="A37" s="1">
        <v>42309</v>
      </c>
      <c r="B37" s="3">
        <f>NVDA!H37</f>
        <v>0.1180822081801207</v>
      </c>
      <c r="C37" s="3">
        <f>ADBE!H37</f>
        <v>3.1581264083859001E-2</v>
      </c>
      <c r="D37" s="3">
        <f>HD!H37</f>
        <v>8.2821081504889135E-2</v>
      </c>
      <c r="E37" s="3">
        <f>V!H37</f>
        <v>1.8432680797413684E-2</v>
      </c>
      <c r="F37" s="3">
        <f>JNJ!H37</f>
        <v>2.0785783414630546E-3</v>
      </c>
      <c r="G37" s="3">
        <f>PG!H37</f>
        <v>-1.1355423166399361E-2</v>
      </c>
      <c r="H37" s="4">
        <v>0</v>
      </c>
      <c r="I37" s="2">
        <f t="shared" si="4"/>
        <v>4.1519902325290022E-2</v>
      </c>
    </row>
    <row r="38" spans="1:9" x14ac:dyDescent="0.2">
      <c r="A38" s="1">
        <v>42339</v>
      </c>
      <c r="B38" s="3">
        <f>NVDA!H38</f>
        <v>4.3037609103525269E-2</v>
      </c>
      <c r="C38" s="3">
        <f>ADBE!H38</f>
        <v>2.7115712083049671E-2</v>
      </c>
      <c r="D38" s="3">
        <f>HD!H38</f>
        <v>-1.217492169308978E-2</v>
      </c>
      <c r="E38" s="3">
        <f>V!H38</f>
        <v>-1.6714778549899504E-2</v>
      </c>
      <c r="F38" s="3">
        <f>JNJ!H38</f>
        <v>2.2098252580657521E-2</v>
      </c>
      <c r="G38" s="3">
        <f>PG!H38</f>
        <v>6.1063277967015384E-2</v>
      </c>
      <c r="H38" s="4">
        <v>1E-4</v>
      </c>
      <c r="I38" s="2">
        <f t="shared" si="4"/>
        <v>1.000550397020445E-2</v>
      </c>
    </row>
    <row r="39" spans="1:9" x14ac:dyDescent="0.2">
      <c r="A39" s="1">
        <v>42370</v>
      </c>
      <c r="B39" s="3">
        <f>NVDA!H39</f>
        <v>-0.1113467836968093</v>
      </c>
      <c r="C39" s="3">
        <f>ADBE!H39</f>
        <v>-5.1202947600533406E-2</v>
      </c>
      <c r="D39" s="3">
        <f>HD!H39</f>
        <v>-4.4864508383827398E-2</v>
      </c>
      <c r="E39" s="3">
        <f>V!H39</f>
        <v>-3.9458149430228247E-2</v>
      </c>
      <c r="F39" s="3">
        <f>JNJ!H39</f>
        <v>1.6744667463569677E-2</v>
      </c>
      <c r="G39" s="3">
        <f>PG!H39</f>
        <v>2.8711671470065814E-2</v>
      </c>
      <c r="H39" s="4">
        <v>1E-4</v>
      </c>
      <c r="I39" s="2">
        <f t="shared" si="4"/>
        <v>-3.3282369120562642E-2</v>
      </c>
    </row>
    <row r="40" spans="1:9" x14ac:dyDescent="0.2">
      <c r="A40" s="1">
        <v>42401</v>
      </c>
      <c r="B40" s="3">
        <f>NVDA!H40</f>
        <v>7.0672433143020991E-2</v>
      </c>
      <c r="C40" s="3">
        <f>ADBE!H40</f>
        <v>-4.465382176552752E-2</v>
      </c>
      <c r="D40" s="3">
        <f>HD!H40</f>
        <v>-1.3040768313001416E-2</v>
      </c>
      <c r="E40" s="3">
        <f>V!H40</f>
        <v>-2.819192335238855E-2</v>
      </c>
      <c r="F40" s="3">
        <f>JNJ!H40</f>
        <v>7.3724920233705178E-3</v>
      </c>
      <c r="G40" s="3">
        <f>PG!H40</f>
        <v>-8.5715203375554983E-3</v>
      </c>
      <c r="H40" s="4">
        <v>2.0000000000000001E-4</v>
      </c>
      <c r="I40" s="2">
        <f t="shared" si="4"/>
        <v>3.3956678776729645E-3</v>
      </c>
    </row>
    <row r="41" spans="1:9" x14ac:dyDescent="0.2">
      <c r="A41" s="1">
        <v>42430</v>
      </c>
      <c r="B41" s="3">
        <f>NVDA!H41</f>
        <v>0.14030005734162146</v>
      </c>
      <c r="C41" s="3">
        <f>ADBE!H41</f>
        <v>0.10158544682124615</v>
      </c>
      <c r="D41" s="3">
        <f>HD!H41</f>
        <v>7.5007947117541732E-2</v>
      </c>
      <c r="E41" s="3">
        <f>V!H41</f>
        <v>5.8583713517945016E-2</v>
      </c>
      <c r="F41" s="3">
        <f>JNJ!H41</f>
        <v>3.5872150238129168E-2</v>
      </c>
      <c r="G41" s="3">
        <f>PG!H41</f>
        <v>2.5158921897432771E-2</v>
      </c>
      <c r="H41" s="4">
        <v>2.0000000000000001E-4</v>
      </c>
      <c r="I41" s="2">
        <f t="shared" si="4"/>
        <v>6.2549449959334411E-2</v>
      </c>
    </row>
    <row r="42" spans="1:9" x14ac:dyDescent="0.2">
      <c r="A42" s="1">
        <v>42461</v>
      </c>
      <c r="B42" s="3">
        <f>NVDA!H42</f>
        <v>-2.8068763889622659E-3</v>
      </c>
      <c r="C42" s="3">
        <f>ADBE!H42</f>
        <v>4.4775904751302893E-3</v>
      </c>
      <c r="D42" s="3">
        <f>HD!H42</f>
        <v>8.9654019151715579E-3</v>
      </c>
      <c r="E42" s="3">
        <f>V!H42</f>
        <v>9.9371905206614587E-3</v>
      </c>
      <c r="F42" s="3">
        <f>JNJ!H42</f>
        <v>3.5859916489157338E-2</v>
      </c>
      <c r="G42" s="3">
        <f>PG!H42</f>
        <v>-2.6606505799175582E-2</v>
      </c>
      <c r="H42" s="4">
        <v>1E-4</v>
      </c>
      <c r="I42" s="2">
        <f t="shared" si="4"/>
        <v>1.0876129497068327E-2</v>
      </c>
    </row>
    <row r="43" spans="1:9" x14ac:dyDescent="0.2">
      <c r="A43" s="1">
        <v>42491</v>
      </c>
      <c r="B43" s="3">
        <f>NVDA!H43</f>
        <v>0.31494557741469892</v>
      </c>
      <c r="C43" s="3">
        <f>ADBE!H43</f>
        <v>5.5720653197615655E-2</v>
      </c>
      <c r="D43" s="3">
        <f>HD!H43</f>
        <v>-1.3219955116482223E-2</v>
      </c>
      <c r="E43" s="3">
        <f>V!H43</f>
        <v>2.2009491833644486E-2</v>
      </c>
      <c r="F43" s="3">
        <f>JNJ!H43</f>
        <v>5.4424514283798004E-3</v>
      </c>
      <c r="G43" s="3">
        <f>PG!H43</f>
        <v>1.9768343473803726E-2</v>
      </c>
      <c r="H43" s="4">
        <v>1E-4</v>
      </c>
      <c r="I43" s="2">
        <f t="shared" si="4"/>
        <v>5.9244015216168081E-2</v>
      </c>
    </row>
    <row r="44" spans="1:9" x14ac:dyDescent="0.2">
      <c r="A44" s="1">
        <v>42522</v>
      </c>
      <c r="B44" s="3">
        <f>NVDA!H44</f>
        <v>8.819943394210706E-3</v>
      </c>
      <c r="C44" s="3">
        <f>ADBE!H44</f>
        <v>-3.6996078847933184E-2</v>
      </c>
      <c r="D44" s="3">
        <f>HD!H44</f>
        <v>-2.8525317084730373E-2</v>
      </c>
      <c r="E44" s="3">
        <f>V!H44</f>
        <v>-5.8761853709292204E-2</v>
      </c>
      <c r="F44" s="3">
        <f>JNJ!H44</f>
        <v>8.4089387745695396E-2</v>
      </c>
      <c r="G44" s="3">
        <f>PG!H44</f>
        <v>4.479284844435015E-2</v>
      </c>
      <c r="H44" s="4">
        <v>2.0000000000000001E-4</v>
      </c>
      <c r="I44" s="2">
        <f t="shared" si="4"/>
        <v>3.7452706840811582E-3</v>
      </c>
    </row>
    <row r="45" spans="1:9" x14ac:dyDescent="0.2">
      <c r="A45" s="1">
        <v>42552</v>
      </c>
      <c r="B45" s="3">
        <f>NVDA!H45</f>
        <v>0.21463529866941189</v>
      </c>
      <c r="C45" s="3">
        <f>ADBE!H45</f>
        <v>2.1609771149287211E-2</v>
      </c>
      <c r="D45" s="3">
        <f>HD!H45</f>
        <v>8.2621846495870802E-2</v>
      </c>
      <c r="E45" s="3">
        <f>V!H45</f>
        <v>5.2312483160009603E-2</v>
      </c>
      <c r="F45" s="3">
        <f>JNJ!H45</f>
        <v>3.2398859825938341E-2</v>
      </c>
      <c r="G45" s="3">
        <f>PG!H45</f>
        <v>1.0865334348495447E-2</v>
      </c>
      <c r="H45" s="4">
        <v>2.0000000000000001E-4</v>
      </c>
      <c r="I45" s="2">
        <f t="shared" si="4"/>
        <v>6.7855698015623106E-2</v>
      </c>
    </row>
    <row r="46" spans="1:9" x14ac:dyDescent="0.2">
      <c r="A46" s="1">
        <v>42583</v>
      </c>
      <c r="B46" s="3">
        <f>NVDA!H46</f>
        <v>7.4255561920330712E-2</v>
      </c>
      <c r="C46" s="3">
        <f>ADBE!H46</f>
        <v>4.5473093751552243E-2</v>
      </c>
      <c r="D46" s="3">
        <f>HD!H46</f>
        <v>-2.9803220612868987E-2</v>
      </c>
      <c r="E46" s="3">
        <f>V!H46</f>
        <v>3.6514844521978666E-2</v>
      </c>
      <c r="F46" s="3">
        <f>JNJ!H46</f>
        <v>-4.7033254327289761E-2</v>
      </c>
      <c r="G46" s="3">
        <f>PG!H46</f>
        <v>2.8089478763144004E-2</v>
      </c>
      <c r="H46" s="4">
        <v>2.0000000000000001E-4</v>
      </c>
      <c r="I46" s="2">
        <f t="shared" si="4"/>
        <v>4.9677857100326652E-3</v>
      </c>
    </row>
    <row r="47" spans="1:9" x14ac:dyDescent="0.2">
      <c r="A47" s="1">
        <v>42614</v>
      </c>
      <c r="B47" s="3">
        <f>NVDA!H47</f>
        <v>0.11911077380538794</v>
      </c>
      <c r="C47" s="3">
        <f>ADBE!H47</f>
        <v>6.0893393820611853E-2</v>
      </c>
      <c r="D47" s="3">
        <f>HD!H47</f>
        <v>-3.5640574778721242E-2</v>
      </c>
      <c r="E47" s="3">
        <f>V!H47</f>
        <v>2.4023515801789894E-2</v>
      </c>
      <c r="F47" s="3">
        <f>JNJ!H47</f>
        <v>-3.5358691919433159E-3</v>
      </c>
      <c r="G47" s="3">
        <f>PG!H47</f>
        <v>2.7946837479971474E-2</v>
      </c>
      <c r="H47" s="4">
        <v>2.0000000000000001E-4</v>
      </c>
      <c r="I47" s="2">
        <f t="shared" si="4"/>
        <v>2.0751661858694502E-2</v>
      </c>
    </row>
    <row r="48" spans="1:9" x14ac:dyDescent="0.2">
      <c r="A48" s="1">
        <v>42644</v>
      </c>
      <c r="B48" s="3">
        <f>NVDA!H48</f>
        <v>3.8529312192040963E-2</v>
      </c>
      <c r="C48" s="3">
        <f>ADBE!H48</f>
        <v>-9.4895797909565482E-3</v>
      </c>
      <c r="D48" s="3">
        <f>HD!H48</f>
        <v>-5.1833869936647625E-2</v>
      </c>
      <c r="E48" s="3">
        <f>V!H48</f>
        <v>-2.2973599180989199E-3</v>
      </c>
      <c r="F48" s="3">
        <f>JNJ!H48</f>
        <v>-1.8115562706220688E-2</v>
      </c>
      <c r="G48" s="3">
        <f>PG!H48</f>
        <v>-3.2869019975083333E-2</v>
      </c>
      <c r="H48" s="4">
        <v>2.0000000000000001E-4</v>
      </c>
      <c r="I48" s="2">
        <f t="shared" si="4"/>
        <v>-8.7442994163495213E-3</v>
      </c>
    </row>
    <row r="49" spans="1:9" x14ac:dyDescent="0.2">
      <c r="A49" s="1">
        <v>42675</v>
      </c>
      <c r="B49" s="3">
        <f>NVDA!H49</f>
        <v>0.29567147042123293</v>
      </c>
      <c r="C49" s="3">
        <f>ADBE!H49</f>
        <v>-4.3716899940156331E-2</v>
      </c>
      <c r="D49" s="3">
        <f>HD!H49</f>
        <v>6.0568732676716461E-2</v>
      </c>
      <c r="E49" s="3">
        <f>V!H49</f>
        <v>-6.2901185679248142E-2</v>
      </c>
      <c r="F49" s="3">
        <f>JNJ!H49</f>
        <v>-4.0434352000421364E-2</v>
      </c>
      <c r="G49" s="3">
        <f>PG!H49</f>
        <v>-4.2665278929456159E-2</v>
      </c>
      <c r="H49" s="4">
        <v>1E-4</v>
      </c>
      <c r="I49" s="2">
        <f t="shared" si="4"/>
        <v>4.0507753386626238E-2</v>
      </c>
    </row>
    <row r="50" spans="1:9" x14ac:dyDescent="0.2">
      <c r="A50" s="1">
        <v>42705</v>
      </c>
      <c r="B50" s="3">
        <f>NVDA!H50</f>
        <v>0.15943411705045155</v>
      </c>
      <c r="C50" s="3">
        <f>ADBE!H50</f>
        <v>1.3617255395725531E-3</v>
      </c>
      <c r="D50" s="3">
        <f>HD!H50</f>
        <v>4.1668761203972865E-2</v>
      </c>
      <c r="E50" s="3">
        <f>V!H50</f>
        <v>1.1176573352599277E-2</v>
      </c>
      <c r="F50" s="3">
        <f>JNJ!H50</f>
        <v>4.2283155687412421E-2</v>
      </c>
      <c r="G50" s="3">
        <f>PG!H50</f>
        <v>1.9645885234530605E-2</v>
      </c>
      <c r="H50" s="4">
        <v>2.9999999999999997E-4</v>
      </c>
      <c r="I50" s="2">
        <f t="shared" si="4"/>
        <v>4.5761165793553972E-2</v>
      </c>
    </row>
    <row r="51" spans="1:9" x14ac:dyDescent="0.2">
      <c r="A51" s="1">
        <v>42736</v>
      </c>
      <c r="B51" s="3">
        <f>NVDA!H51</f>
        <v>2.2859211911034558E-2</v>
      </c>
      <c r="C51" s="3">
        <f>ADBE!H51</f>
        <v>0.10131131912514779</v>
      </c>
      <c r="D51" s="3">
        <f>HD!H51</f>
        <v>2.6103743807911507E-2</v>
      </c>
      <c r="E51" s="3">
        <f>V!H51</f>
        <v>6.0112624934536889E-2</v>
      </c>
      <c r="F51" s="3">
        <f>JNJ!H51</f>
        <v>-1.7012547824059802E-2</v>
      </c>
      <c r="G51" s="3">
        <f>PG!H51</f>
        <v>4.1864596861941376E-2</v>
      </c>
      <c r="H51" s="4">
        <v>4.0000000000000002E-4</v>
      </c>
      <c r="I51" s="2">
        <f t="shared" si="4"/>
        <v>2.1809028046653949E-2</v>
      </c>
    </row>
    <row r="52" spans="1:9" x14ac:dyDescent="0.2">
      <c r="A52" s="1">
        <v>42767</v>
      </c>
      <c r="B52" s="3">
        <f>NVDA!H52</f>
        <v>-7.0525692155373645E-2</v>
      </c>
      <c r="C52" s="3">
        <f>ADBE!H52</f>
        <v>4.3746684875992689E-2</v>
      </c>
      <c r="D52" s="3">
        <f>HD!H52</f>
        <v>5.3278173391531201E-2</v>
      </c>
      <c r="E52" s="3">
        <f>V!H52</f>
        <v>6.3233561403497895E-2</v>
      </c>
      <c r="F52" s="3">
        <f>JNJ!H52</f>
        <v>7.9117087867089458E-2</v>
      </c>
      <c r="G52" s="3">
        <f>PG!H52</f>
        <v>4.7851447331113524E-2</v>
      </c>
      <c r="H52" s="4">
        <v>4.0000000000000002E-4</v>
      </c>
      <c r="I52" s="2">
        <f t="shared" si="4"/>
        <v>2.7995931737696975E-2</v>
      </c>
    </row>
    <row r="53" spans="1:9" x14ac:dyDescent="0.2">
      <c r="A53" s="1">
        <v>42795</v>
      </c>
      <c r="B53" s="3">
        <f>NVDA!H53</f>
        <v>7.4768114273286154E-2</v>
      </c>
      <c r="C53" s="3">
        <f>ADBE!H53</f>
        <v>9.9628269380708886E-2</v>
      </c>
      <c r="D53" s="3">
        <f>HD!H53</f>
        <v>1.32495428229992E-2</v>
      </c>
      <c r="E53" s="3">
        <f>V!H53</f>
        <v>1.2498608396924368E-2</v>
      </c>
      <c r="F53" s="3">
        <f>JNJ!H53</f>
        <v>2.5891152467812477E-2</v>
      </c>
      <c r="G53" s="3">
        <f>PG!H53</f>
        <v>-1.3396567044068891E-2</v>
      </c>
      <c r="H53" s="4">
        <v>2.9999999999999997E-4</v>
      </c>
      <c r="I53" s="2">
        <f t="shared" si="4"/>
        <v>3.1267757466765661E-2</v>
      </c>
    </row>
    <row r="54" spans="1:9" x14ac:dyDescent="0.2">
      <c r="A54" s="1">
        <v>42826</v>
      </c>
      <c r="B54" s="3">
        <f>NVDA!H54</f>
        <v>-4.2504468715716393E-2</v>
      </c>
      <c r="C54" s="3">
        <f>ADBE!H54</f>
        <v>2.7741488214036301E-2</v>
      </c>
      <c r="D54" s="3">
        <f>HD!H54</f>
        <v>6.9604611942595679E-2</v>
      </c>
      <c r="E54" s="3">
        <f>V!H54</f>
        <v>2.6443152062025205E-2</v>
      </c>
      <c r="F54" s="3">
        <f>JNJ!H54</f>
        <v>-8.6713501882311316E-3</v>
      </c>
      <c r="G54" s="3">
        <f>PG!H54</f>
        <v>-2.8046559230541099E-2</v>
      </c>
      <c r="H54" s="4">
        <v>5.0000000000000001E-4</v>
      </c>
      <c r="I54" s="2">
        <f t="shared" si="4"/>
        <v>1.0309944313435302E-2</v>
      </c>
    </row>
    <row r="55" spans="1:9" x14ac:dyDescent="0.2">
      <c r="A55" s="1">
        <v>42856</v>
      </c>
      <c r="B55" s="3">
        <f>NVDA!H55</f>
        <v>0.38398850497012016</v>
      </c>
      <c r="C55" s="3">
        <f>ADBE!H55</f>
        <v>6.0714787620951671E-2</v>
      </c>
      <c r="D55" s="3">
        <f>HD!H55</f>
        <v>-1.6592110931149186E-2</v>
      </c>
      <c r="E55" s="3">
        <f>V!H55</f>
        <v>4.3959764997964272E-2</v>
      </c>
      <c r="F55" s="3">
        <f>JNJ!H55</f>
        <v>3.8714129350079153E-2</v>
      </c>
      <c r="G55" s="3">
        <f>PG!H55</f>
        <v>1.6426291505822373E-2</v>
      </c>
      <c r="H55" s="4">
        <v>5.9999999999999995E-4</v>
      </c>
      <c r="I55" s="2">
        <f t="shared" si="4"/>
        <v>8.0794838325083315E-2</v>
      </c>
    </row>
    <row r="56" spans="1:9" x14ac:dyDescent="0.2">
      <c r="A56" s="1">
        <v>42887</v>
      </c>
      <c r="B56" s="3">
        <f>NVDA!H56</f>
        <v>2.5095151067626247E-3</v>
      </c>
      <c r="C56" s="3">
        <f>ADBE!H56</f>
        <v>-2.9606583747311438E-3</v>
      </c>
      <c r="D56" s="3">
        <f>HD!H56</f>
        <v>5.0579927863454053E-3</v>
      </c>
      <c r="E56" s="3">
        <f>V!H56</f>
        <v>-1.347908229328307E-2</v>
      </c>
      <c r="F56" s="3">
        <f>JNJ!H56</f>
        <v>3.834119566077946E-2</v>
      </c>
      <c r="G56" s="3">
        <f>PG!H56</f>
        <v>-1.0670625816696351E-2</v>
      </c>
      <c r="H56" s="4">
        <v>5.9999999999999995E-4</v>
      </c>
      <c r="I56" s="2">
        <f t="shared" si="4"/>
        <v>7.8993265989902584E-3</v>
      </c>
    </row>
    <row r="57" spans="1:9" x14ac:dyDescent="0.2">
      <c r="A57" s="1">
        <v>42917</v>
      </c>
      <c r="B57" s="3">
        <f>NVDA!H57</f>
        <v>0.12417003292329346</v>
      </c>
      <c r="C57" s="3">
        <f>ADBE!H57</f>
        <v>3.5704206225902091E-2</v>
      </c>
      <c r="D57" s="3">
        <f>HD!H57</f>
        <v>-2.4771502743373044E-2</v>
      </c>
      <c r="E57" s="3">
        <f>V!H57</f>
        <v>6.1633699578674234E-2</v>
      </c>
      <c r="F57" s="3">
        <f>JNJ!H57</f>
        <v>3.2504340139880607E-3</v>
      </c>
      <c r="G57" s="3">
        <f>PG!H57</f>
        <v>4.2111088927764537E-2</v>
      </c>
      <c r="H57" s="4">
        <v>6.9999999999999999E-4</v>
      </c>
      <c r="I57" s="2">
        <f t="shared" si="4"/>
        <v>2.7805471697593759E-2</v>
      </c>
    </row>
    <row r="58" spans="1:9" x14ac:dyDescent="0.2">
      <c r="A58" s="1">
        <v>42948</v>
      </c>
      <c r="B58" s="3">
        <f>NVDA!H58</f>
        <v>4.264327897486217E-2</v>
      </c>
      <c r="C58" s="3">
        <f>ADBE!H58</f>
        <v>5.9184918452286149E-2</v>
      </c>
      <c r="D58" s="3">
        <f>HD!H58</f>
        <v>1.8045490323348927E-3</v>
      </c>
      <c r="E58" s="3">
        <f>V!H58</f>
        <v>3.9774958640665825E-2</v>
      </c>
      <c r="F58" s="3">
        <f>JNJ!H58</f>
        <v>-2.6373175153274787E-3</v>
      </c>
      <c r="G58" s="3">
        <f>PG!H58</f>
        <v>2.3936083480259756E-2</v>
      </c>
      <c r="H58" s="4">
        <v>8.9999999999999998E-4</v>
      </c>
      <c r="I58" s="2">
        <f t="shared" si="4"/>
        <v>1.7257584001004987E-2</v>
      </c>
    </row>
    <row r="59" spans="1:9" x14ac:dyDescent="0.2">
      <c r="A59" s="1">
        <v>42979</v>
      </c>
      <c r="B59" s="3">
        <f>NVDA!H59</f>
        <v>5.599285419421899E-2</v>
      </c>
      <c r="C59" s="3">
        <f>ADBE!H59</f>
        <v>-3.8540930947642868E-2</v>
      </c>
      <c r="D59" s="3">
        <f>HD!H59</f>
        <v>9.7799643306500733E-2</v>
      </c>
      <c r="E59" s="3">
        <f>V!H59</f>
        <v>1.8252465199737916E-2</v>
      </c>
      <c r="F59" s="3">
        <f>JNJ!H59</f>
        <v>-1.158074766385871E-2</v>
      </c>
      <c r="G59" s="3">
        <f>PG!H59</f>
        <v>-1.3980770655509216E-2</v>
      </c>
      <c r="H59" s="4">
        <v>8.9999999999999998E-4</v>
      </c>
      <c r="I59" s="2">
        <f t="shared" si="4"/>
        <v>2.4758886434620344E-2</v>
      </c>
    </row>
    <row r="60" spans="1:9" x14ac:dyDescent="0.2">
      <c r="A60" s="1">
        <v>43009</v>
      </c>
      <c r="B60" s="3">
        <f>NVDA!H60</f>
        <v>0.15684956847392179</v>
      </c>
      <c r="C60" s="3">
        <f>ADBE!H60</f>
        <v>0.17415211301156175</v>
      </c>
      <c r="D60" s="3">
        <f>HD!H60</f>
        <v>1.3573320602152245E-2</v>
      </c>
      <c r="E60" s="3">
        <f>V!H60</f>
        <v>4.5039813772022083E-2</v>
      </c>
      <c r="F60" s="3">
        <f>JNJ!H60</f>
        <v>7.2302090838294128E-2</v>
      </c>
      <c r="G60" s="3">
        <f>PG!H60</f>
        <v>-5.0999992843487593E-2</v>
      </c>
      <c r="H60" s="4">
        <v>8.9999999999999998E-4</v>
      </c>
      <c r="I60" s="2">
        <f t="shared" si="4"/>
        <v>6.614135067578121E-2</v>
      </c>
    </row>
    <row r="61" spans="1:9" x14ac:dyDescent="0.2">
      <c r="A61" s="1">
        <v>43040</v>
      </c>
      <c r="B61" s="3">
        <f>NVDA!H61</f>
        <v>-2.9495509784365791E-2</v>
      </c>
      <c r="C61" s="3">
        <f>ADBE!H61</f>
        <v>3.6024188489970632E-2</v>
      </c>
      <c r="D61" s="3">
        <f>HD!H61</f>
        <v>8.4690327626435219E-2</v>
      </c>
      <c r="E61" s="3">
        <f>V!H61</f>
        <v>2.373155386549489E-2</v>
      </c>
      <c r="F61" s="3">
        <f>JNJ!H61</f>
        <v>-5.7390848394717415E-4</v>
      </c>
      <c r="G61" s="3">
        <f>PG!H61</f>
        <v>5.0084823259693399E-2</v>
      </c>
      <c r="H61" s="4">
        <v>8.0000000000000004E-4</v>
      </c>
      <c r="I61" s="2">
        <f t="shared" si="4"/>
        <v>1.7600524830947678E-2</v>
      </c>
    </row>
    <row r="62" spans="1:9" x14ac:dyDescent="0.2">
      <c r="A62" s="1">
        <v>43070</v>
      </c>
      <c r="B62" s="3">
        <f>NVDA!H62</f>
        <v>-3.5252808224657192E-2</v>
      </c>
      <c r="C62" s="3">
        <f>ADBE!H62</f>
        <v>-3.4330721142168286E-2</v>
      </c>
      <c r="D62" s="3">
        <f>HD!H62</f>
        <v>5.9337991354205782E-2</v>
      </c>
      <c r="E62" s="3">
        <f>V!H62</f>
        <v>1.4495200680672168E-2</v>
      </c>
      <c r="F62" s="3">
        <f>JNJ!H62</f>
        <v>8.9402029976643725E-3</v>
      </c>
      <c r="G62" s="3">
        <f>PG!H62</f>
        <v>2.1002454681834835E-2</v>
      </c>
      <c r="H62" s="4">
        <v>8.9999999999999998E-4</v>
      </c>
      <c r="I62" s="2">
        <f t="shared" si="4"/>
        <v>6.4075449968526068E-3</v>
      </c>
    </row>
    <row r="123" spans="2:2" x14ac:dyDescent="0.2">
      <c r="B123" s="3"/>
    </row>
    <row r="124" spans="2:2" x14ac:dyDescent="0.2">
      <c r="B124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3CEA-35CA-6E46-9483-DAD530F5633E}">
  <dimension ref="A1:T61"/>
  <sheetViews>
    <sheetView workbookViewId="0">
      <selection activeCell="J11" sqref="J11"/>
    </sheetView>
  </sheetViews>
  <sheetFormatPr baseColWidth="10" defaultColWidth="10.6640625" defaultRowHeight="16" x14ac:dyDescent="0.2"/>
  <cols>
    <col min="9" max="9" width="10.83203125" style="2"/>
    <col min="11" max="11" width="33.83203125" bestFit="1" customWidth="1"/>
    <col min="12" max="12" width="12.1640625" bestFit="1" customWidth="1"/>
  </cols>
  <sheetData>
    <row r="1" spans="1:20" x14ac:dyDescent="0.2">
      <c r="A1" t="s">
        <v>0</v>
      </c>
      <c r="B1" s="3" t="str">
        <f>NVDA!H1</f>
        <v>NVDA-return</v>
      </c>
      <c r="C1" s="3" t="str">
        <f>ADBE!H1</f>
        <v>ADBE-return</v>
      </c>
      <c r="D1" s="3" t="str">
        <f>HD!H1</f>
        <v>HD-return</v>
      </c>
      <c r="E1" s="3" t="str">
        <f>V!H1</f>
        <v>V-return</v>
      </c>
      <c r="F1" s="3" t="str">
        <f>JNJ!H1</f>
        <v>JNJ-return</v>
      </c>
      <c r="G1" s="3" t="str">
        <f>PG!H1</f>
        <v>PG-return</v>
      </c>
      <c r="I1" s="2" t="s">
        <v>12</v>
      </c>
      <c r="K1" s="4"/>
      <c r="L1" s="14" t="s">
        <v>11</v>
      </c>
      <c r="M1" s="14" t="s">
        <v>7</v>
      </c>
      <c r="N1" s="14" t="s">
        <v>8</v>
      </c>
      <c r="O1" s="14" t="s">
        <v>9</v>
      </c>
      <c r="P1" s="14" t="s">
        <v>22</v>
      </c>
      <c r="Q1" s="14" t="s">
        <v>158</v>
      </c>
      <c r="R1" s="14" t="s">
        <v>160</v>
      </c>
      <c r="S1" s="14"/>
      <c r="T1" s="14" t="s">
        <v>12</v>
      </c>
    </row>
    <row r="2" spans="1:20" x14ac:dyDescent="0.2">
      <c r="A2" s="1">
        <v>43101</v>
      </c>
      <c r="B2" s="3">
        <f>NVDA!H63</f>
        <v>0.27028424192490069</v>
      </c>
      <c r="C2" s="3">
        <f>ADBE!H63</f>
        <v>0.13992233109100863</v>
      </c>
      <c r="D2" s="3">
        <f>HD!H63</f>
        <v>5.9990490240721506E-2</v>
      </c>
      <c r="E2" s="3">
        <f>V!H63</f>
        <v>8.9545983160297438E-2</v>
      </c>
      <c r="F2" s="3">
        <f>JNJ!H63</f>
        <v>-1.0950636290326618E-2</v>
      </c>
      <c r="G2" s="3">
        <f>PG!H63</f>
        <v>-6.0295998692867551E-2</v>
      </c>
      <c r="I2" s="2">
        <f t="shared" ref="I2:I33" si="0">SUMPRODUCT(B2:G2,$M$5:$R$5)</f>
        <v>0.11296630690236061</v>
      </c>
      <c r="K2" s="15" t="s">
        <v>13</v>
      </c>
      <c r="L2" s="16">
        <v>9.7166699999999995E-4</v>
      </c>
      <c r="M2" s="17">
        <f t="shared" ref="M2:R2" si="1">AVERAGE(B:B)</f>
        <v>2.9081969194327425E-2</v>
      </c>
      <c r="N2" s="17">
        <f t="shared" si="1"/>
        <v>1.5021686275769651E-2</v>
      </c>
      <c r="O2" s="17">
        <f t="shared" si="1"/>
        <v>1.3031628144738653E-2</v>
      </c>
      <c r="P2" s="17">
        <f t="shared" si="1"/>
        <v>1.289528544119569E-2</v>
      </c>
      <c r="Q2" s="17">
        <f t="shared" si="1"/>
        <v>7.4238545857794004E-3</v>
      </c>
      <c r="R2" s="17">
        <f t="shared" si="1"/>
        <v>1.1917282107751682E-2</v>
      </c>
      <c r="S2" s="17"/>
      <c r="T2" s="17">
        <f>AVERAGE(I:I)</f>
        <v>1.6589024153995022E-2</v>
      </c>
    </row>
    <row r="3" spans="1:20" x14ac:dyDescent="0.2">
      <c r="A3" s="1">
        <v>43132</v>
      </c>
      <c r="B3" s="3">
        <f>NVDA!H64</f>
        <v>-1.5459635389370282E-2</v>
      </c>
      <c r="C3" s="3">
        <f>ADBE!H64</f>
        <v>4.6906338779193542E-2</v>
      </c>
      <c r="D3" s="3">
        <f>HD!H64</f>
        <v>-9.2732648910442805E-2</v>
      </c>
      <c r="E3" s="3">
        <f>V!H64</f>
        <v>-1.0384177079774416E-2</v>
      </c>
      <c r="F3" s="3">
        <f>JNJ!H64</f>
        <v>-6.0134642923683125E-2</v>
      </c>
      <c r="G3" s="3">
        <f>PG!H64</f>
        <v>-8.3639307605809843E-2</v>
      </c>
      <c r="I3" s="2">
        <f t="shared" si="0"/>
        <v>-4.0381076792108922E-2</v>
      </c>
      <c r="K3" s="15" t="s">
        <v>14</v>
      </c>
      <c r="L3" s="18"/>
      <c r="M3" s="19">
        <f t="shared" ref="M3:R3" si="2">_xlfn.STDEV.S(B:B)</f>
        <v>0.14307871657674759</v>
      </c>
      <c r="N3" s="19">
        <f t="shared" si="2"/>
        <v>8.9808234894091538E-2</v>
      </c>
      <c r="O3" s="19">
        <f t="shared" si="2"/>
        <v>7.1361855317425976E-2</v>
      </c>
      <c r="P3" s="19">
        <f t="shared" si="2"/>
        <v>6.8640577358945215E-2</v>
      </c>
      <c r="Q3" s="19">
        <f t="shared" si="2"/>
        <v>5.1367104341708929E-2</v>
      </c>
      <c r="R3" s="19">
        <f t="shared" si="2"/>
        <v>5.0631675888198995E-2</v>
      </c>
      <c r="S3" s="19"/>
      <c r="T3" s="19">
        <f>_xlfn.STDEV.S(I:I)</f>
        <v>7.0498931168309062E-2</v>
      </c>
    </row>
    <row r="4" spans="1:20" x14ac:dyDescent="0.2">
      <c r="A4" s="1">
        <v>43160</v>
      </c>
      <c r="B4" s="3">
        <f>NVDA!H65</f>
        <v>-4.2421967144808059E-2</v>
      </c>
      <c r="C4" s="3">
        <f>ADBE!H65</f>
        <v>3.3232902184456965E-2</v>
      </c>
      <c r="D4" s="3">
        <f>HD!H65</f>
        <v>-2.2109954823610063E-2</v>
      </c>
      <c r="E4" s="3">
        <f>V!H65</f>
        <v>-2.5311026055313192E-2</v>
      </c>
      <c r="F4" s="3">
        <f>JNJ!H65</f>
        <v>-7.00174413197884E-3</v>
      </c>
      <c r="G4" s="3">
        <f>PG!H65</f>
        <v>9.679159148473733E-3</v>
      </c>
      <c r="I4" s="2">
        <f t="shared" si="0"/>
        <v>-1.383484845840076E-2</v>
      </c>
      <c r="K4" s="15" t="s">
        <v>15</v>
      </c>
      <c r="L4" s="18"/>
      <c r="M4" s="20">
        <f>(M2-$L$2)/M3</f>
        <v>0.19646739128561463</v>
      </c>
      <c r="N4" s="20">
        <f t="shared" ref="N4:R4" si="3">(N2-$L$2)/N3</f>
        <v>0.15644466559596082</v>
      </c>
      <c r="O4" s="20">
        <f t="shared" si="3"/>
        <v>0.1689973038270168</v>
      </c>
      <c r="P4" s="20">
        <f t="shared" si="3"/>
        <v>0.17371092872431687</v>
      </c>
      <c r="Q4" s="20">
        <f t="shared" si="3"/>
        <v>0.12560933049403702</v>
      </c>
      <c r="R4" s="20">
        <f t="shared" si="3"/>
        <v>0.21618117345989007</v>
      </c>
      <c r="S4" s="20"/>
      <c r="T4" s="19">
        <f>(T2-$L$2)/T3</f>
        <v>0.22152615500950168</v>
      </c>
    </row>
    <row r="5" spans="1:20" x14ac:dyDescent="0.2">
      <c r="A5" s="1">
        <v>43191</v>
      </c>
      <c r="B5" s="3">
        <f>NVDA!H66</f>
        <v>-2.8887312074098278E-2</v>
      </c>
      <c r="C5" s="3">
        <f>ADBE!H66</f>
        <v>2.5546112314456568E-2</v>
      </c>
      <c r="D5" s="3">
        <f>HD!H66</f>
        <v>4.271674687219857E-2</v>
      </c>
      <c r="E5" s="3">
        <f>V!H66</f>
        <v>6.0692107516066567E-2</v>
      </c>
      <c r="F5" s="3">
        <f>JNJ!H66</f>
        <v>-1.2953579162650128E-2</v>
      </c>
      <c r="G5" s="3">
        <f>PG!H66</f>
        <v>-8.7537723332060252E-2</v>
      </c>
      <c r="I5" s="2">
        <f t="shared" si="0"/>
        <v>1.0389974681514497E-2</v>
      </c>
      <c r="K5" s="15" t="s">
        <v>16</v>
      </c>
      <c r="L5" s="21">
        <v>0</v>
      </c>
      <c r="M5" s="8">
        <v>0.2421843761999409</v>
      </c>
      <c r="N5" s="8">
        <v>0.18194810717972598</v>
      </c>
      <c r="O5" s="8">
        <v>0.36364852402345327</v>
      </c>
      <c r="P5" s="8">
        <v>0.05</v>
      </c>
      <c r="Q5" s="8">
        <v>0.11221899270073593</v>
      </c>
      <c r="R5" s="8">
        <v>0.05</v>
      </c>
      <c r="S5" s="22"/>
      <c r="T5" s="22">
        <v>1</v>
      </c>
    </row>
    <row r="6" spans="1:20" x14ac:dyDescent="0.2">
      <c r="A6" s="1">
        <v>43221</v>
      </c>
      <c r="B6" s="3">
        <f>NVDA!H67</f>
        <v>0.12134302546245576</v>
      </c>
      <c r="C6" s="3">
        <f>ADBE!H67</f>
        <v>0.12490971232193918</v>
      </c>
      <c r="D6" s="3">
        <f>HD!H67</f>
        <v>9.4697939015747756E-3</v>
      </c>
      <c r="E6" s="3">
        <f>V!H67</f>
        <v>3.0265042113376706E-2</v>
      </c>
      <c r="F6" s="3">
        <f>JNJ!H67</f>
        <v>-5.4312399987910341E-2</v>
      </c>
      <c r="G6" s="3">
        <f>PG!H67</f>
        <v>2.0833101535725075E-2</v>
      </c>
      <c r="I6" s="2">
        <f t="shared" si="0"/>
        <v>5.2018171592945618E-2</v>
      </c>
    </row>
    <row r="7" spans="1:20" x14ac:dyDescent="0.2">
      <c r="A7" s="1">
        <v>43252</v>
      </c>
      <c r="B7" s="3">
        <f>NVDA!H68</f>
        <v>-6.0048042290361078E-2</v>
      </c>
      <c r="C7" s="3">
        <f>ADBE!H68</f>
        <v>-2.1943200505227842E-2</v>
      </c>
      <c r="D7" s="3">
        <f>HD!H68</f>
        <v>5.1687486698220285E-2</v>
      </c>
      <c r="E7" s="3">
        <f>V!H68</f>
        <v>1.4862183591089009E-2</v>
      </c>
      <c r="F7" s="3">
        <f>JNJ!H68</f>
        <v>2.1901910673515615E-2</v>
      </c>
      <c r="G7" s="3">
        <f>PG!H68</f>
        <v>6.6830964751296851E-2</v>
      </c>
      <c r="I7" s="2">
        <f t="shared" si="0"/>
        <v>6.8033245579022118E-3</v>
      </c>
    </row>
    <row r="8" spans="1:20" x14ac:dyDescent="0.2">
      <c r="A8" s="1">
        <v>43282</v>
      </c>
      <c r="B8" s="3">
        <f>NVDA!H69</f>
        <v>3.3600739148992816E-2</v>
      </c>
      <c r="C8" s="3">
        <f>ADBE!H69</f>
        <v>3.5683319270606315E-3</v>
      </c>
      <c r="D8" s="3">
        <f>HD!H69</f>
        <v>1.2404104287935078E-2</v>
      </c>
      <c r="E8" s="3">
        <f>V!H69</f>
        <v>3.2389795427060233E-2</v>
      </c>
      <c r="F8" s="3">
        <f>JNJ!H69</f>
        <v>9.2137532054285973E-2</v>
      </c>
      <c r="G8" s="3">
        <f>PG!H69</f>
        <v>3.6126141271257267E-2</v>
      </c>
      <c r="I8" s="2">
        <f t="shared" si="0"/>
        <v>2.706293737869362E-2</v>
      </c>
    </row>
    <row r="9" spans="1:20" x14ac:dyDescent="0.2">
      <c r="A9" s="1">
        <v>43313</v>
      </c>
      <c r="B9" s="3">
        <f>NVDA!H70</f>
        <v>0.14628744861032236</v>
      </c>
      <c r="C9" s="3">
        <f>ADBE!H70</f>
        <v>7.695773066333228E-2</v>
      </c>
      <c r="D9" s="3">
        <f>HD!H70</f>
        <v>1.6453969384998345E-2</v>
      </c>
      <c r="E9" s="3">
        <f>V!H70</f>
        <v>7.4228598853517958E-2</v>
      </c>
      <c r="F9" s="3">
        <f>JNJ!H70</f>
        <v>1.6375141350365635E-2</v>
      </c>
      <c r="G9" s="3">
        <f>PG!H70</f>
        <v>3.4901192278559819E-2</v>
      </c>
      <c r="I9" s="2">
        <f t="shared" si="0"/>
        <v>6.2708401020068125E-2</v>
      </c>
      <c r="K9" s="34" t="s">
        <v>73</v>
      </c>
      <c r="L9" s="34" t="s">
        <v>74</v>
      </c>
      <c r="M9" s="34" t="s">
        <v>75</v>
      </c>
      <c r="N9" s="34" t="s">
        <v>11</v>
      </c>
    </row>
    <row r="10" spans="1:20" x14ac:dyDescent="0.2">
      <c r="A10" s="1">
        <v>43344</v>
      </c>
      <c r="B10" s="3">
        <f>NVDA!H71</f>
        <v>1.7592236716925213E-3</v>
      </c>
      <c r="C10" s="3">
        <f>ADBE!H71</f>
        <v>2.4439306878702605E-2</v>
      </c>
      <c r="D10" s="3">
        <f>HD!H71</f>
        <v>3.7066409876251087E-2</v>
      </c>
      <c r="E10" s="3">
        <f>V!H71</f>
        <v>2.3320901453251941E-2</v>
      </c>
      <c r="F10" s="3">
        <f>JNJ!H71</f>
        <v>3.2673698615902247E-2</v>
      </c>
      <c r="G10" s="3">
        <f>PG!H71</f>
        <v>3.3755882744616068E-3</v>
      </c>
      <c r="I10" s="2">
        <f t="shared" si="0"/>
        <v>2.3353321390106135E-2</v>
      </c>
      <c r="K10" s="35" t="s">
        <v>76</v>
      </c>
      <c r="L10" s="35" t="s">
        <v>77</v>
      </c>
      <c r="M10" s="3">
        <f>AVERAGE(I:I)</f>
        <v>1.6589024153995022E-2</v>
      </c>
      <c r="N10" s="37">
        <f>L2</f>
        <v>9.7166699999999995E-4</v>
      </c>
    </row>
    <row r="11" spans="1:20" x14ac:dyDescent="0.2">
      <c r="A11" s="1">
        <v>43374</v>
      </c>
      <c r="B11" s="3">
        <f>NVDA!H72</f>
        <v>-0.24976877254815774</v>
      </c>
      <c r="C11" s="3">
        <f>ADBE!H72</f>
        <v>-8.9609245877714613E-2</v>
      </c>
      <c r="D11" s="3">
        <f>HD!H72</f>
        <v>-0.150953399569696</v>
      </c>
      <c r="E11" s="3">
        <f>V!H72</f>
        <v>-8.1551112724460403E-2</v>
      </c>
      <c r="F11" s="3">
        <f>JNJ!H72</f>
        <v>1.3171996486700286E-2</v>
      </c>
      <c r="G11" s="3">
        <f>PG!H72</f>
        <v>6.5481104875467114E-2</v>
      </c>
      <c r="I11" s="2">
        <f t="shared" si="0"/>
        <v>-0.1310136602117504</v>
      </c>
      <c r="K11" s="35" t="s">
        <v>78</v>
      </c>
      <c r="L11" s="35" t="s">
        <v>79</v>
      </c>
      <c r="M11" s="3">
        <f>_xlfn.STDEV.S(I:I)</f>
        <v>7.0498931168309062E-2</v>
      </c>
    </row>
    <row r="12" spans="1:20" x14ac:dyDescent="0.2">
      <c r="A12" s="1">
        <v>43405</v>
      </c>
      <c r="B12" s="3">
        <f>NVDA!H73</f>
        <v>-0.22482581364145351</v>
      </c>
      <c r="C12" s="3">
        <f>ADBE!H73</f>
        <v>2.0874040138225039E-2</v>
      </c>
      <c r="D12" s="3">
        <f>HD!H73</f>
        <v>2.524445542778991E-2</v>
      </c>
      <c r="E12" s="3">
        <f>V!H73</f>
        <v>2.8001382143135033E-2</v>
      </c>
      <c r="F12" s="3">
        <f>JNJ!H73</f>
        <v>4.9360237300235033E-2</v>
      </c>
      <c r="G12" s="3">
        <f>PG!H73</f>
        <v>7.5159374811662155E-2</v>
      </c>
      <c r="I12" s="2">
        <f t="shared" si="0"/>
        <v>-3.0774004424922723E-2</v>
      </c>
      <c r="K12" s="35" t="s">
        <v>80</v>
      </c>
      <c r="L12" s="35" t="s">
        <v>81</v>
      </c>
      <c r="M12">
        <f>SKEW(I:I)</f>
        <v>-0.27306842419143956</v>
      </c>
    </row>
    <row r="13" spans="1:20" x14ac:dyDescent="0.2">
      <c r="A13" s="1">
        <v>43435</v>
      </c>
      <c r="B13" s="3">
        <f>NVDA!H74</f>
        <v>-0.18231913369249458</v>
      </c>
      <c r="C13" s="3">
        <f>ADBE!H74</f>
        <v>-9.8250205660848175E-2</v>
      </c>
      <c r="D13" s="3">
        <f>HD!H74</f>
        <v>-4.1438742967069772E-2</v>
      </c>
      <c r="E13" s="3">
        <f>V!H74</f>
        <v>-6.7272083695864127E-2</v>
      </c>
      <c r="F13" s="3">
        <f>JNJ!H74</f>
        <v>-0.11591660778694284</v>
      </c>
      <c r="G13" s="3">
        <f>PG!H74</f>
        <v>-2.740463787268935E-2</v>
      </c>
      <c r="I13" s="2">
        <f t="shared" si="0"/>
        <v>-9.4842303371567419E-2</v>
      </c>
      <c r="K13" s="35" t="s">
        <v>82</v>
      </c>
      <c r="L13" s="35" t="s">
        <v>83</v>
      </c>
      <c r="M13">
        <f>KURT(I:I)</f>
        <v>-0.65294653043231277</v>
      </c>
      <c r="O13" s="14"/>
      <c r="P13" s="14"/>
      <c r="Q13" s="14"/>
      <c r="R13" s="14"/>
      <c r="S13" s="14"/>
    </row>
    <row r="14" spans="1:20" x14ac:dyDescent="0.2">
      <c r="A14" s="1">
        <v>43466</v>
      </c>
      <c r="B14" s="3">
        <f>NVDA!H75</f>
        <v>7.6779282822388759E-2</v>
      </c>
      <c r="C14" s="3">
        <f>ADBE!H75</f>
        <v>9.5385438132393988E-2</v>
      </c>
      <c r="D14" s="3">
        <f>HD!H75</f>
        <v>6.8152821750581571E-2</v>
      </c>
      <c r="E14" s="3">
        <f>V!H75</f>
        <v>2.3268515860224281E-2</v>
      </c>
      <c r="F14" s="3">
        <f>JNJ!H75</f>
        <v>3.1228267563676481E-2</v>
      </c>
      <c r="G14" s="3">
        <f>PG!H75</f>
        <v>4.949974376612698E-2</v>
      </c>
      <c r="I14" s="2">
        <f t="shared" si="0"/>
        <v>6.78764333848519E-2</v>
      </c>
      <c r="K14" s="35"/>
      <c r="L14" s="36"/>
    </row>
    <row r="15" spans="1:20" x14ac:dyDescent="0.2">
      <c r="A15" s="1">
        <v>43497</v>
      </c>
      <c r="B15" s="3">
        <f>NVDA!H76</f>
        <v>7.3113215019092209E-2</v>
      </c>
      <c r="C15" s="3">
        <f>ADBE!H76</f>
        <v>5.9236512732404191E-2</v>
      </c>
      <c r="D15" s="3">
        <f>HD!H76</f>
        <v>8.772517289794033E-3</v>
      </c>
      <c r="E15" s="3">
        <f>V!H76</f>
        <v>9.7103661424810167E-2</v>
      </c>
      <c r="F15" s="3">
        <f>JNJ!H76</f>
        <v>2.6750753984925418E-2</v>
      </c>
      <c r="G15" s="3">
        <f>PG!H76</f>
        <v>2.9640733251767967E-2</v>
      </c>
      <c r="I15" s="2">
        <f t="shared" si="0"/>
        <v>4.1014125103365932E-2</v>
      </c>
      <c r="K15" s="35" t="s">
        <v>84</v>
      </c>
      <c r="L15" s="35" t="s">
        <v>85</v>
      </c>
      <c r="M15" s="3">
        <f>M10-N10</f>
        <v>1.5617357153995022E-2</v>
      </c>
    </row>
    <row r="16" spans="1:20" x14ac:dyDescent="0.2">
      <c r="A16" s="1">
        <v>43525</v>
      </c>
      <c r="B16" s="3">
        <f>NVDA!H77</f>
        <v>0.16520830897076538</v>
      </c>
      <c r="C16" s="3">
        <f>ADBE!H77</f>
        <v>1.5199961904761819E-2</v>
      </c>
      <c r="D16" s="3">
        <f>HD!H77</f>
        <v>3.6458864732326644E-2</v>
      </c>
      <c r="E16" s="3">
        <f>V!H77</f>
        <v>5.6323478086218147E-2</v>
      </c>
      <c r="F16" s="3">
        <f>JNJ!H77</f>
        <v>2.9838387492828442E-2</v>
      </c>
      <c r="G16" s="3">
        <f>PG!H77</f>
        <v>5.5809266904965238E-2</v>
      </c>
      <c r="I16" s="2">
        <f t="shared" si="0"/>
        <v>6.498975893420722E-2</v>
      </c>
      <c r="K16" s="35" t="s">
        <v>86</v>
      </c>
      <c r="L16" s="35" t="s">
        <v>15</v>
      </c>
      <c r="M16">
        <f>(M10-N10)/M11</f>
        <v>0.22152615500950168</v>
      </c>
    </row>
    <row r="17" spans="1:12" x14ac:dyDescent="0.2">
      <c r="A17" s="1">
        <v>43556</v>
      </c>
      <c r="B17" s="3">
        <f>NVDA!H78</f>
        <v>8.0194291254906437E-3</v>
      </c>
      <c r="C17" s="3">
        <f>ADBE!H78</f>
        <v>8.5406622590214462E-2</v>
      </c>
      <c r="D17" s="3">
        <f>HD!H78</f>
        <v>6.9450300323412498E-2</v>
      </c>
      <c r="E17" s="3">
        <f>V!H78</f>
        <v>5.2755955348226573E-2</v>
      </c>
      <c r="F17" s="3">
        <f>JNJ!H78</f>
        <v>1.0086575322034939E-2</v>
      </c>
      <c r="G17" s="3">
        <f>PG!H78</f>
        <v>2.3354301264216375E-2</v>
      </c>
      <c r="I17" s="2">
        <f t="shared" si="0"/>
        <v>4.7674671119794856E-2</v>
      </c>
    </row>
    <row r="18" spans="1:12" x14ac:dyDescent="0.2">
      <c r="A18" s="1">
        <v>43586</v>
      </c>
      <c r="B18" s="3">
        <f>NVDA!H79</f>
        <v>-0.25160214974739464</v>
      </c>
      <c r="C18" s="3">
        <f>ADBE!H79</f>
        <v>-6.343995159896286E-2</v>
      </c>
      <c r="D18" s="3">
        <f>HD!H79</f>
        <v>-6.7992111402552249E-2</v>
      </c>
      <c r="E18" s="3">
        <f>V!H79</f>
        <v>-1.8852888268889464E-2</v>
      </c>
      <c r="F18" s="3">
        <f>JNJ!H79</f>
        <v>-7.1175713497155915E-2</v>
      </c>
      <c r="G18" s="3">
        <f>PG!H79</f>
        <v>-2.6704712877670182E-2</v>
      </c>
      <c r="I18" s="2">
        <f t="shared" si="0"/>
        <v>-0.10746726668765294</v>
      </c>
    </row>
    <row r="19" spans="1:12" x14ac:dyDescent="0.2">
      <c r="A19" s="1">
        <v>43617</v>
      </c>
      <c r="B19" s="3">
        <f>NVDA!H80</f>
        <v>0.21377150439665654</v>
      </c>
      <c r="C19" s="3">
        <f>ADBE!H80</f>
        <v>8.7670729147376808E-2</v>
      </c>
      <c r="D19" s="3">
        <f>HD!H80</f>
        <v>9.5443748452679153E-2</v>
      </c>
      <c r="E19" s="3">
        <f>V!H80</f>
        <v>7.7399967820681329E-2</v>
      </c>
      <c r="F19" s="3">
        <f>JNJ!H80</f>
        <v>6.9256847789669659E-2</v>
      </c>
      <c r="G19" s="3">
        <f>PG!H80</f>
        <v>6.5494005125659033E-2</v>
      </c>
      <c r="I19" s="2">
        <f t="shared" si="0"/>
        <v>0.11734825226104331</v>
      </c>
      <c r="K19" t="s">
        <v>87</v>
      </c>
      <c r="L19">
        <f>_xlfn.NORM.INV(0.05,M10,M11)</f>
        <v>-9.9371398474400366E-2</v>
      </c>
    </row>
    <row r="20" spans="1:12" x14ac:dyDescent="0.2">
      <c r="A20" s="1">
        <v>43647</v>
      </c>
      <c r="B20" s="3">
        <f>NVDA!H81</f>
        <v>2.7339650180396718E-2</v>
      </c>
      <c r="C20" s="3">
        <f>ADBE!H81</f>
        <v>1.4288108215607167E-2</v>
      </c>
      <c r="D20" s="3">
        <f>HD!H81</f>
        <v>3.4711356932538857E-2</v>
      </c>
      <c r="E20" s="3">
        <f>V!H81</f>
        <v>2.5641198159162364E-2</v>
      </c>
      <c r="F20" s="3">
        <f>JNJ!H81</f>
        <v>-6.5048902330391706E-2</v>
      </c>
      <c r="G20" s="3">
        <f>PG!H81</f>
        <v>7.6516079647269586E-2</v>
      </c>
      <c r="I20" s="2">
        <f t="shared" si="0"/>
        <v>1.96518056793583E-2</v>
      </c>
      <c r="L20" s="38">
        <f>-L19*10000</f>
        <v>993.71398474400371</v>
      </c>
    </row>
    <row r="21" spans="1:12" x14ac:dyDescent="0.2">
      <c r="A21" s="1">
        <v>43678</v>
      </c>
      <c r="B21" s="3">
        <f>NVDA!H82</f>
        <v>-7.1718115950992487E-3</v>
      </c>
      <c r="C21" s="3">
        <f>ADBE!H82</f>
        <v>-4.8015712106791321E-2</v>
      </c>
      <c r="D21" s="3">
        <f>HD!H82</f>
        <v>6.6544962309934105E-2</v>
      </c>
      <c r="E21" s="3">
        <f>V!H82</f>
        <v>1.5842500445247938E-2</v>
      </c>
      <c r="F21" s="3">
        <f>JNJ!H82</f>
        <v>-1.4283444426007952E-2</v>
      </c>
      <c r="G21" s="3">
        <f>PG!H82</f>
        <v>2.5149372511416902E-2</v>
      </c>
      <c r="I21" s="2">
        <f t="shared" si="0"/>
        <v>1.4172428577153602E-2</v>
      </c>
    </row>
    <row r="22" spans="1:12" x14ac:dyDescent="0.2">
      <c r="A22" s="1">
        <v>43709</v>
      </c>
      <c r="B22" s="3">
        <f>NVDA!H83</f>
        <v>4.0190408014189431E-2</v>
      </c>
      <c r="C22" s="3">
        <f>ADBE!H83</f>
        <v>-2.9032405573357584E-2</v>
      </c>
      <c r="D22" s="3">
        <f>HD!H83</f>
        <v>1.8033396036825387E-2</v>
      </c>
      <c r="E22" s="3">
        <f>V!H83</f>
        <v>-4.7349821213979494E-2</v>
      </c>
      <c r="F22" s="3">
        <f>JNJ!H83</f>
        <v>1.5499296957989116E-2</v>
      </c>
      <c r="G22" s="3">
        <f>PG!H83</f>
        <v>3.4517095130490526E-2</v>
      </c>
      <c r="I22" s="2">
        <f t="shared" si="0"/>
        <v>1.2106594693133648E-2</v>
      </c>
    </row>
    <row r="23" spans="1:12" x14ac:dyDescent="0.2">
      <c r="A23" s="1">
        <v>43739</v>
      </c>
      <c r="B23" s="3">
        <f>NVDA!H84</f>
        <v>0.15482299935928273</v>
      </c>
      <c r="C23" s="3">
        <f>ADBE!H84</f>
        <v>6.0814226244344776E-3</v>
      </c>
      <c r="D23" s="3">
        <f>HD!H84</f>
        <v>1.720732842636442E-2</v>
      </c>
      <c r="E23" s="3">
        <f>V!H84</f>
        <v>3.9823255543676189E-2</v>
      </c>
      <c r="F23" s="3">
        <f>JNJ!H84</f>
        <v>2.0559356041332199E-2</v>
      </c>
      <c r="G23" s="3">
        <f>PG!H84</f>
        <v>1.0453208667592837E-3</v>
      </c>
      <c r="I23" s="2">
        <f t="shared" si="0"/>
        <v>4.9210213487397653E-2</v>
      </c>
    </row>
    <row r="24" spans="1:12" x14ac:dyDescent="0.2">
      <c r="A24" s="1">
        <v>43770</v>
      </c>
      <c r="B24" s="3">
        <f>NVDA!H85</f>
        <v>7.8201015309342495E-2</v>
      </c>
      <c r="C24" s="3">
        <f>ADBE!H85</f>
        <v>0.11369771811565493</v>
      </c>
      <c r="D24" s="3">
        <f>HD!H85</f>
        <v>-5.9979506935444724E-2</v>
      </c>
      <c r="E24" s="3">
        <f>V!H85</f>
        <v>3.1589135840953513E-2</v>
      </c>
      <c r="F24" s="3">
        <f>JNJ!H85</f>
        <v>4.1275539717296389E-2</v>
      </c>
      <c r="G24" s="3">
        <f>PG!H85</f>
        <v>-1.3415132867397582E-2</v>
      </c>
      <c r="I24" s="2">
        <f t="shared" si="0"/>
        <v>2.3355289182895665E-2</v>
      </c>
    </row>
    <row r="25" spans="1:12" x14ac:dyDescent="0.2">
      <c r="A25" s="1">
        <v>43800</v>
      </c>
      <c r="B25" s="3">
        <f>NVDA!H86</f>
        <v>8.6433704061455521E-2</v>
      </c>
      <c r="C25" s="3">
        <f>ADBE!H86</f>
        <v>6.5518686607174498E-2</v>
      </c>
      <c r="D25" s="3">
        <f>HD!H86</f>
        <v>-9.6594106281985871E-3</v>
      </c>
      <c r="E25" s="3">
        <f>V!H86</f>
        <v>2.0078371674518137E-2</v>
      </c>
      <c r="F25" s="3">
        <f>JNJ!H86</f>
        <v>6.8300257662697789E-2</v>
      </c>
      <c r="G25" s="3">
        <f>PG!H86</f>
        <v>2.3267301394975657E-2</v>
      </c>
      <c r="I25" s="2">
        <f t="shared" si="0"/>
        <v>3.917313306555345E-2</v>
      </c>
    </row>
    <row r="26" spans="1:12" x14ac:dyDescent="0.2">
      <c r="A26" s="1">
        <v>43831</v>
      </c>
      <c r="B26" s="3">
        <f>NVDA!H87</f>
        <v>4.8024062481594638E-3</v>
      </c>
      <c r="C26" s="3">
        <f>ADBE!H87</f>
        <v>6.4673651888503381E-2</v>
      </c>
      <c r="D26" s="3">
        <f>HD!H87</f>
        <v>5.119001034264925E-2</v>
      </c>
      <c r="E26" s="3">
        <f>V!H87</f>
        <v>5.8914451882513617E-2</v>
      </c>
      <c r="F26" s="3">
        <f>JNJ!H87</f>
        <v>2.0566423246809525E-2</v>
      </c>
      <c r="G26" s="3">
        <f>PG!H87</f>
        <v>-2.2416445386421744E-3</v>
      </c>
      <c r="I26" s="2">
        <f t="shared" si="0"/>
        <v>3.6687071680240144E-2</v>
      </c>
    </row>
    <row r="27" spans="1:12" x14ac:dyDescent="0.2">
      <c r="A27" s="1">
        <v>43862</v>
      </c>
      <c r="B27" s="3">
        <f>NVDA!H88</f>
        <v>0.14228303929012276</v>
      </c>
      <c r="C27" s="3">
        <f>ADBE!H88</f>
        <v>-1.7144215249862618E-2</v>
      </c>
      <c r="D27" s="3">
        <f>HD!H88</f>
        <v>-4.4980209006058043E-2</v>
      </c>
      <c r="E27" s="3">
        <f>V!H88</f>
        <v>-8.6495474037241893E-2</v>
      </c>
      <c r="F27" s="3">
        <f>JNJ!H88</f>
        <v>-9.666172020579919E-2</v>
      </c>
      <c r="G27" s="3">
        <f>PG!H88</f>
        <v>-8.5999852818059636E-2</v>
      </c>
      <c r="I27" s="2">
        <f t="shared" si="0"/>
        <v>-4.489662231783916E-3</v>
      </c>
    </row>
    <row r="28" spans="1:12" x14ac:dyDescent="0.2">
      <c r="A28" s="1">
        <v>43891</v>
      </c>
      <c r="B28" s="3">
        <f>NVDA!H89</f>
        <v>-2.3372741699807732E-2</v>
      </c>
      <c r="C28" s="3">
        <f>ADBE!H89</f>
        <v>-7.7885968328204339E-2</v>
      </c>
      <c r="D28" s="3">
        <f>HD!H89</f>
        <v>-0.14290294521222097</v>
      </c>
      <c r="E28" s="3">
        <f>V!H89</f>
        <v>-0.11227246872324385</v>
      </c>
      <c r="F28" s="3">
        <f>JNJ!H89</f>
        <v>-1.8692680146515171E-2</v>
      </c>
      <c r="G28" s="3">
        <f>PG!H89</f>
        <v>-2.8525920510247556E-2</v>
      </c>
      <c r="I28" s="2">
        <f t="shared" si="0"/>
        <v>-8.0935755685449251E-2</v>
      </c>
    </row>
    <row r="29" spans="1:12" x14ac:dyDescent="0.2">
      <c r="A29" s="1">
        <v>43922</v>
      </c>
      <c r="B29" s="3">
        <f>NVDA!H90</f>
        <v>0.10880088556672847</v>
      </c>
      <c r="C29" s="3">
        <f>ADBE!H90</f>
        <v>0.11123688446571416</v>
      </c>
      <c r="D29" s="3">
        <f>HD!H90</f>
        <v>0.18526450139407435</v>
      </c>
      <c r="E29" s="3">
        <f>V!H90</f>
        <v>0.10923522382322168</v>
      </c>
      <c r="F29" s="3">
        <f>JNJ!H90</f>
        <v>0.14420795534075326</v>
      </c>
      <c r="G29" s="3">
        <f>PG!H90</f>
        <v>7.1545466953689255E-2</v>
      </c>
      <c r="I29" s="2">
        <f t="shared" si="0"/>
        <v>0.13918228369059957</v>
      </c>
    </row>
    <row r="30" spans="1:12" x14ac:dyDescent="0.2">
      <c r="A30" s="1">
        <v>43952</v>
      </c>
      <c r="B30" s="3">
        <f>NVDA!H91</f>
        <v>0.21465720652068335</v>
      </c>
      <c r="C30" s="3">
        <f>ADBE!H91</f>
        <v>9.3202097053411787E-2</v>
      </c>
      <c r="D30" s="3">
        <f>HD!H91</f>
        <v>0.13032795809210193</v>
      </c>
      <c r="E30" s="3">
        <f>V!H91</f>
        <v>9.2435170582386664E-2</v>
      </c>
      <c r="F30" s="3">
        <f>JNJ!H91</f>
        <v>-8.5980315987524442E-3</v>
      </c>
      <c r="G30" s="3">
        <f>PG!H91</f>
        <v>-9.9850758470071757E-3</v>
      </c>
      <c r="I30" s="2">
        <f t="shared" si="0"/>
        <v>0.11949577869281419</v>
      </c>
    </row>
    <row r="31" spans="1:12" x14ac:dyDescent="0.2">
      <c r="A31" s="1">
        <v>43983</v>
      </c>
      <c r="B31" s="3">
        <f>NVDA!H92</f>
        <v>7.0108775534056381E-2</v>
      </c>
      <c r="C31" s="3">
        <f>ADBE!H92</f>
        <v>0.12599583870673814</v>
      </c>
      <c r="D31" s="3">
        <f>HD!H92</f>
        <v>8.1695642242975552E-3</v>
      </c>
      <c r="E31" s="3">
        <f>V!H92</f>
        <v>-8.9458060524747387E-3</v>
      </c>
      <c r="F31" s="3">
        <f>JNJ!H92</f>
        <v>-4.8034278835647419E-2</v>
      </c>
      <c r="G31" s="3">
        <f>PG!H92</f>
        <v>3.1487285880826617E-2</v>
      </c>
      <c r="I31" s="2">
        <f t="shared" si="0"/>
        <v>3.8611520011525756E-2</v>
      </c>
    </row>
    <row r="32" spans="1:12" x14ac:dyDescent="0.2">
      <c r="A32" s="1">
        <v>44013</v>
      </c>
      <c r="B32" s="3">
        <f>NVDA!H93</f>
        <v>0.11811688449869459</v>
      </c>
      <c r="C32" s="3">
        <f>ADBE!H93</f>
        <v>2.0697914225255097E-2</v>
      </c>
      <c r="D32" s="3">
        <f>HD!H93</f>
        <v>6.6126432749809089E-2</v>
      </c>
      <c r="E32" s="3">
        <f>V!H93</f>
        <v>-1.433950316309012E-2</v>
      </c>
      <c r="F32" s="3">
        <f>JNJ!H93</f>
        <v>3.6478658503866675E-2</v>
      </c>
      <c r="G32" s="3">
        <f>PG!H93</f>
        <v>9.6596060868545483E-2</v>
      </c>
      <c r="I32" s="2">
        <f t="shared" si="0"/>
        <v>6.4625216172905342E-2</v>
      </c>
    </row>
    <row r="33" spans="1:9" x14ac:dyDescent="0.2">
      <c r="A33" s="1">
        <v>44044</v>
      </c>
      <c r="B33" s="3">
        <f>NVDA!H94</f>
        <v>0.25999192064894733</v>
      </c>
      <c r="C33" s="3">
        <f>ADBE!H94</f>
        <v>0.15545104184336217</v>
      </c>
      <c r="D33" s="3">
        <f>HD!H94</f>
        <v>7.3637219093134892E-2</v>
      </c>
      <c r="E33" s="3">
        <f>V!H94</f>
        <v>0.11339290810043014</v>
      </c>
      <c r="F33" s="3">
        <f>JNJ!H94</f>
        <v>5.2483581442844755E-2</v>
      </c>
      <c r="G33" s="3">
        <f>PG!H94</f>
        <v>6.1645439566427339E-2</v>
      </c>
      <c r="I33" s="2">
        <f t="shared" si="0"/>
        <v>0.13266964200450207</v>
      </c>
    </row>
    <row r="34" spans="1:9" x14ac:dyDescent="0.2">
      <c r="A34" s="1">
        <v>44075</v>
      </c>
      <c r="B34" s="3">
        <f>NVDA!H95</f>
        <v>1.1663816859912093E-2</v>
      </c>
      <c r="C34" s="3">
        <f>ADBE!H95</f>
        <v>-4.4722377391776751E-2</v>
      </c>
      <c r="D34" s="3">
        <f>HD!H95</f>
        <v>-2.5715572625677016E-2</v>
      </c>
      <c r="E34" s="3">
        <f>V!H95</f>
        <v>-5.5274846984966847E-2</v>
      </c>
      <c r="F34" s="3">
        <f>JNJ!H95</f>
        <v>-2.3069516242826552E-2</v>
      </c>
      <c r="G34" s="3">
        <f>PG!H95</f>
        <v>4.7710070283151053E-3</v>
      </c>
      <c r="I34" s="2">
        <f t="shared" ref="I34:I61" si="4">SUMPRODUCT(B34:G34,$M$5:$R$5)</f>
        <v>-1.9777817607124201E-2</v>
      </c>
    </row>
    <row r="35" spans="1:9" x14ac:dyDescent="0.2">
      <c r="A35" s="1">
        <v>44105</v>
      </c>
      <c r="B35" s="3">
        <f>NVDA!H96</f>
        <v>-7.3371182655968634E-2</v>
      </c>
      <c r="C35" s="3">
        <f>ADBE!H96</f>
        <v>-8.8351013637944481E-2</v>
      </c>
      <c r="D35" s="3">
        <f>HD!H96</f>
        <v>-3.4545149778613934E-2</v>
      </c>
      <c r="E35" s="3">
        <f>V!H96</f>
        <v>-9.1313716051409879E-2</v>
      </c>
      <c r="F35" s="3">
        <f>JNJ!H96</f>
        <v>-7.9057121747994674E-2</v>
      </c>
      <c r="G35" s="3">
        <f>PG!H96</f>
        <v>-1.3597853595836427E-2</v>
      </c>
      <c r="I35" s="2">
        <f t="shared" si="4"/>
        <v>-6.0524235581325643E-2</v>
      </c>
    </row>
    <row r="36" spans="1:9" x14ac:dyDescent="0.2">
      <c r="A36" s="1">
        <v>44136</v>
      </c>
      <c r="B36" s="3">
        <f>NVDA!H97</f>
        <v>6.9211677880947259E-2</v>
      </c>
      <c r="C36" s="3">
        <f>ADBE!H97</f>
        <v>7.0163262310490818E-2</v>
      </c>
      <c r="D36" s="3">
        <f>HD!H97</f>
        <v>4.011879118341017E-2</v>
      </c>
      <c r="E36" s="3">
        <f>V!H97</f>
        <v>0.15761378750158181</v>
      </c>
      <c r="F36" s="3">
        <f>JNJ!H97</f>
        <v>5.521106988880891E-2</v>
      </c>
      <c r="G36" s="3">
        <f>PG!H97</f>
        <v>1.8534221008967851E-2</v>
      </c>
      <c r="I36" s="2">
        <f t="shared" si="4"/>
        <v>5.9120330078128655E-2</v>
      </c>
    </row>
    <row r="37" spans="1:9" x14ac:dyDescent="0.2">
      <c r="A37" s="1">
        <v>44166</v>
      </c>
      <c r="B37" s="3">
        <f>NVDA!H98</f>
        <v>-2.5855241050074605E-2</v>
      </c>
      <c r="C37" s="3">
        <f>ADBE!H98</f>
        <v>4.5248383294149284E-2</v>
      </c>
      <c r="D37" s="3">
        <f>HD!H98</f>
        <v>-4.2500494389538922E-2</v>
      </c>
      <c r="E37" s="3">
        <f>V!H98</f>
        <v>4.1405255520348135E-2</v>
      </c>
      <c r="F37" s="3">
        <f>JNJ!H98</f>
        <v>9.5338968190724294E-2</v>
      </c>
      <c r="G37" s="3">
        <f>PG!H98</f>
        <v>1.9442344829520778E-3</v>
      </c>
      <c r="I37" s="2">
        <f t="shared" si="4"/>
        <v>-6.1780231126551638E-4</v>
      </c>
    </row>
    <row r="38" spans="1:9" x14ac:dyDescent="0.2">
      <c r="A38" s="1">
        <v>44197</v>
      </c>
      <c r="B38" s="3">
        <f>NVDA!H99</f>
        <v>-4.7040311768425007E-3</v>
      </c>
      <c r="C38" s="3">
        <f>ADBE!H99</f>
        <v>-8.2680169586101041E-2</v>
      </c>
      <c r="D38" s="3">
        <f>HD!H99</f>
        <v>2.5136426235542211E-2</v>
      </c>
      <c r="E38" s="3">
        <f>V!H99</f>
        <v>-0.11649075916335364</v>
      </c>
      <c r="F38" s="3">
        <f>JNJ!H99</f>
        <v>3.6535675225657996E-2</v>
      </c>
      <c r="G38" s="3">
        <f>PG!H99</f>
        <v>-7.8553937000439125E-2</v>
      </c>
      <c r="I38" s="2">
        <f t="shared" si="4"/>
        <v>-1.2694157050624242E-2</v>
      </c>
    </row>
    <row r="39" spans="1:9" x14ac:dyDescent="0.2">
      <c r="A39" s="1">
        <v>44228</v>
      </c>
      <c r="B39" s="3">
        <f>NVDA!H100</f>
        <v>5.5793896005831012E-2</v>
      </c>
      <c r="C39" s="3">
        <f>ADBE!H100</f>
        <v>1.9618196952285246E-3</v>
      </c>
      <c r="D39" s="3">
        <f>HD!H100</f>
        <v>-4.6082448061507242E-2</v>
      </c>
      <c r="E39" s="3">
        <f>V!H100</f>
        <v>9.9042664327580812E-2</v>
      </c>
      <c r="F39" s="3">
        <f>JNJ!H100</f>
        <v>-2.8627401174595838E-2</v>
      </c>
      <c r="G39" s="3">
        <f>PG!H100</f>
        <v>-3.0690970821368405E-2</v>
      </c>
      <c r="I39" s="2">
        <f t="shared" si="4"/>
        <v>-2.6834083889856471E-3</v>
      </c>
    </row>
    <row r="40" spans="1:9" x14ac:dyDescent="0.2">
      <c r="A40" s="1">
        <v>44256</v>
      </c>
      <c r="B40" s="3">
        <f>NVDA!H101</f>
        <v>-2.6705156259929388E-2</v>
      </c>
      <c r="C40" s="3">
        <f>ADBE!H101</f>
        <v>3.4154897113116742E-2</v>
      </c>
      <c r="D40" s="3">
        <f>HD!H101</f>
        <v>0.18158242742509773</v>
      </c>
      <c r="E40" s="3">
        <f>V!H101</f>
        <v>-1.5598214085620794E-3</v>
      </c>
      <c r="F40" s="3">
        <f>JNJ!H101</f>
        <v>4.3637674828468913E-2</v>
      </c>
      <c r="G40" s="3">
        <f>PG!H101</f>
        <v>9.6332623537237497E-2</v>
      </c>
      <c r="I40" s="2">
        <f t="shared" si="4"/>
        <v>7.5414645011736364E-2</v>
      </c>
    </row>
    <row r="41" spans="1:9" x14ac:dyDescent="0.2">
      <c r="A41" s="1">
        <v>44287</v>
      </c>
      <c r="B41" s="3">
        <f>NVDA!H102</f>
        <v>0.12484245186665135</v>
      </c>
      <c r="C41" s="3">
        <f>ADBE!H102</f>
        <v>6.9356504084781306E-2</v>
      </c>
      <c r="D41" s="3">
        <f>HD!H102</f>
        <v>6.6988463354796426E-2</v>
      </c>
      <c r="E41" s="3">
        <f>V!H102</f>
        <v>0.10310315308775804</v>
      </c>
      <c r="F41" s="3">
        <f>JNJ!H102</f>
        <v>-9.8570687260175933E-3</v>
      </c>
      <c r="G41" s="3">
        <f>PG!H102</f>
        <v>-1.4841315982741809E-2</v>
      </c>
      <c r="I41" s="2">
        <f t="shared" si="4"/>
        <v>7.0521373324831105E-2</v>
      </c>
    </row>
    <row r="42" spans="1:9" x14ac:dyDescent="0.2">
      <c r="A42" s="1">
        <v>44317</v>
      </c>
      <c r="B42" s="3">
        <f>NVDA!H103</f>
        <v>8.2281385939531854E-2</v>
      </c>
      <c r="C42" s="3">
        <f>ADBE!H103</f>
        <v>-7.3966420694545707E-3</v>
      </c>
      <c r="D42" s="3">
        <f>HD!H103</f>
        <v>-1.4706127287149895E-2</v>
      </c>
      <c r="E42" s="3">
        <f>V!H103</f>
        <v>-2.6802574628628919E-2</v>
      </c>
      <c r="F42" s="3">
        <f>JNJ!H103</f>
        <v>4.0066482361607064E-2</v>
      </c>
      <c r="G42" s="3">
        <f>PG!H103</f>
        <v>1.7184532316771289E-2</v>
      </c>
      <c r="I42" s="2">
        <f t="shared" si="4"/>
        <v>1.7248917796624297E-2</v>
      </c>
    </row>
    <row r="43" spans="1:9" x14ac:dyDescent="0.2">
      <c r="A43" s="1">
        <v>44348</v>
      </c>
      <c r="B43" s="3">
        <f>NVDA!H104</f>
        <v>0.23133964426969544</v>
      </c>
      <c r="C43" s="3">
        <f>ADBE!H104</f>
        <v>0.16064851973607888</v>
      </c>
      <c r="D43" s="3">
        <f>HD!H104</f>
        <v>-6.305703342793146E-5</v>
      </c>
      <c r="E43" s="3">
        <f>V!H104</f>
        <v>3.0178756764920142E-2</v>
      </c>
      <c r="F43" s="3">
        <f>JNJ!H104</f>
        <v>-2.0574316928941995E-2</v>
      </c>
      <c r="G43" s="3">
        <f>PG!H104</f>
        <v>5.9315204460690942E-4</v>
      </c>
      <c r="I43" s="2">
        <f t="shared" si="4"/>
        <v>8.4463377247046251E-2</v>
      </c>
    </row>
    <row r="44" spans="1:9" x14ac:dyDescent="0.2">
      <c r="A44" s="1">
        <v>44378</v>
      </c>
      <c r="B44" s="3">
        <f>NVDA!H105</f>
        <v>-2.4948315895649397E-2</v>
      </c>
      <c r="C44" s="3">
        <f>ADBE!H105</f>
        <v>6.1454116997111334E-2</v>
      </c>
      <c r="D44" s="3">
        <f>HD!H105</f>
        <v>3.4560547693872075E-2</v>
      </c>
      <c r="E44" s="3">
        <f>V!H105</f>
        <v>5.3759258338503202E-2</v>
      </c>
      <c r="F44" s="3">
        <f>JNJ!H105</f>
        <v>4.5283504963227771E-2</v>
      </c>
      <c r="G44" s="3">
        <f>PG!H105</f>
        <v>5.4102114533580249E-2</v>
      </c>
      <c r="I44" s="2">
        <f t="shared" si="4"/>
        <v>2.8181998058454023E-2</v>
      </c>
    </row>
    <row r="45" spans="1:9" x14ac:dyDescent="0.2">
      <c r="A45" s="1">
        <v>44409</v>
      </c>
      <c r="B45" s="3">
        <f>NVDA!H106</f>
        <v>0.14800752229716349</v>
      </c>
      <c r="C45" s="3">
        <f>ADBE!H106</f>
        <v>6.7676924636223171E-2</v>
      </c>
      <c r="D45" s="3">
        <f>HD!H106</f>
        <v>-6.1245637562292775E-3</v>
      </c>
      <c r="E45" s="3">
        <f>V!H106</f>
        <v>-7.0173224104289708E-2</v>
      </c>
      <c r="F45" s="3">
        <f>JNJ!H106</f>
        <v>5.4006737396421001E-3</v>
      </c>
      <c r="G45" s="3">
        <f>PG!H106</f>
        <v>7.4214615641753729E-3</v>
      </c>
      <c r="I45" s="2">
        <f t="shared" si="4"/>
        <v>4.3400079267465072E-2</v>
      </c>
    </row>
    <row r="46" spans="1:9" x14ac:dyDescent="0.2">
      <c r="A46" s="1">
        <v>44440</v>
      </c>
      <c r="B46" s="3">
        <f>NVDA!H107</f>
        <v>-7.439570991534955E-2</v>
      </c>
      <c r="C46" s="3">
        <f>ADBE!H107</f>
        <v>-0.13255995089540548</v>
      </c>
      <c r="D46" s="3">
        <f>HD!H107</f>
        <v>6.3769059161541868E-3</v>
      </c>
      <c r="E46" s="3">
        <f>V!H107</f>
        <v>-2.639176941643287E-2</v>
      </c>
      <c r="F46" s="3">
        <f>JNJ!H107</f>
        <v>-6.1631752225500415E-2</v>
      </c>
      <c r="G46" s="3">
        <f>PG!H107</f>
        <v>-1.818961342615754E-2</v>
      </c>
      <c r="I46" s="2">
        <f t="shared" si="4"/>
        <v>-4.8962880622067759E-2</v>
      </c>
    </row>
    <row r="47" spans="1:9" x14ac:dyDescent="0.2">
      <c r="A47" s="1">
        <v>44470</v>
      </c>
      <c r="B47" s="3">
        <f>NVDA!H108</f>
        <v>0.23416697850315824</v>
      </c>
      <c r="C47" s="3">
        <f>ADBE!H108</f>
        <v>0.12964638671532216</v>
      </c>
      <c r="D47" s="3">
        <f>HD!H108</f>
        <v>0.13821363552595045</v>
      </c>
      <c r="E47" s="3">
        <f>V!H108</f>
        <v>-4.9292913243781308E-2</v>
      </c>
      <c r="F47" s="3">
        <f>JNJ!H108</f>
        <v>8.544727600509467E-3</v>
      </c>
      <c r="G47" s="3">
        <f>PG!H108</f>
        <v>2.2818320947321336E-2</v>
      </c>
      <c r="I47" s="2">
        <f t="shared" si="4"/>
        <v>0.13019683394929174</v>
      </c>
    </row>
    <row r="48" spans="1:9" x14ac:dyDescent="0.2">
      <c r="A48" s="1">
        <v>44501</v>
      </c>
      <c r="B48" s="3">
        <f>NVDA!H109</f>
        <v>0.27805368527066643</v>
      </c>
      <c r="C48" s="3">
        <f>ADBE!H109</f>
        <v>2.9968004565963442E-2</v>
      </c>
      <c r="D48" s="3">
        <f>HD!H109</f>
        <v>7.766172076049499E-2</v>
      </c>
      <c r="E48" s="3">
        <f>V!H109</f>
        <v>-8.49979097483093E-2</v>
      </c>
      <c r="F48" s="3">
        <f>JNJ!H109</f>
        <v>-4.2669376491663448E-2</v>
      </c>
      <c r="G48" s="3">
        <f>PG!H109</f>
        <v>1.7387923351970553E-2</v>
      </c>
      <c r="I48" s="2">
        <f t="shared" si="4"/>
        <v>9.2865636382897201E-2</v>
      </c>
    </row>
    <row r="49" spans="1:9" x14ac:dyDescent="0.2">
      <c r="A49" s="1">
        <v>44531</v>
      </c>
      <c r="B49" s="3">
        <f>NVDA!H110</f>
        <v>-9.992058018109029E-2</v>
      </c>
      <c r="C49" s="3">
        <f>ADBE!H110</f>
        <v>-0.15345223808741321</v>
      </c>
      <c r="D49" s="3">
        <f>HD!H110</f>
        <v>3.5945274711217196E-2</v>
      </c>
      <c r="E49" s="3">
        <f>V!H110</f>
        <v>0.12035657977587451</v>
      </c>
      <c r="F49" s="3">
        <f>JNJ!H110</f>
        <v>0.10428091908789414</v>
      </c>
      <c r="G49" s="3">
        <f>PG!H110</f>
        <v>0.13141520320023206</v>
      </c>
      <c r="I49" s="2">
        <f t="shared" si="4"/>
        <v>-1.4757212702083571E-2</v>
      </c>
    </row>
    <row r="50" spans="1:9" x14ac:dyDescent="0.2">
      <c r="A50" s="1">
        <v>44562</v>
      </c>
      <c r="B50" s="3">
        <f>NVDA!H111</f>
        <v>-0.16735234142441224</v>
      </c>
      <c r="C50" s="3">
        <f>ADBE!H111</f>
        <v>-5.7771682212717057E-2</v>
      </c>
      <c r="D50" s="3">
        <f>HD!H111</f>
        <v>-0.11207495135709246</v>
      </c>
      <c r="E50" s="3">
        <f>V!H111</f>
        <v>4.3652864730719401E-2</v>
      </c>
      <c r="F50" s="3">
        <f>JNJ!H111</f>
        <v>7.1316093286522492E-3</v>
      </c>
      <c r="G50" s="3">
        <f>PG!H111</f>
        <v>-1.9134474578711071E-2</v>
      </c>
      <c r="I50" s="2">
        <f t="shared" si="4"/>
        <v>-8.9771239758873383E-2</v>
      </c>
    </row>
    <row r="51" spans="1:9" x14ac:dyDescent="0.2">
      <c r="A51" s="1">
        <v>44593</v>
      </c>
      <c r="B51" s="3">
        <f>NVDA!H112</f>
        <v>-4.1247241282952761E-3</v>
      </c>
      <c r="C51" s="3">
        <f>ADBE!H112</f>
        <v>-0.12468649915073546</v>
      </c>
      <c r="D51" s="3">
        <f>HD!H112</f>
        <v>-0.13938091679049458</v>
      </c>
      <c r="E51" s="3">
        <f>V!H112</f>
        <v>-4.4435658941143631E-2</v>
      </c>
      <c r="F51" s="3">
        <f>JNJ!H112</f>
        <v>-4.4808262789235193E-2</v>
      </c>
      <c r="G51" s="3">
        <f>PG!H112</f>
        <v>-2.3174140371562298E-2</v>
      </c>
      <c r="I51" s="2">
        <f t="shared" si="4"/>
        <v>-8.2779908999763119E-2</v>
      </c>
    </row>
    <row r="52" spans="1:9" x14ac:dyDescent="0.2">
      <c r="A52" s="1">
        <v>44621</v>
      </c>
      <c r="B52" s="3">
        <f>NVDA!H113</f>
        <v>0.11896659304373983</v>
      </c>
      <c r="C52" s="3">
        <f>ADBE!H113</f>
        <v>-2.5786858921715745E-2</v>
      </c>
      <c r="D52" s="3">
        <f>HD!H113</f>
        <v>-5.2243242554808597E-2</v>
      </c>
      <c r="E52" s="3">
        <f>V!H113</f>
        <v>2.7812395978403022E-2</v>
      </c>
      <c r="F52" s="3">
        <f>JNJ!H113</f>
        <v>8.3840777144817649E-2</v>
      </c>
      <c r="G52" s="3">
        <f>PG!H113</f>
        <v>-1.9821626849952926E-2</v>
      </c>
      <c r="I52" s="2">
        <f t="shared" si="4"/>
        <v>1.4929867923618962E-2</v>
      </c>
    </row>
    <row r="53" spans="1:9" x14ac:dyDescent="0.2">
      <c r="A53" s="1">
        <v>44652</v>
      </c>
      <c r="B53" s="3">
        <f>NVDA!H114</f>
        <v>-0.32015829523351269</v>
      </c>
      <c r="C53" s="3">
        <f>ADBE!H114</f>
        <v>-0.13096436428344194</v>
      </c>
      <c r="D53" s="3">
        <f>HD!H114</f>
        <v>9.6309608246981718E-3</v>
      </c>
      <c r="E53" s="3">
        <f>V!H114</f>
        <v>-3.8959217444598425E-2</v>
      </c>
      <c r="F53" s="3">
        <f>JNJ!H114</f>
        <v>1.8224937797052285E-2</v>
      </c>
      <c r="G53" s="3">
        <f>PG!H114</f>
        <v>5.0719957359116823E-2</v>
      </c>
      <c r="I53" s="2">
        <f t="shared" si="4"/>
        <v>-9.5230549359559255E-2</v>
      </c>
    </row>
    <row r="54" spans="1:9" x14ac:dyDescent="0.2">
      <c r="A54" s="1">
        <v>44682</v>
      </c>
      <c r="B54" s="3">
        <f>NVDA!H115</f>
        <v>6.7395967089434522E-3</v>
      </c>
      <c r="C54" s="3">
        <f>ADBE!H115</f>
        <v>5.1849976961233113E-2</v>
      </c>
      <c r="D54" s="3">
        <f>HD!H115</f>
        <v>7.8228999652920784E-3</v>
      </c>
      <c r="E54" s="3">
        <f>V!H115</f>
        <v>-4.5044004445572014E-3</v>
      </c>
      <c r="F54" s="3">
        <f>JNJ!H115</f>
        <v>-5.1534489777436202E-3</v>
      </c>
      <c r="G54" s="3">
        <f>PG!H115</f>
        <v>-7.3748746421133438E-2</v>
      </c>
      <c r="I54" s="2">
        <f t="shared" si="4"/>
        <v>9.4200440196634382E-3</v>
      </c>
    </row>
    <row r="55" spans="1:9" x14ac:dyDescent="0.2">
      <c r="A55" s="1">
        <v>44713</v>
      </c>
      <c r="B55" s="3">
        <f>NVDA!H116</f>
        <v>-0.18814274273961978</v>
      </c>
      <c r="C55" s="3">
        <f>ADBE!H116</f>
        <v>-0.12106226389818259</v>
      </c>
      <c r="D55" s="3">
        <f>HD!H116</f>
        <v>-9.4071083141456471E-2</v>
      </c>
      <c r="E55" s="3">
        <f>V!H116</f>
        <v>-7.0245231539026495E-2</v>
      </c>
      <c r="F55" s="3">
        <f>JNJ!H116</f>
        <v>-4.898015733575083E-3</v>
      </c>
      <c r="G55" s="3">
        <f>PG!H116</f>
        <v>-2.7657594658551884E-2</v>
      </c>
      <c r="I55" s="2">
        <f t="shared" si="4"/>
        <v>-0.10724588479351885</v>
      </c>
    </row>
    <row r="56" spans="1:9" x14ac:dyDescent="0.2">
      <c r="A56" s="1">
        <v>44743</v>
      </c>
      <c r="B56" s="3">
        <f>NVDA!H117</f>
        <v>0.19841947414769301</v>
      </c>
      <c r="C56" s="3">
        <f>ADBE!H117</f>
        <v>0.12036277451982068</v>
      </c>
      <c r="D56" s="3">
        <f>HD!H117</f>
        <v>0.10416964487822819</v>
      </c>
      <c r="E56" s="3">
        <f>V!H117</f>
        <v>7.730190098627765E-2</v>
      </c>
      <c r="F56" s="3">
        <f>JNJ!H117</f>
        <v>-1.6844077834748374E-2</v>
      </c>
      <c r="G56" s="3">
        <f>PG!H117</f>
        <v>-3.3938238413050686E-2</v>
      </c>
      <c r="I56" s="2">
        <f t="shared" si="4"/>
        <v>0.10811297086024892</v>
      </c>
    </row>
    <row r="57" spans="1:9" x14ac:dyDescent="0.2">
      <c r="A57" s="1">
        <v>44774</v>
      </c>
      <c r="B57" s="3">
        <f>NVDA!H118</f>
        <v>-0.16896990254683755</v>
      </c>
      <c r="C57" s="3">
        <f>ADBE!H118</f>
        <v>-8.9437221903799213E-2</v>
      </c>
      <c r="D57" s="3">
        <f>HD!H118</f>
        <v>-4.1603069962007931E-2</v>
      </c>
      <c r="E57" s="3">
        <f>V!H118</f>
        <v>-6.3174703060650955E-2</v>
      </c>
      <c r="F57" s="3">
        <f>JNJ!H118</f>
        <v>-7.552148785656497E-2</v>
      </c>
      <c r="G57" s="3">
        <f>PG!H118</f>
        <v>-5.3643593357778987E-4</v>
      </c>
      <c r="I57" s="2">
        <f t="shared" si="4"/>
        <v>-8.3984200912444726E-2</v>
      </c>
    </row>
    <row r="58" spans="1:9" x14ac:dyDescent="0.2">
      <c r="A58" s="1">
        <v>44805</v>
      </c>
      <c r="B58" s="3">
        <f>NVDA!H119</f>
        <v>-0.19577319105625465</v>
      </c>
      <c r="C58" s="3">
        <f>ADBE!H119</f>
        <v>-0.26306766675734961</v>
      </c>
      <c r="D58" s="3">
        <f>HD!H119</f>
        <v>-3.7027811419331098E-2</v>
      </c>
      <c r="E58" s="3">
        <f>V!H119</f>
        <v>-0.10440022607467893</v>
      </c>
      <c r="F58" s="3">
        <f>JNJ!H119</f>
        <v>1.9323277655857004E-2</v>
      </c>
      <c r="G58" s="3">
        <f>PG!H119</f>
        <v>-8.4747077876441895E-2</v>
      </c>
      <c r="I58" s="2">
        <f t="shared" si="4"/>
        <v>-0.11603190759311524</v>
      </c>
    </row>
    <row r="59" spans="1:9" x14ac:dyDescent="0.2">
      <c r="A59" s="1">
        <v>44835</v>
      </c>
      <c r="B59" s="3">
        <f>NVDA!H120</f>
        <v>0.1122013011922314</v>
      </c>
      <c r="C59" s="3">
        <f>ADBE!H120</f>
        <v>0.15734006581365986</v>
      </c>
      <c r="D59" s="3">
        <f>HD!H120</f>
        <v>7.3168117027880869E-2</v>
      </c>
      <c r="E59" s="3">
        <f>V!H120</f>
        <v>0.1661132214536106</v>
      </c>
      <c r="F59" s="3">
        <f>JNJ!H120</f>
        <v>6.4948671003916839E-2</v>
      </c>
      <c r="G59" s="3">
        <f>PG!H120</f>
        <v>6.6693031570341968E-2</v>
      </c>
      <c r="I59" s="2">
        <f t="shared" si="4"/>
        <v>0.10133739414766402</v>
      </c>
    </row>
    <row r="60" spans="1:9" x14ac:dyDescent="0.2">
      <c r="A60" s="1">
        <v>44866</v>
      </c>
      <c r="B60" s="3">
        <f>NVDA!H121</f>
        <v>0.25383419618722414</v>
      </c>
      <c r="C60" s="3">
        <f>ADBE!H121</f>
        <v>8.2982709576138222E-2</v>
      </c>
      <c r="D60" s="3">
        <f>HD!H121</f>
        <v>9.4080322856863116E-2</v>
      </c>
      <c r="E60" s="3">
        <f>V!H121</f>
        <v>4.7499498834054452E-2</v>
      </c>
      <c r="F60" s="3">
        <f>JNJ!H121</f>
        <v>2.3164882772456784E-2</v>
      </c>
      <c r="G60" s="3">
        <f>PG!H121</f>
        <v>0.11545698180020084</v>
      </c>
      <c r="I60" s="2">
        <f t="shared" si="4"/>
        <v>0.12153275778685628</v>
      </c>
    </row>
    <row r="61" spans="1:9" x14ac:dyDescent="0.2">
      <c r="A61" s="1">
        <v>44896</v>
      </c>
      <c r="B61" s="3">
        <f>NVDA!H122</f>
        <v>-0.13622058881167851</v>
      </c>
      <c r="C61" s="3">
        <f>ADBE!H122</f>
        <v>-2.43527503275137E-2</v>
      </c>
      <c r="D61" s="3">
        <f>HD!H122</f>
        <v>-1.9195470902763349E-2</v>
      </c>
      <c r="E61" s="3">
        <f>V!H122</f>
        <v>-4.0440666409234029E-2</v>
      </c>
      <c r="F61" s="3">
        <f>JNJ!H122</f>
        <v>-1.178765937089338E-3</v>
      </c>
      <c r="G61" s="3">
        <f>PG!H122</f>
        <v>1.6090094531247736E-2</v>
      </c>
      <c r="I61" s="2">
        <f t="shared" si="4"/>
        <v>-4.5751648335371035E-2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9964-F058-684C-871D-A32C534C699D}">
  <dimension ref="A1:T61"/>
  <sheetViews>
    <sheetView topLeftCell="H1" workbookViewId="0">
      <selection activeCell="J20" sqref="J20"/>
    </sheetView>
  </sheetViews>
  <sheetFormatPr baseColWidth="10" defaultColWidth="10.6640625" defaultRowHeight="16" x14ac:dyDescent="0.2"/>
  <cols>
    <col min="3" max="11" width="10.6640625" style="31"/>
    <col min="12" max="19" width="10.6640625" style="27"/>
  </cols>
  <sheetData>
    <row r="1" spans="1:20" x14ac:dyDescent="0.2">
      <c r="A1" s="23" t="s">
        <v>0</v>
      </c>
      <c r="B1" s="23" t="s">
        <v>26</v>
      </c>
      <c r="C1" s="31" t="s">
        <v>27</v>
      </c>
      <c r="D1" s="31" t="s">
        <v>28</v>
      </c>
      <c r="E1" s="31" t="s">
        <v>29</v>
      </c>
      <c r="F1" s="31" t="s">
        <v>20</v>
      </c>
      <c r="G1" s="31" t="s">
        <v>12</v>
      </c>
      <c r="H1" s="31" t="s">
        <v>32</v>
      </c>
      <c r="L1" s="27" t="s">
        <v>33</v>
      </c>
    </row>
    <row r="2" spans="1:20" ht="17" thickBot="1" x14ac:dyDescent="0.25">
      <c r="A2" s="23">
        <v>2018</v>
      </c>
      <c r="B2" s="23">
        <v>1</v>
      </c>
      <c r="C2" s="31">
        <v>5.57E-2</v>
      </c>
      <c r="D2" s="31">
        <v>-3.2000000000000001E-2</v>
      </c>
      <c r="E2" s="31">
        <v>-1.3300000000000001E-2</v>
      </c>
      <c r="F2" s="31">
        <v>1.1999999999999999E-3</v>
      </c>
      <c r="G2" s="31">
        <v>0.13598235716842652</v>
      </c>
      <c r="H2" s="31">
        <f>G2-F2</f>
        <v>0.13478235716842651</v>
      </c>
    </row>
    <row r="3" spans="1:20" x14ac:dyDescent="0.2">
      <c r="A3" s="23">
        <v>2018</v>
      </c>
      <c r="B3" s="23">
        <v>2</v>
      </c>
      <c r="C3" s="31">
        <v>-3.6499999999999998E-2</v>
      </c>
      <c r="D3" s="31">
        <v>3.0999999999999999E-3</v>
      </c>
      <c r="E3" s="31">
        <v>-1.0700000000000001E-2</v>
      </c>
      <c r="F3" s="31">
        <v>1.1000000000000001E-3</v>
      </c>
      <c r="G3" s="31">
        <v>-2.933113952691201E-2</v>
      </c>
      <c r="H3" s="31">
        <f t="shared" ref="H3:H61" si="0">G3-F3</f>
        <v>-3.043113952691201E-2</v>
      </c>
      <c r="L3" s="28" t="s">
        <v>34</v>
      </c>
      <c r="M3" s="28"/>
    </row>
    <row r="4" spans="1:20" x14ac:dyDescent="0.2">
      <c r="A4" s="23">
        <v>2018</v>
      </c>
      <c r="B4" s="23">
        <v>3</v>
      </c>
      <c r="C4" s="31">
        <v>-2.35E-2</v>
      </c>
      <c r="D4" s="31">
        <v>3.5799999999999998E-2</v>
      </c>
      <c r="E4" s="31">
        <v>-2.3E-3</v>
      </c>
      <c r="F4" s="31">
        <v>1.1000000000000001E-3</v>
      </c>
      <c r="G4" s="31">
        <v>-1.6753783937419036E-2</v>
      </c>
      <c r="H4" s="31">
        <f t="shared" si="0"/>
        <v>-1.7853783937419036E-2</v>
      </c>
      <c r="L4" s="27" t="s">
        <v>35</v>
      </c>
      <c r="M4" s="27">
        <v>0.89696134293276208</v>
      </c>
    </row>
    <row r="5" spans="1:20" x14ac:dyDescent="0.2">
      <c r="A5" s="23">
        <v>2018</v>
      </c>
      <c r="B5" s="23">
        <v>4</v>
      </c>
      <c r="C5" s="31">
        <v>2.8000000000000004E-3</v>
      </c>
      <c r="D5" s="31">
        <v>9.300000000000001E-3</v>
      </c>
      <c r="E5" s="31">
        <v>5.4000000000000003E-3</v>
      </c>
      <c r="F5" s="31">
        <v>1.4000000000000002E-3</v>
      </c>
      <c r="G5" s="31">
        <v>1.9310457621409833E-2</v>
      </c>
      <c r="H5" s="31">
        <f t="shared" si="0"/>
        <v>1.7910457621409831E-2</v>
      </c>
      <c r="L5" s="27" t="s">
        <v>36</v>
      </c>
      <c r="M5" s="27">
        <v>0.80453965071574396</v>
      </c>
    </row>
    <row r="6" spans="1:20" x14ac:dyDescent="0.2">
      <c r="A6" s="23">
        <v>2018</v>
      </c>
      <c r="B6" s="23">
        <v>5</v>
      </c>
      <c r="C6" s="31">
        <v>2.6499999999999999E-2</v>
      </c>
      <c r="D6" s="31">
        <v>4.7400000000000005E-2</v>
      </c>
      <c r="E6" s="31">
        <v>-3.1800000000000002E-2</v>
      </c>
      <c r="F6" s="31">
        <v>1.4000000000000002E-3</v>
      </c>
      <c r="G6" s="31">
        <v>6.6403107920506091E-2</v>
      </c>
      <c r="H6" s="31">
        <f t="shared" si="0"/>
        <v>6.5003107920506092E-2</v>
      </c>
      <c r="L6" s="27" t="s">
        <v>37</v>
      </c>
      <c r="M6" s="27">
        <v>0.794068560575516</v>
      </c>
    </row>
    <row r="7" spans="1:20" x14ac:dyDescent="0.2">
      <c r="A7" s="23">
        <v>2018</v>
      </c>
      <c r="B7" s="23">
        <v>6</v>
      </c>
      <c r="C7" s="31">
        <v>4.7999999999999996E-3</v>
      </c>
      <c r="D7" s="31">
        <v>8.1000000000000013E-3</v>
      </c>
      <c r="E7" s="31">
        <v>-2.3300000000000001E-2</v>
      </c>
      <c r="F7" s="31">
        <v>1.4000000000000002E-3</v>
      </c>
      <c r="G7" s="31">
        <v>1.8085027422029207E-3</v>
      </c>
      <c r="H7" s="31">
        <f t="shared" si="0"/>
        <v>4.0850274220292047E-4</v>
      </c>
      <c r="L7" s="27" t="s">
        <v>38</v>
      </c>
      <c r="M7" s="27">
        <v>3.4310856727339883E-2</v>
      </c>
    </row>
    <row r="8" spans="1:20" ht="17" thickBot="1" x14ac:dyDescent="0.25">
      <c r="A8" s="23">
        <v>2018</v>
      </c>
      <c r="B8" s="23">
        <v>7</v>
      </c>
      <c r="C8" s="31">
        <v>3.1899999999999998E-2</v>
      </c>
      <c r="D8" s="31">
        <v>-1.9299999999999998E-2</v>
      </c>
      <c r="E8" s="31">
        <v>4.6999999999999993E-3</v>
      </c>
      <c r="F8" s="31">
        <v>1.6000000000000001E-3</v>
      </c>
      <c r="G8" s="31">
        <v>2.2284804692827103E-2</v>
      </c>
      <c r="H8" s="31">
        <f t="shared" si="0"/>
        <v>2.0684804692827102E-2</v>
      </c>
      <c r="L8" s="29" t="s">
        <v>39</v>
      </c>
      <c r="M8" s="29">
        <v>60</v>
      </c>
    </row>
    <row r="9" spans="1:20" x14ac:dyDescent="0.2">
      <c r="A9" s="23">
        <v>2018</v>
      </c>
      <c r="B9" s="23">
        <v>8</v>
      </c>
      <c r="C9" s="31">
        <v>3.44E-2</v>
      </c>
      <c r="D9" s="31">
        <v>6.3E-3</v>
      </c>
      <c r="E9" s="31">
        <v>-3.9800000000000002E-2</v>
      </c>
      <c r="F9" s="31">
        <v>1.6000000000000001E-3</v>
      </c>
      <c r="G9" s="31">
        <v>6.972753885632671E-2</v>
      </c>
      <c r="H9" s="31">
        <f t="shared" si="0"/>
        <v>6.8127538856326705E-2</v>
      </c>
    </row>
    <row r="10" spans="1:20" ht="17" thickBot="1" x14ac:dyDescent="0.25">
      <c r="A10" s="23">
        <v>2018</v>
      </c>
      <c r="B10" s="23">
        <v>9</v>
      </c>
      <c r="C10" s="31">
        <v>5.9999999999999995E-4</v>
      </c>
      <c r="D10" s="31">
        <v>-2.4900000000000002E-2</v>
      </c>
      <c r="E10" s="31">
        <v>-1.6899999999999998E-2</v>
      </c>
      <c r="F10" s="31">
        <v>1.5E-3</v>
      </c>
      <c r="G10" s="31">
        <v>1.9779643730346019E-2</v>
      </c>
      <c r="H10" s="31">
        <f t="shared" si="0"/>
        <v>1.8279643730346018E-2</v>
      </c>
      <c r="L10" s="27" t="s">
        <v>40</v>
      </c>
    </row>
    <row r="11" spans="1:20" x14ac:dyDescent="0.2">
      <c r="A11" s="23">
        <v>2018</v>
      </c>
      <c r="B11" s="23">
        <v>10</v>
      </c>
      <c r="C11" s="31">
        <v>-7.6799999999999993E-2</v>
      </c>
      <c r="D11" s="31">
        <v>-4.4600000000000001E-2</v>
      </c>
      <c r="E11" s="31">
        <v>3.44E-2</v>
      </c>
      <c r="F11" s="31">
        <v>1.9E-3</v>
      </c>
      <c r="G11" s="31">
        <v>-0.14939456875947218</v>
      </c>
      <c r="H11" s="31">
        <f t="shared" si="0"/>
        <v>-0.1512945687594722</v>
      </c>
      <c r="L11" s="30"/>
      <c r="M11" s="30" t="s">
        <v>45</v>
      </c>
      <c r="N11" s="30" t="s">
        <v>46</v>
      </c>
      <c r="O11" s="30" t="s">
        <v>47</v>
      </c>
      <c r="P11" s="30" t="s">
        <v>48</v>
      </c>
      <c r="Q11" s="30" t="s">
        <v>49</v>
      </c>
    </row>
    <row r="12" spans="1:20" x14ac:dyDescent="0.2">
      <c r="A12" s="23">
        <v>2018</v>
      </c>
      <c r="B12" s="23">
        <v>11</v>
      </c>
      <c r="C12" s="31">
        <v>1.6899999999999998E-2</v>
      </c>
      <c r="D12" s="31">
        <v>-7.7000000000000002E-3</v>
      </c>
      <c r="E12" s="31">
        <v>2.8000000000000004E-3</v>
      </c>
      <c r="F12" s="31">
        <v>1.8E-3</v>
      </c>
      <c r="G12" s="31">
        <v>-3.6286353775429242E-2</v>
      </c>
      <c r="H12" s="31">
        <f t="shared" si="0"/>
        <v>-3.8086353775429245E-2</v>
      </c>
      <c r="L12" s="27" t="s">
        <v>41</v>
      </c>
      <c r="M12" s="27">
        <v>3</v>
      </c>
      <c r="N12" s="27">
        <v>0.27135631553603817</v>
      </c>
      <c r="O12" s="27">
        <v>9.0452105178679396E-2</v>
      </c>
      <c r="P12" s="27">
        <v>76.834373493247909</v>
      </c>
      <c r="Q12" s="27">
        <v>7.691424628522712E-20</v>
      </c>
    </row>
    <row r="13" spans="1:20" x14ac:dyDescent="0.2">
      <c r="A13" s="23">
        <v>2018</v>
      </c>
      <c r="B13" s="23">
        <v>12</v>
      </c>
      <c r="C13" s="31">
        <v>-9.5700000000000007E-2</v>
      </c>
      <c r="D13" s="31">
        <v>-2.87E-2</v>
      </c>
      <c r="E13" s="31">
        <v>-1.8500000000000003E-2</v>
      </c>
      <c r="F13" s="31">
        <v>2E-3</v>
      </c>
      <c r="G13" s="31">
        <v>-8.9513016083324223E-2</v>
      </c>
      <c r="H13" s="31">
        <f t="shared" si="0"/>
        <v>-9.1513016083324225E-2</v>
      </c>
      <c r="L13" s="27" t="s">
        <v>42</v>
      </c>
      <c r="M13" s="27">
        <v>56</v>
      </c>
      <c r="N13" s="27">
        <v>6.5925153804386502E-2</v>
      </c>
      <c r="O13" s="27">
        <v>1.1772348893640447E-3</v>
      </c>
    </row>
    <row r="14" spans="1:20" ht="17" thickBot="1" x14ac:dyDescent="0.25">
      <c r="A14" s="23">
        <v>2019</v>
      </c>
      <c r="B14" s="23">
        <v>1</v>
      </c>
      <c r="C14" s="31">
        <v>8.4000000000000005E-2</v>
      </c>
      <c r="D14" s="31">
        <v>3.0200000000000001E-2</v>
      </c>
      <c r="E14" s="31">
        <v>-4.5999999999999999E-3</v>
      </c>
      <c r="F14" s="31">
        <v>2.0999999999999999E-3</v>
      </c>
      <c r="G14" s="31">
        <v>7.9003194416252157E-2</v>
      </c>
      <c r="H14" s="31">
        <f t="shared" si="0"/>
        <v>7.6903194416252152E-2</v>
      </c>
      <c r="L14" s="29" t="s">
        <v>43</v>
      </c>
      <c r="M14" s="29">
        <v>59</v>
      </c>
      <c r="N14" s="29">
        <v>0.33728146934042469</v>
      </c>
      <c r="O14" s="29"/>
      <c r="P14" s="29"/>
      <c r="Q14" s="29"/>
    </row>
    <row r="15" spans="1:20" ht="17" thickBot="1" x14ac:dyDescent="0.25">
      <c r="A15" s="23">
        <v>2019</v>
      </c>
      <c r="B15" s="23">
        <v>2</v>
      </c>
      <c r="C15" s="31">
        <v>3.4000000000000002E-2</v>
      </c>
      <c r="D15" s="31">
        <v>1.7399999999999999E-2</v>
      </c>
      <c r="E15" s="31">
        <v>-2.6699999999999998E-2</v>
      </c>
      <c r="F15" s="31">
        <v>1.8E-3</v>
      </c>
      <c r="G15" s="31">
        <v>4.7014383436690434E-2</v>
      </c>
      <c r="H15" s="31">
        <f t="shared" si="0"/>
        <v>4.5214383436690431E-2</v>
      </c>
    </row>
    <row r="16" spans="1:20" x14ac:dyDescent="0.2">
      <c r="A16" s="23">
        <v>2019</v>
      </c>
      <c r="B16" s="23">
        <v>3</v>
      </c>
      <c r="C16" s="31">
        <v>1.1000000000000001E-2</v>
      </c>
      <c r="D16" s="31">
        <v>-3.5000000000000003E-2</v>
      </c>
      <c r="E16" s="31">
        <v>-4.0999999999999995E-2</v>
      </c>
      <c r="F16" s="31">
        <v>1.9E-3</v>
      </c>
      <c r="G16" s="31">
        <v>6.6061694426759424E-2</v>
      </c>
      <c r="H16" s="31">
        <f t="shared" si="0"/>
        <v>6.4161694426759425E-2</v>
      </c>
      <c r="L16" s="30"/>
      <c r="M16" s="30" t="s">
        <v>50</v>
      </c>
      <c r="N16" s="30" t="s">
        <v>38</v>
      </c>
      <c r="O16" s="30" t="s">
        <v>51</v>
      </c>
      <c r="P16" s="30" t="s">
        <v>52</v>
      </c>
      <c r="Q16" s="30" t="s">
        <v>53</v>
      </c>
      <c r="R16" s="30" t="s">
        <v>54</v>
      </c>
      <c r="S16" s="30" t="s">
        <v>55</v>
      </c>
      <c r="T16" s="25" t="s">
        <v>56</v>
      </c>
    </row>
    <row r="17" spans="1:20" x14ac:dyDescent="0.2">
      <c r="A17" s="23">
        <v>2019</v>
      </c>
      <c r="B17" s="23">
        <v>4</v>
      </c>
      <c r="C17" s="31">
        <v>3.9699999999999999E-2</v>
      </c>
      <c r="D17" s="31">
        <v>-1.1699999999999999E-2</v>
      </c>
      <c r="E17" s="31">
        <v>2.1400000000000002E-2</v>
      </c>
      <c r="F17" s="31">
        <v>2.0999999999999999E-3</v>
      </c>
      <c r="G17" s="31">
        <v>5.4670372213710364E-2</v>
      </c>
      <c r="H17" s="31">
        <f t="shared" si="0"/>
        <v>5.2570372213710366E-2</v>
      </c>
      <c r="L17" s="27" t="s">
        <v>44</v>
      </c>
      <c r="M17" s="27">
        <v>6.8159466988148626E-3</v>
      </c>
      <c r="N17" s="27">
        <v>4.4828466393314068E-3</v>
      </c>
      <c r="O17" s="27">
        <v>1.5204505634909307</v>
      </c>
      <c r="P17" s="27">
        <v>0.13402436984728547</v>
      </c>
      <c r="Q17" s="27">
        <v>-2.1642742254441545E-3</v>
      </c>
      <c r="R17" s="27">
        <v>1.5796167623073881E-2</v>
      </c>
      <c r="S17" s="27">
        <v>-2.1642742254441545E-3</v>
      </c>
      <c r="T17">
        <v>1.5796167623073881E-2</v>
      </c>
    </row>
    <row r="18" spans="1:20" x14ac:dyDescent="0.2">
      <c r="A18" s="23">
        <v>2019</v>
      </c>
      <c r="B18" s="23">
        <v>5</v>
      </c>
      <c r="C18" s="31">
        <v>-6.9400000000000003E-2</v>
      </c>
      <c r="D18" s="31">
        <v>-1.5800000000000002E-2</v>
      </c>
      <c r="E18" s="31">
        <v>-2.35E-2</v>
      </c>
      <c r="F18" s="31">
        <v>2.0999999999999999E-3</v>
      </c>
      <c r="G18" s="31">
        <v>-0.10493782496836108</v>
      </c>
      <c r="H18" s="31">
        <f t="shared" si="0"/>
        <v>-0.10703782496836109</v>
      </c>
      <c r="L18" s="27" t="s">
        <v>27</v>
      </c>
      <c r="M18" s="27">
        <v>1.2465686571993206</v>
      </c>
      <c r="N18" s="27">
        <v>8.476493655601397E-2</v>
      </c>
      <c r="O18" s="27">
        <v>14.70618286106507</v>
      </c>
      <c r="P18" s="27">
        <v>6.9691496852997877E-21</v>
      </c>
      <c r="Q18" s="27">
        <v>1.0767640847597568</v>
      </c>
      <c r="R18" s="27">
        <v>1.4163732296388845</v>
      </c>
      <c r="S18" s="27">
        <v>1.0767640847597568</v>
      </c>
      <c r="T18">
        <v>1.4163732296388845</v>
      </c>
    </row>
    <row r="19" spans="1:20" x14ac:dyDescent="0.2">
      <c r="A19" s="23">
        <v>2019</v>
      </c>
      <c r="B19" s="23">
        <v>6</v>
      </c>
      <c r="C19" s="31">
        <v>6.93E-2</v>
      </c>
      <c r="D19" s="31">
        <v>3.5999999999999999E-3</v>
      </c>
      <c r="E19" s="31">
        <v>-7.1999999999999998E-3</v>
      </c>
      <c r="F19" s="31">
        <v>1.8E-3</v>
      </c>
      <c r="G19" s="31">
        <v>0.11245928126779801</v>
      </c>
      <c r="H19" s="31">
        <f t="shared" si="0"/>
        <v>0.11065928126779802</v>
      </c>
      <c r="L19" s="27" t="s">
        <v>28</v>
      </c>
      <c r="M19" s="27">
        <v>-0.44937923213591097</v>
      </c>
      <c r="N19" s="27">
        <v>0.16817993334549194</v>
      </c>
      <c r="O19" s="27">
        <v>-2.6720145691385873</v>
      </c>
      <c r="P19" s="27">
        <v>9.8560658771765265E-3</v>
      </c>
      <c r="Q19" s="27">
        <v>-0.78628412270672154</v>
      </c>
      <c r="R19" s="27">
        <v>-0.11247434156510039</v>
      </c>
      <c r="S19" s="27">
        <v>-0.78628412270672154</v>
      </c>
      <c r="T19">
        <v>-0.11247434156510039</v>
      </c>
    </row>
    <row r="20" spans="1:20" ht="17" thickBot="1" x14ac:dyDescent="0.25">
      <c r="A20" s="23">
        <v>2019</v>
      </c>
      <c r="B20" s="23">
        <v>7</v>
      </c>
      <c r="C20" s="31">
        <v>1.1899999999999999E-2</v>
      </c>
      <c r="D20" s="31">
        <v>-1.78E-2</v>
      </c>
      <c r="E20" s="31">
        <v>4.6999999999999993E-3</v>
      </c>
      <c r="F20" s="31">
        <v>1.9E-3</v>
      </c>
      <c r="G20" s="31">
        <v>3.1486935072907604E-2</v>
      </c>
      <c r="H20" s="31">
        <f t="shared" si="0"/>
        <v>2.9586935072907605E-2</v>
      </c>
      <c r="L20" s="29" t="s">
        <v>29</v>
      </c>
      <c r="M20" s="29">
        <v>-0.2848044184296345</v>
      </c>
      <c r="N20" s="29">
        <v>0.10423496926803345</v>
      </c>
      <c r="O20" s="29">
        <v>-2.732330814021525</v>
      </c>
      <c r="P20" s="29">
        <v>8.3979466734074252E-3</v>
      </c>
      <c r="Q20" s="29">
        <v>-0.49361215319521579</v>
      </c>
      <c r="R20" s="29">
        <v>-7.5996683664053238E-2</v>
      </c>
      <c r="S20" s="29">
        <v>-0.49361215319521579</v>
      </c>
      <c r="T20" s="24">
        <v>-7.5996683664053238E-2</v>
      </c>
    </row>
    <row r="21" spans="1:20" x14ac:dyDescent="0.2">
      <c r="A21" s="23">
        <v>2019</v>
      </c>
      <c r="B21" s="23">
        <v>8</v>
      </c>
      <c r="C21" s="31">
        <v>-2.58E-2</v>
      </c>
      <c r="D21" s="31">
        <v>-3.2300000000000002E-2</v>
      </c>
      <c r="E21" s="31">
        <v>-4.7699999999999992E-2</v>
      </c>
      <c r="F21" s="31">
        <v>1.6000000000000001E-3</v>
      </c>
      <c r="G21" s="31">
        <v>1.1564930793643553E-2</v>
      </c>
      <c r="H21" s="31">
        <f t="shared" si="0"/>
        <v>9.9649307936435522E-3</v>
      </c>
    </row>
    <row r="22" spans="1:20" x14ac:dyDescent="0.2">
      <c r="A22" s="23">
        <v>2019</v>
      </c>
      <c r="B22" s="23">
        <v>9</v>
      </c>
      <c r="C22" s="31">
        <v>1.43E-2</v>
      </c>
      <c r="D22" s="31">
        <v>2.7000000000000001E-3</v>
      </c>
      <c r="E22" s="31">
        <v>6.7400000000000002E-2</v>
      </c>
      <c r="F22" s="31">
        <v>1.8E-3</v>
      </c>
      <c r="G22" s="31">
        <v>5.455187430777662E-3</v>
      </c>
      <c r="H22" s="31">
        <f t="shared" si="0"/>
        <v>3.6551874307776621E-3</v>
      </c>
    </row>
    <row r="23" spans="1:20" x14ac:dyDescent="0.2">
      <c r="A23" s="23">
        <v>2019</v>
      </c>
      <c r="B23" s="23">
        <v>10</v>
      </c>
      <c r="C23" s="31">
        <v>2.06E-2</v>
      </c>
      <c r="D23" s="31">
        <v>2.7000000000000001E-3</v>
      </c>
      <c r="E23" s="31">
        <v>-1.9199999999999998E-2</v>
      </c>
      <c r="F23" s="31">
        <v>1.6000000000000001E-3</v>
      </c>
      <c r="G23" s="31">
        <v>4.9572549053698435E-2</v>
      </c>
      <c r="H23" s="31">
        <f t="shared" si="0"/>
        <v>4.7972549053698438E-2</v>
      </c>
    </row>
    <row r="24" spans="1:20" x14ac:dyDescent="0.2">
      <c r="A24" s="23">
        <v>2019</v>
      </c>
      <c r="B24" s="23">
        <v>11</v>
      </c>
      <c r="C24" s="31">
        <v>3.8699999999999998E-2</v>
      </c>
      <c r="D24" s="31">
        <v>4.5000000000000005E-3</v>
      </c>
      <c r="E24" s="31">
        <v>-0.02</v>
      </c>
      <c r="F24" s="31">
        <v>1.1999999999999999E-3</v>
      </c>
      <c r="G24" s="31">
        <v>3.0393827129633001E-2</v>
      </c>
      <c r="H24" s="31">
        <f t="shared" si="0"/>
        <v>2.9193827129633001E-2</v>
      </c>
    </row>
    <row r="25" spans="1:20" x14ac:dyDescent="0.2">
      <c r="A25" s="23">
        <v>2019</v>
      </c>
      <c r="B25" s="23">
        <v>12</v>
      </c>
      <c r="C25" s="31">
        <v>2.7699999999999999E-2</v>
      </c>
      <c r="D25" s="31">
        <v>9.7000000000000003E-3</v>
      </c>
      <c r="E25" s="31">
        <v>1.77E-2</v>
      </c>
      <c r="F25" s="31">
        <v>1.4000000000000002E-3</v>
      </c>
      <c r="G25" s="31">
        <v>3.2820681324989977E-2</v>
      </c>
      <c r="H25" s="31">
        <f t="shared" si="0"/>
        <v>3.1420681324989978E-2</v>
      </c>
    </row>
    <row r="26" spans="1:20" x14ac:dyDescent="0.2">
      <c r="A26" s="23">
        <v>2020</v>
      </c>
      <c r="B26" s="23">
        <v>1</v>
      </c>
      <c r="C26" s="31">
        <v>-1.1000000000000001E-3</v>
      </c>
      <c r="D26" s="31">
        <v>-4.3799999999999999E-2</v>
      </c>
      <c r="E26" s="31">
        <v>-6.2300000000000001E-2</v>
      </c>
      <c r="F26" s="31">
        <v>1.2999999999999999E-3</v>
      </c>
      <c r="G26" s="31">
        <v>5.1544983439684743E-2</v>
      </c>
      <c r="H26" s="31">
        <f t="shared" si="0"/>
        <v>5.024498343968474E-2</v>
      </c>
    </row>
    <row r="27" spans="1:20" x14ac:dyDescent="0.2">
      <c r="A27" s="23">
        <v>2020</v>
      </c>
      <c r="B27" s="23">
        <v>2</v>
      </c>
      <c r="C27" s="31">
        <v>-8.1300000000000011E-2</v>
      </c>
      <c r="D27" s="31">
        <v>4.0000000000000002E-4</v>
      </c>
      <c r="E27" s="31">
        <v>-3.7900000000000003E-2</v>
      </c>
      <c r="F27" s="31">
        <v>1.1999999999999999E-3</v>
      </c>
      <c r="G27" s="31">
        <v>2.1737801765960778E-4</v>
      </c>
      <c r="H27" s="31">
        <f t="shared" si="0"/>
        <v>-9.8262198234039212E-4</v>
      </c>
    </row>
    <row r="28" spans="1:20" x14ac:dyDescent="0.2">
      <c r="A28" s="23">
        <v>2020</v>
      </c>
      <c r="B28" s="23">
        <v>3</v>
      </c>
      <c r="C28" s="31">
        <v>-0.13390000000000002</v>
      </c>
      <c r="D28" s="31">
        <v>-8.3000000000000004E-2</v>
      </c>
      <c r="E28" s="31">
        <v>-0.13949999999999999</v>
      </c>
      <c r="F28" s="31">
        <v>1.2999999999999999E-3</v>
      </c>
      <c r="G28" s="31">
        <v>-9.7074788559006656E-2</v>
      </c>
      <c r="H28" s="31">
        <f t="shared" si="0"/>
        <v>-9.8374788559006651E-2</v>
      </c>
    </row>
    <row r="29" spans="1:20" x14ac:dyDescent="0.2">
      <c r="A29" s="23">
        <v>2020</v>
      </c>
      <c r="B29" s="23">
        <v>4</v>
      </c>
      <c r="C29" s="31">
        <v>0.13650000000000001</v>
      </c>
      <c r="D29" s="31">
        <v>2.58E-2</v>
      </c>
      <c r="E29" s="31">
        <v>-1.26E-2</v>
      </c>
      <c r="F29" s="31">
        <v>0</v>
      </c>
      <c r="G29" s="31">
        <v>0.1455023048023692</v>
      </c>
      <c r="H29" s="31">
        <f t="shared" si="0"/>
        <v>0.1455023048023692</v>
      </c>
    </row>
    <row r="30" spans="1:20" x14ac:dyDescent="0.2">
      <c r="A30" s="23">
        <v>2020</v>
      </c>
      <c r="B30" s="23">
        <v>5</v>
      </c>
      <c r="C30" s="31">
        <v>5.5800000000000002E-2</v>
      </c>
      <c r="D30" s="31">
        <v>1.9699999999999999E-2</v>
      </c>
      <c r="E30" s="31">
        <v>-4.8899999999999999E-2</v>
      </c>
      <c r="F30" s="31">
        <v>1E-4</v>
      </c>
      <c r="G30" s="31">
        <v>0.13511035172524949</v>
      </c>
      <c r="H30" s="31">
        <f t="shared" si="0"/>
        <v>0.1350103517252495</v>
      </c>
    </row>
    <row r="31" spans="1:20" x14ac:dyDescent="0.2">
      <c r="A31" s="23">
        <v>2020</v>
      </c>
      <c r="B31" s="23">
        <v>6</v>
      </c>
      <c r="C31" s="31">
        <v>2.46E-2</v>
      </c>
      <c r="D31" s="31">
        <v>1.9699999999999999E-2</v>
      </c>
      <c r="E31" s="31">
        <v>-2.1700000000000001E-2</v>
      </c>
      <c r="F31" s="31">
        <v>1E-4</v>
      </c>
      <c r="G31" s="31">
        <v>4.3539202548367399E-2</v>
      </c>
      <c r="H31" s="31">
        <f t="shared" si="0"/>
        <v>4.3439202548367396E-2</v>
      </c>
    </row>
    <row r="32" spans="1:20" x14ac:dyDescent="0.2">
      <c r="A32" s="23">
        <v>2020</v>
      </c>
      <c r="B32" s="23">
        <v>7</v>
      </c>
      <c r="C32" s="31">
        <v>5.7699999999999994E-2</v>
      </c>
      <c r="D32" s="31">
        <v>-3.2000000000000001E-2</v>
      </c>
      <c r="E32" s="31">
        <v>-1.37E-2</v>
      </c>
      <c r="F32" s="31">
        <v>1E-4</v>
      </c>
      <c r="G32" s="31">
        <v>6.1488472031515855E-2</v>
      </c>
      <c r="H32" s="31">
        <f t="shared" si="0"/>
        <v>6.1388472031515852E-2</v>
      </c>
    </row>
    <row r="33" spans="1:8" x14ac:dyDescent="0.2">
      <c r="A33" s="23">
        <v>2020</v>
      </c>
      <c r="B33" s="23">
        <v>8</v>
      </c>
      <c r="C33" s="31">
        <v>7.6299999999999993E-2</v>
      </c>
      <c r="D33" s="31">
        <v>-8.8999999999999999E-3</v>
      </c>
      <c r="E33" s="31">
        <v>-2.9600000000000001E-2</v>
      </c>
      <c r="F33" s="31">
        <v>1E-4</v>
      </c>
      <c r="G33" s="31">
        <v>0.14038523121164997</v>
      </c>
      <c r="H33" s="31">
        <f t="shared" si="0"/>
        <v>0.14028523121164999</v>
      </c>
    </row>
    <row r="34" spans="1:8" x14ac:dyDescent="0.2">
      <c r="A34" s="23">
        <v>2020</v>
      </c>
      <c r="B34" s="23">
        <v>9</v>
      </c>
      <c r="C34" s="31">
        <v>-3.6299999999999999E-2</v>
      </c>
      <c r="D34" s="31">
        <v>1E-4</v>
      </c>
      <c r="E34" s="31">
        <v>-2.6800000000000001E-2</v>
      </c>
      <c r="F34" s="31">
        <v>1E-4</v>
      </c>
      <c r="G34" s="31">
        <v>-2.5587537567079516E-2</v>
      </c>
      <c r="H34" s="31">
        <f t="shared" si="0"/>
        <v>-2.5687537567079515E-2</v>
      </c>
    </row>
    <row r="35" spans="1:8" x14ac:dyDescent="0.2">
      <c r="A35" s="23">
        <v>2020</v>
      </c>
      <c r="B35" s="23">
        <v>10</v>
      </c>
      <c r="C35" s="31">
        <v>-2.1000000000000001E-2</v>
      </c>
      <c r="D35" s="31">
        <v>4.6399999999999997E-2</v>
      </c>
      <c r="E35" s="31">
        <v>4.2199999999999994E-2</v>
      </c>
      <c r="F35" s="31">
        <v>1E-4</v>
      </c>
      <c r="G35" s="31">
        <v>-5.0223447636127898E-2</v>
      </c>
      <c r="H35" s="31">
        <f t="shared" si="0"/>
        <v>-5.0323447636127901E-2</v>
      </c>
    </row>
    <row r="36" spans="1:8" x14ac:dyDescent="0.2">
      <c r="A36" s="23">
        <v>2020</v>
      </c>
      <c r="B36" s="23">
        <v>11</v>
      </c>
      <c r="C36" s="31">
        <v>0.12470000000000001</v>
      </c>
      <c r="D36" s="31">
        <v>7.1199999999999999E-2</v>
      </c>
      <c r="E36" s="31">
        <v>2.1299999999999999E-2</v>
      </c>
      <c r="F36" s="31">
        <v>1E-4</v>
      </c>
      <c r="G36" s="31">
        <v>6.9799004387926536E-2</v>
      </c>
      <c r="H36" s="31">
        <f t="shared" si="0"/>
        <v>6.9699004387926533E-2</v>
      </c>
    </row>
    <row r="37" spans="1:8" x14ac:dyDescent="0.2">
      <c r="A37" s="23">
        <v>2020</v>
      </c>
      <c r="B37" s="23">
        <v>12</v>
      </c>
      <c r="C37" s="31">
        <v>4.6300000000000001E-2</v>
      </c>
      <c r="D37" s="31">
        <v>4.7899999999999998E-2</v>
      </c>
      <c r="E37" s="31">
        <v>-1.4999999999999999E-2</v>
      </c>
      <c r="F37" s="31">
        <v>1E-4</v>
      </c>
      <c r="G37" s="31">
        <v>-7.4024595880137758E-3</v>
      </c>
      <c r="H37" s="31">
        <f t="shared" si="0"/>
        <v>-7.5024595880137761E-3</v>
      </c>
    </row>
    <row r="38" spans="1:8" x14ac:dyDescent="0.2">
      <c r="A38" s="23">
        <v>2021</v>
      </c>
      <c r="B38" s="23">
        <v>1</v>
      </c>
      <c r="C38" s="31">
        <v>-2.9999999999999997E-4</v>
      </c>
      <c r="D38" s="31">
        <v>6.9199999999999998E-2</v>
      </c>
      <c r="E38" s="31">
        <v>2.9700000000000001E-2</v>
      </c>
      <c r="F38" s="31">
        <v>1E-4</v>
      </c>
      <c r="G38" s="31">
        <v>-1.8643152427449523E-2</v>
      </c>
      <c r="H38" s="31">
        <f t="shared" si="0"/>
        <v>-1.8743152427449523E-2</v>
      </c>
    </row>
    <row r="39" spans="1:8" x14ac:dyDescent="0.2">
      <c r="A39" s="23">
        <v>2021</v>
      </c>
      <c r="B39" s="23">
        <v>2</v>
      </c>
      <c r="C39" s="31">
        <v>2.7799999999999998E-2</v>
      </c>
      <c r="D39" s="31">
        <v>4.53E-2</v>
      </c>
      <c r="E39" s="31">
        <v>7.17E-2</v>
      </c>
      <c r="F39" s="31">
        <v>0</v>
      </c>
      <c r="G39" s="31">
        <v>1.2656348653043588E-2</v>
      </c>
      <c r="H39" s="31">
        <f t="shared" si="0"/>
        <v>1.2656348653043588E-2</v>
      </c>
    </row>
    <row r="40" spans="1:8" x14ac:dyDescent="0.2">
      <c r="A40" s="23">
        <v>2021</v>
      </c>
      <c r="B40" s="23">
        <v>3</v>
      </c>
      <c r="C40" s="31">
        <v>3.0800000000000001E-2</v>
      </c>
      <c r="D40" s="31">
        <v>-8.6E-3</v>
      </c>
      <c r="E40" s="31">
        <v>7.3899999999999993E-2</v>
      </c>
      <c r="F40" s="31">
        <v>0</v>
      </c>
      <c r="G40" s="31">
        <v>6.3482413425354656E-2</v>
      </c>
      <c r="H40" s="31">
        <f t="shared" si="0"/>
        <v>6.3482413425354656E-2</v>
      </c>
    </row>
    <row r="41" spans="1:8" x14ac:dyDescent="0.2">
      <c r="A41" s="23">
        <v>2021</v>
      </c>
      <c r="B41" s="23">
        <v>4</v>
      </c>
      <c r="C41" s="31">
        <v>4.9299999999999997E-2</v>
      </c>
      <c r="D41" s="31">
        <v>-3.15E-2</v>
      </c>
      <c r="E41" s="31">
        <v>-9.4999999999999998E-3</v>
      </c>
      <c r="F41" s="31">
        <v>0</v>
      </c>
      <c r="G41" s="31">
        <v>8.6464421317106244E-2</v>
      </c>
      <c r="H41" s="31">
        <f t="shared" si="0"/>
        <v>8.6464421317106244E-2</v>
      </c>
    </row>
    <row r="42" spans="1:8" x14ac:dyDescent="0.2">
      <c r="A42" s="23">
        <v>2021</v>
      </c>
      <c r="B42" s="23">
        <v>5</v>
      </c>
      <c r="C42" s="31">
        <v>2.8999999999999998E-3</v>
      </c>
      <c r="D42" s="31">
        <v>1.23E-2</v>
      </c>
      <c r="E42" s="31">
        <v>7.0900000000000005E-2</v>
      </c>
      <c r="F42" s="31">
        <v>0</v>
      </c>
      <c r="G42" s="31">
        <v>7.0888831016116677E-3</v>
      </c>
      <c r="H42" s="31">
        <f t="shared" si="0"/>
        <v>7.0888831016116677E-3</v>
      </c>
    </row>
    <row r="43" spans="1:8" x14ac:dyDescent="0.2">
      <c r="A43" s="23">
        <v>2021</v>
      </c>
      <c r="B43" s="23">
        <v>6</v>
      </c>
      <c r="C43" s="31">
        <v>2.75E-2</v>
      </c>
      <c r="D43" s="31">
        <v>-3.4000000000000002E-3</v>
      </c>
      <c r="E43" s="31">
        <v>-7.8299999999999995E-2</v>
      </c>
      <c r="F43" s="31">
        <v>0</v>
      </c>
      <c r="G43" s="31">
        <v>9.8406309431757627E-2</v>
      </c>
      <c r="H43" s="31">
        <f t="shared" si="0"/>
        <v>9.8406309431757627E-2</v>
      </c>
    </row>
    <row r="44" spans="1:8" x14ac:dyDescent="0.2">
      <c r="A44" s="23">
        <v>2021</v>
      </c>
      <c r="B44" s="23">
        <v>7</v>
      </c>
      <c r="C44" s="31">
        <v>1.2699999999999999E-2</v>
      </c>
      <c r="D44" s="31">
        <v>-4.6300000000000001E-2</v>
      </c>
      <c r="E44" s="31">
        <v>-1.78E-2</v>
      </c>
      <c r="F44" s="31">
        <v>0</v>
      </c>
      <c r="G44" s="31">
        <v>3.2403683204779127E-2</v>
      </c>
      <c r="H44" s="31">
        <f t="shared" si="0"/>
        <v>3.2403683204779127E-2</v>
      </c>
    </row>
    <row r="45" spans="1:8" x14ac:dyDescent="0.2">
      <c r="A45" s="23">
        <v>2021</v>
      </c>
      <c r="B45" s="23">
        <v>8</v>
      </c>
      <c r="C45" s="31">
        <v>2.9100000000000001E-2</v>
      </c>
      <c r="D45" s="31">
        <v>-6.8000000000000005E-3</v>
      </c>
      <c r="E45" s="31">
        <v>-1.5E-3</v>
      </c>
      <c r="F45" s="31">
        <v>0</v>
      </c>
      <c r="G45" s="31">
        <v>4.6498831429262914E-2</v>
      </c>
      <c r="H45" s="31">
        <f t="shared" si="0"/>
        <v>4.6498831429262914E-2</v>
      </c>
    </row>
    <row r="46" spans="1:8" x14ac:dyDescent="0.2">
      <c r="A46" s="23">
        <v>2021</v>
      </c>
      <c r="B46" s="23">
        <v>9</v>
      </c>
      <c r="C46" s="31">
        <v>-4.3700000000000003E-2</v>
      </c>
      <c r="D46" s="31">
        <v>1.1299999999999999E-2</v>
      </c>
      <c r="E46" s="31">
        <v>5.0900000000000001E-2</v>
      </c>
      <c r="F46" s="31">
        <v>0</v>
      </c>
      <c r="G46" s="31">
        <v>-4.8247767783904584E-2</v>
      </c>
      <c r="H46" s="31">
        <f t="shared" si="0"/>
        <v>-4.8247767783904584E-2</v>
      </c>
    </row>
    <row r="47" spans="1:8" x14ac:dyDescent="0.2">
      <c r="A47" s="23">
        <v>2021</v>
      </c>
      <c r="B47" s="23">
        <v>10</v>
      </c>
      <c r="C47" s="31">
        <v>6.6500000000000004E-2</v>
      </c>
      <c r="D47" s="31">
        <v>-2.7000000000000003E-2</v>
      </c>
      <c r="E47" s="31">
        <v>-4.8999999999999998E-3</v>
      </c>
      <c r="F47" s="31">
        <v>0</v>
      </c>
      <c r="G47" s="31">
        <v>0.13647071608033221</v>
      </c>
      <c r="H47" s="31">
        <f t="shared" si="0"/>
        <v>0.13647071608033221</v>
      </c>
    </row>
    <row r="48" spans="1:8" x14ac:dyDescent="0.2">
      <c r="A48" s="23">
        <v>2021</v>
      </c>
      <c r="B48" s="23">
        <v>11</v>
      </c>
      <c r="C48" s="31">
        <v>-1.55E-2</v>
      </c>
      <c r="D48" s="31">
        <v>-1.77E-2</v>
      </c>
      <c r="E48" s="31">
        <v>-4.5000000000000005E-3</v>
      </c>
      <c r="F48" s="31">
        <v>0</v>
      </c>
      <c r="G48" s="31">
        <v>8.5832327442597708E-2</v>
      </c>
      <c r="H48" s="31">
        <f t="shared" si="0"/>
        <v>8.5832327442597708E-2</v>
      </c>
    </row>
    <row r="49" spans="1:8" x14ac:dyDescent="0.2">
      <c r="A49" s="23">
        <v>2021</v>
      </c>
      <c r="B49" s="23">
        <v>12</v>
      </c>
      <c r="C49" s="31">
        <v>3.1E-2</v>
      </c>
      <c r="D49" s="31">
        <v>-7.7000000000000002E-3</v>
      </c>
      <c r="E49" s="31">
        <v>3.2599999999999997E-2</v>
      </c>
      <c r="F49" s="31">
        <v>1E-4</v>
      </c>
      <c r="G49" s="31">
        <v>-2.4391895178788228E-2</v>
      </c>
      <c r="H49" s="31">
        <f t="shared" si="0"/>
        <v>-2.4491895178788227E-2</v>
      </c>
    </row>
    <row r="50" spans="1:8" x14ac:dyDescent="0.2">
      <c r="A50" s="23">
        <v>2022</v>
      </c>
      <c r="B50" s="23">
        <v>1</v>
      </c>
      <c r="C50" s="31">
        <v>-6.25E-2</v>
      </c>
      <c r="D50" s="31">
        <v>-4.0399999999999998E-2</v>
      </c>
      <c r="E50" s="31">
        <v>0.1275</v>
      </c>
      <c r="F50" s="31">
        <v>0</v>
      </c>
      <c r="G50" s="31">
        <v>-9.507294836109334E-2</v>
      </c>
      <c r="H50" s="31">
        <f t="shared" si="0"/>
        <v>-9.507294836109334E-2</v>
      </c>
    </row>
    <row r="51" spans="1:8" x14ac:dyDescent="0.2">
      <c r="A51" s="23">
        <v>2022</v>
      </c>
      <c r="B51" s="23">
        <v>2</v>
      </c>
      <c r="C51" s="31">
        <v>-2.29E-2</v>
      </c>
      <c r="D51" s="31">
        <v>2.9399999999999999E-2</v>
      </c>
      <c r="E51" s="31">
        <v>3.0800000000000001E-2</v>
      </c>
      <c r="F51" s="31">
        <v>0</v>
      </c>
      <c r="G51" s="31">
        <v>-7.9948885306766665E-2</v>
      </c>
      <c r="H51" s="31">
        <f t="shared" si="0"/>
        <v>-7.9948885306766665E-2</v>
      </c>
    </row>
    <row r="52" spans="1:8" x14ac:dyDescent="0.2">
      <c r="A52" s="23">
        <v>2022</v>
      </c>
      <c r="B52" s="23">
        <v>3</v>
      </c>
      <c r="C52" s="31">
        <v>3.0499999999999999E-2</v>
      </c>
      <c r="D52" s="31">
        <v>-2.1600000000000001E-2</v>
      </c>
      <c r="E52" s="31">
        <v>-1.8000000000000002E-2</v>
      </c>
      <c r="F52" s="31">
        <v>1E-4</v>
      </c>
      <c r="G52" s="31">
        <v>7.7420076261113194E-3</v>
      </c>
      <c r="H52" s="31">
        <f t="shared" si="0"/>
        <v>7.6420076261113192E-3</v>
      </c>
    </row>
    <row r="53" spans="1:8" x14ac:dyDescent="0.2">
      <c r="A53" s="23">
        <v>2022</v>
      </c>
      <c r="B53" s="23">
        <v>4</v>
      </c>
      <c r="C53" s="31">
        <v>-9.4600000000000004E-2</v>
      </c>
      <c r="D53" s="31">
        <v>-4.0999999999999995E-3</v>
      </c>
      <c r="E53" s="31">
        <v>6.1699999999999998E-2</v>
      </c>
      <c r="F53" s="31">
        <v>1E-4</v>
      </c>
      <c r="G53" s="31">
        <v>-0.11828318610313319</v>
      </c>
      <c r="H53" s="31">
        <f t="shared" si="0"/>
        <v>-0.1183831861031332</v>
      </c>
    </row>
    <row r="54" spans="1:8" x14ac:dyDescent="0.2">
      <c r="A54" s="23">
        <v>2022</v>
      </c>
      <c r="B54" s="23">
        <v>5</v>
      </c>
      <c r="C54" s="31">
        <v>-3.4000000000000002E-3</v>
      </c>
      <c r="D54" s="31">
        <v>-5.0000000000000001E-4</v>
      </c>
      <c r="E54" s="31">
        <v>8.3900000000000002E-2</v>
      </c>
      <c r="F54" s="31">
        <v>2.9999999999999997E-4</v>
      </c>
      <c r="G54" s="31">
        <v>1.214158003550566E-2</v>
      </c>
      <c r="H54" s="31">
        <f t="shared" si="0"/>
        <v>1.184158003550566E-2</v>
      </c>
    </row>
    <row r="55" spans="1:8" x14ac:dyDescent="0.2">
      <c r="A55" s="23">
        <v>2022</v>
      </c>
      <c r="B55" s="23">
        <v>6</v>
      </c>
      <c r="C55" s="31">
        <v>-8.43E-2</v>
      </c>
      <c r="D55" s="31">
        <v>1.3100000000000001E-2</v>
      </c>
      <c r="E55" s="31">
        <v>-5.9800000000000006E-2</v>
      </c>
      <c r="F55" s="31">
        <v>5.9999999999999995E-4</v>
      </c>
      <c r="G55" s="31">
        <v>-0.11093215546014401</v>
      </c>
      <c r="H55" s="31">
        <f t="shared" si="0"/>
        <v>-0.11153215546014401</v>
      </c>
    </row>
    <row r="56" spans="1:8" x14ac:dyDescent="0.2">
      <c r="A56" s="23">
        <v>2022</v>
      </c>
      <c r="B56" s="23">
        <v>7</v>
      </c>
      <c r="C56" s="31">
        <v>9.5700000000000007E-2</v>
      </c>
      <c r="D56" s="31">
        <v>1.8600000000000002E-2</v>
      </c>
      <c r="E56" s="31">
        <v>-4.0999999999999995E-2</v>
      </c>
      <c r="F56" s="31">
        <v>8.0000000000000004E-4</v>
      </c>
      <c r="G56" s="31">
        <v>0.11685110153550253</v>
      </c>
      <c r="H56" s="31">
        <f t="shared" si="0"/>
        <v>0.11605110153550253</v>
      </c>
    </row>
    <row r="57" spans="1:8" x14ac:dyDescent="0.2">
      <c r="A57" s="23">
        <v>2022</v>
      </c>
      <c r="B57" s="23">
        <v>8</v>
      </c>
      <c r="C57" s="31">
        <v>-3.7699999999999997E-2</v>
      </c>
      <c r="D57" s="31">
        <v>1.49E-2</v>
      </c>
      <c r="E57" s="31">
        <v>3.0000000000000001E-3</v>
      </c>
      <c r="F57" s="31">
        <v>1.9E-3</v>
      </c>
      <c r="G57" s="31">
        <v>-8.4242656500976787E-2</v>
      </c>
      <c r="H57" s="31">
        <f t="shared" si="0"/>
        <v>-8.6142656500976786E-2</v>
      </c>
    </row>
    <row r="58" spans="1:8" x14ac:dyDescent="0.2">
      <c r="A58" s="23">
        <v>2022</v>
      </c>
      <c r="B58" s="23">
        <v>9</v>
      </c>
      <c r="C58" s="31">
        <v>-9.35E-2</v>
      </c>
      <c r="D58" s="31">
        <v>-9.7000000000000003E-3</v>
      </c>
      <c r="E58" s="31">
        <v>5.9999999999999995E-4</v>
      </c>
      <c r="F58" s="31">
        <v>1.9E-3</v>
      </c>
      <c r="G58" s="31">
        <v>-0.13282488710467899</v>
      </c>
      <c r="H58" s="31">
        <f t="shared" si="0"/>
        <v>-0.134724887104679</v>
      </c>
    </row>
    <row r="59" spans="1:8" x14ac:dyDescent="0.2">
      <c r="A59" s="23">
        <v>2022</v>
      </c>
      <c r="B59" s="23">
        <v>10</v>
      </c>
      <c r="C59" s="31">
        <v>7.8299999999999995E-2</v>
      </c>
      <c r="D59" s="31">
        <v>1.8600000000000002E-2</v>
      </c>
      <c r="E59" s="31">
        <v>8.0500000000000002E-2</v>
      </c>
      <c r="F59" s="31">
        <v>2.3E-3</v>
      </c>
      <c r="G59" s="31">
        <v>0.10616466238443018</v>
      </c>
      <c r="H59" s="31">
        <f t="shared" si="0"/>
        <v>0.10386466238443018</v>
      </c>
    </row>
    <row r="60" spans="1:8" x14ac:dyDescent="0.2">
      <c r="A60" s="23">
        <v>2022</v>
      </c>
      <c r="B60" s="23">
        <v>11</v>
      </c>
      <c r="C60" s="31">
        <v>4.5999999999999999E-2</v>
      </c>
      <c r="D60" s="31">
        <v>-2.6699999999999998E-2</v>
      </c>
      <c r="E60" s="31">
        <v>1.38E-2</v>
      </c>
      <c r="F60" s="31">
        <v>2.8999999999999998E-3</v>
      </c>
      <c r="G60" s="31">
        <v>0.11901630429954428</v>
      </c>
      <c r="H60" s="31">
        <f t="shared" si="0"/>
        <v>0.11611630429954428</v>
      </c>
    </row>
    <row r="61" spans="1:8" x14ac:dyDescent="0.2">
      <c r="A61" s="23">
        <v>2022</v>
      </c>
      <c r="B61" s="23">
        <v>12</v>
      </c>
      <c r="C61" s="31">
        <v>-6.4100000000000004E-2</v>
      </c>
      <c r="D61" s="31">
        <v>-1.6000000000000001E-3</v>
      </c>
      <c r="E61" s="31">
        <v>1.32E-2</v>
      </c>
      <c r="F61" s="31">
        <v>3.3E-3</v>
      </c>
      <c r="G61" s="31">
        <v>-5.8624068039570612E-2</v>
      </c>
      <c r="H61" s="31">
        <f t="shared" si="0"/>
        <v>-6.1924068039570609E-2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FEB5-FCEE-E248-91DC-AF78C940A6BE}">
  <dimension ref="A1:T61"/>
  <sheetViews>
    <sheetView topLeftCell="I1" zoomScale="80" zoomScaleNormal="80" workbookViewId="0">
      <selection activeCell="N27" sqref="N27"/>
    </sheetView>
  </sheetViews>
  <sheetFormatPr baseColWidth="10" defaultColWidth="10.6640625" defaultRowHeight="16" x14ac:dyDescent="0.2"/>
  <cols>
    <col min="3" max="20" width="10.6640625" style="31"/>
  </cols>
  <sheetData>
    <row r="1" spans="1:20" x14ac:dyDescent="0.2">
      <c r="A1" s="23" t="s">
        <v>0</v>
      </c>
      <c r="B1" s="23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20</v>
      </c>
      <c r="I1" s="31" t="s">
        <v>12</v>
      </c>
      <c r="J1" s="31" t="s">
        <v>32</v>
      </c>
      <c r="L1" t="s">
        <v>33</v>
      </c>
      <c r="M1"/>
      <c r="N1"/>
      <c r="O1"/>
      <c r="P1"/>
      <c r="Q1"/>
      <c r="R1"/>
      <c r="S1"/>
      <c r="T1"/>
    </row>
    <row r="2" spans="1:20" ht="17" thickBot="1" x14ac:dyDescent="0.25">
      <c r="A2" s="23">
        <v>2018</v>
      </c>
      <c r="B2" s="23">
        <v>1</v>
      </c>
      <c r="C2" s="31">
        <v>5.57E-2</v>
      </c>
      <c r="D2" s="31">
        <v>-3.2000000000000001E-2</v>
      </c>
      <c r="E2" s="31">
        <v>-1.3300000000000001E-2</v>
      </c>
      <c r="F2" s="31">
        <v>-7.3000000000000001E-3</v>
      </c>
      <c r="G2" s="31">
        <v>-1.01E-2</v>
      </c>
      <c r="H2" s="31">
        <v>1.1999999999999999E-3</v>
      </c>
      <c r="I2" s="31">
        <v>0.13598235716842652</v>
      </c>
      <c r="J2" s="31">
        <f t="shared" ref="J2:J7" si="0">I2-H2</f>
        <v>0.13478235716842651</v>
      </c>
      <c r="L2"/>
      <c r="M2"/>
      <c r="N2"/>
      <c r="O2"/>
      <c r="P2"/>
      <c r="Q2"/>
      <c r="R2"/>
      <c r="S2"/>
      <c r="T2"/>
    </row>
    <row r="3" spans="1:20" x14ac:dyDescent="0.2">
      <c r="A3" s="23">
        <v>2018</v>
      </c>
      <c r="B3" s="23">
        <v>2</v>
      </c>
      <c r="C3" s="31">
        <v>-3.6499999999999998E-2</v>
      </c>
      <c r="D3" s="31">
        <v>3.0999999999999999E-3</v>
      </c>
      <c r="E3" s="31">
        <v>-1.0700000000000001E-2</v>
      </c>
      <c r="F3" s="31">
        <v>5.4000000000000003E-3</v>
      </c>
      <c r="G3" s="31">
        <v>-2.3900000000000001E-2</v>
      </c>
      <c r="H3" s="31">
        <v>1.1000000000000001E-3</v>
      </c>
      <c r="I3" s="31">
        <v>-2.933113952691201E-2</v>
      </c>
      <c r="J3" s="31">
        <f t="shared" si="0"/>
        <v>-3.043113952691201E-2</v>
      </c>
      <c r="L3" s="26" t="s">
        <v>34</v>
      </c>
      <c r="M3" s="26"/>
      <c r="N3"/>
      <c r="O3"/>
      <c r="P3"/>
      <c r="Q3"/>
      <c r="R3"/>
      <c r="S3"/>
      <c r="T3"/>
    </row>
    <row r="4" spans="1:20" x14ac:dyDescent="0.2">
      <c r="A4" s="23">
        <v>2018</v>
      </c>
      <c r="B4" s="23">
        <v>3</v>
      </c>
      <c r="C4" s="31">
        <v>-2.35E-2</v>
      </c>
      <c r="D4" s="31">
        <v>3.5799999999999998E-2</v>
      </c>
      <c r="E4" s="31">
        <v>-2.3E-3</v>
      </c>
      <c r="F4" s="31">
        <v>-4.5000000000000005E-3</v>
      </c>
      <c r="G4" s="31">
        <v>0</v>
      </c>
      <c r="H4" s="31">
        <v>1.1000000000000001E-3</v>
      </c>
      <c r="I4" s="31">
        <v>-1.6753783937419036E-2</v>
      </c>
      <c r="J4" s="31">
        <f t="shared" si="0"/>
        <v>-1.7853783937419036E-2</v>
      </c>
      <c r="L4" t="s">
        <v>35</v>
      </c>
      <c r="M4">
        <v>0.90953424203116096</v>
      </c>
      <c r="N4"/>
      <c r="O4"/>
      <c r="P4"/>
      <c r="Q4"/>
      <c r="R4"/>
      <c r="S4"/>
      <c r="T4"/>
    </row>
    <row r="5" spans="1:20" x14ac:dyDescent="0.2">
      <c r="A5" s="23">
        <v>2018</v>
      </c>
      <c r="B5" s="23">
        <v>4</v>
      </c>
      <c r="C5" s="31">
        <v>2.8000000000000004E-3</v>
      </c>
      <c r="D5" s="31">
        <v>9.300000000000001E-3</v>
      </c>
      <c r="E5" s="31">
        <v>5.4000000000000003E-3</v>
      </c>
      <c r="F5" s="31">
        <v>-2.4300000000000002E-2</v>
      </c>
      <c r="G5" s="31">
        <v>1.2699999999999999E-2</v>
      </c>
      <c r="H5" s="31">
        <v>1.4000000000000002E-3</v>
      </c>
      <c r="I5" s="31">
        <v>1.9310457621409833E-2</v>
      </c>
      <c r="J5" s="31">
        <f t="shared" si="0"/>
        <v>1.7910457621409831E-2</v>
      </c>
      <c r="L5" t="s">
        <v>36</v>
      </c>
      <c r="M5">
        <v>0.82725253742719851</v>
      </c>
      <c r="N5"/>
      <c r="O5"/>
      <c r="P5"/>
      <c r="Q5"/>
      <c r="R5"/>
      <c r="S5"/>
      <c r="T5"/>
    </row>
    <row r="6" spans="1:20" x14ac:dyDescent="0.2">
      <c r="A6" s="23">
        <v>2018</v>
      </c>
      <c r="B6" s="23">
        <v>5</v>
      </c>
      <c r="C6" s="31">
        <v>2.6499999999999999E-2</v>
      </c>
      <c r="D6" s="31">
        <v>4.7400000000000005E-2</v>
      </c>
      <c r="E6" s="31">
        <v>-3.1800000000000002E-2</v>
      </c>
      <c r="F6" s="31">
        <v>-2.0499999999999997E-2</v>
      </c>
      <c r="G6" s="31">
        <v>-1.47E-2</v>
      </c>
      <c r="H6" s="31">
        <v>1.4000000000000002E-3</v>
      </c>
      <c r="I6" s="31">
        <v>6.6403107920506091E-2</v>
      </c>
      <c r="J6" s="31">
        <f t="shared" si="0"/>
        <v>6.5003107920506092E-2</v>
      </c>
      <c r="L6" t="s">
        <v>37</v>
      </c>
      <c r="M6">
        <v>0.81125740200379104</v>
      </c>
      <c r="N6"/>
      <c r="O6"/>
      <c r="P6"/>
      <c r="Q6"/>
      <c r="R6"/>
      <c r="S6"/>
      <c r="T6"/>
    </row>
    <row r="7" spans="1:20" x14ac:dyDescent="0.2">
      <c r="A7" s="23">
        <v>2018</v>
      </c>
      <c r="B7" s="23">
        <v>6</v>
      </c>
      <c r="C7" s="31">
        <v>4.7999999999999996E-3</v>
      </c>
      <c r="D7" s="31">
        <v>8.1000000000000013E-3</v>
      </c>
      <c r="E7" s="31">
        <v>-2.3300000000000001E-2</v>
      </c>
      <c r="F7" s="31">
        <v>7.8000000000000005E-3</v>
      </c>
      <c r="G7" s="31">
        <v>2.3999999999999998E-3</v>
      </c>
      <c r="H7" s="31">
        <v>1.4000000000000002E-3</v>
      </c>
      <c r="I7" s="31">
        <v>1.8085027422029207E-3</v>
      </c>
      <c r="J7" s="31">
        <f t="shared" si="0"/>
        <v>4.0850274220292047E-4</v>
      </c>
      <c r="L7" t="s">
        <v>38</v>
      </c>
      <c r="M7">
        <v>3.2847717661676192E-2</v>
      </c>
      <c r="N7"/>
      <c r="O7"/>
      <c r="P7"/>
      <c r="Q7"/>
      <c r="R7"/>
      <c r="S7"/>
      <c r="T7"/>
    </row>
    <row r="8" spans="1:20" ht="17" thickBot="1" x14ac:dyDescent="0.25">
      <c r="A8" s="23">
        <v>2018</v>
      </c>
      <c r="B8" s="23">
        <v>7</v>
      </c>
      <c r="C8" s="31">
        <v>3.1899999999999998E-2</v>
      </c>
      <c r="D8" s="31">
        <v>-1.9299999999999998E-2</v>
      </c>
      <c r="E8" s="31">
        <v>4.6999999999999993E-3</v>
      </c>
      <c r="F8" s="31">
        <v>1.5600000000000001E-2</v>
      </c>
      <c r="G8" s="31">
        <v>3.4999999999999996E-3</v>
      </c>
      <c r="H8" s="31">
        <v>1.6000000000000001E-3</v>
      </c>
      <c r="I8" s="31">
        <v>2.2284804692827103E-2</v>
      </c>
      <c r="J8" s="31">
        <f t="shared" ref="J8:J61" si="1">I8-H8</f>
        <v>2.0684804692827102E-2</v>
      </c>
      <c r="L8" s="24" t="s">
        <v>39</v>
      </c>
      <c r="M8" s="24">
        <v>60</v>
      </c>
      <c r="N8"/>
      <c r="O8"/>
      <c r="P8"/>
      <c r="Q8"/>
      <c r="R8"/>
      <c r="S8"/>
      <c r="T8"/>
    </row>
    <row r="9" spans="1:20" x14ac:dyDescent="0.2">
      <c r="A9" s="23">
        <v>2018</v>
      </c>
      <c r="B9" s="23">
        <v>8</v>
      </c>
      <c r="C9" s="31">
        <v>3.44E-2</v>
      </c>
      <c r="D9" s="31">
        <v>6.3E-3</v>
      </c>
      <c r="E9" s="31">
        <v>-3.9800000000000002E-2</v>
      </c>
      <c r="F9" s="31">
        <v>-3.0000000000000001E-3</v>
      </c>
      <c r="G9" s="31">
        <v>-2.6600000000000002E-2</v>
      </c>
      <c r="H9" s="31">
        <v>1.6000000000000001E-3</v>
      </c>
      <c r="I9" s="31">
        <v>6.972753885632671E-2</v>
      </c>
      <c r="J9" s="31">
        <f t="shared" si="1"/>
        <v>6.8127538856326705E-2</v>
      </c>
      <c r="L9"/>
      <c r="M9"/>
      <c r="N9"/>
      <c r="O9"/>
      <c r="P9"/>
      <c r="Q9"/>
      <c r="R9"/>
      <c r="S9"/>
      <c r="T9"/>
    </row>
    <row r="10" spans="1:20" ht="17" thickBot="1" x14ac:dyDescent="0.25">
      <c r="A10" s="23">
        <v>2018</v>
      </c>
      <c r="B10" s="23">
        <v>9</v>
      </c>
      <c r="C10" s="31">
        <v>5.9999999999999995E-4</v>
      </c>
      <c r="D10" s="31">
        <v>-2.4900000000000002E-2</v>
      </c>
      <c r="E10" s="31">
        <v>-1.6899999999999998E-2</v>
      </c>
      <c r="F10" s="31">
        <v>6.4000000000000003E-3</v>
      </c>
      <c r="G10" s="31">
        <v>1.3000000000000001E-2</v>
      </c>
      <c r="H10" s="31">
        <v>1.5E-3</v>
      </c>
      <c r="I10" s="31">
        <v>1.9779643730346019E-2</v>
      </c>
      <c r="J10" s="31">
        <f t="shared" si="1"/>
        <v>1.8279643730346018E-2</v>
      </c>
      <c r="L10" t="s">
        <v>40</v>
      </c>
      <c r="M10"/>
      <c r="N10"/>
      <c r="O10"/>
      <c r="P10"/>
      <c r="Q10"/>
      <c r="R10"/>
      <c r="S10"/>
      <c r="T10"/>
    </row>
    <row r="11" spans="1:20" x14ac:dyDescent="0.2">
      <c r="A11" s="23">
        <v>2018</v>
      </c>
      <c r="B11" s="23">
        <v>10</v>
      </c>
      <c r="C11" s="31">
        <v>-7.6799999999999993E-2</v>
      </c>
      <c r="D11" s="31">
        <v>-4.4600000000000001E-2</v>
      </c>
      <c r="E11" s="31">
        <v>3.44E-2</v>
      </c>
      <c r="F11" s="31">
        <v>9.3999999999999986E-3</v>
      </c>
      <c r="G11" s="31">
        <v>3.6000000000000004E-2</v>
      </c>
      <c r="H11" s="31">
        <v>1.9E-3</v>
      </c>
      <c r="I11" s="31">
        <v>-0.14939456875947218</v>
      </c>
      <c r="J11" s="31">
        <f t="shared" si="1"/>
        <v>-0.1512945687594722</v>
      </c>
      <c r="L11" s="25"/>
      <c r="M11" s="25" t="s">
        <v>45</v>
      </c>
      <c r="N11" s="25" t="s">
        <v>46</v>
      </c>
      <c r="O11" s="25" t="s">
        <v>47</v>
      </c>
      <c r="P11" s="25" t="s">
        <v>48</v>
      </c>
      <c r="Q11" s="25" t="s">
        <v>49</v>
      </c>
      <c r="R11"/>
      <c r="S11"/>
      <c r="T11"/>
    </row>
    <row r="12" spans="1:20" x14ac:dyDescent="0.2">
      <c r="A12" s="23">
        <v>2018</v>
      </c>
      <c r="B12" s="23">
        <v>11</v>
      </c>
      <c r="C12" s="31">
        <v>1.6899999999999998E-2</v>
      </c>
      <c r="D12" s="31">
        <v>-7.7000000000000002E-3</v>
      </c>
      <c r="E12" s="31">
        <v>2.8000000000000004E-3</v>
      </c>
      <c r="F12" s="31">
        <v>-5.6000000000000008E-3</v>
      </c>
      <c r="G12" s="31">
        <v>3.5999999999999999E-3</v>
      </c>
      <c r="H12" s="31">
        <v>1.8E-3</v>
      </c>
      <c r="I12" s="31">
        <v>-3.6286353775429242E-2</v>
      </c>
      <c r="J12" s="31">
        <f t="shared" si="1"/>
        <v>-3.8086353775429245E-2</v>
      </c>
      <c r="L12" t="s">
        <v>41</v>
      </c>
      <c r="M12">
        <v>5</v>
      </c>
      <c r="N12">
        <v>0.2790169513390402</v>
      </c>
      <c r="O12">
        <v>5.5803390267808041E-2</v>
      </c>
      <c r="P12">
        <v>51.71900803144085</v>
      </c>
      <c r="Q12">
        <v>2.2093780889165175E-19</v>
      </c>
      <c r="R12"/>
      <c r="S12"/>
      <c r="T12"/>
    </row>
    <row r="13" spans="1:20" x14ac:dyDescent="0.2">
      <c r="A13" s="23">
        <v>2018</v>
      </c>
      <c r="B13" s="23">
        <v>12</v>
      </c>
      <c r="C13" s="31">
        <v>-9.5700000000000007E-2</v>
      </c>
      <c r="D13" s="31">
        <v>-2.87E-2</v>
      </c>
      <c r="E13" s="31">
        <v>-1.8500000000000003E-2</v>
      </c>
      <c r="F13" s="31">
        <v>-2.9999999999999997E-4</v>
      </c>
      <c r="G13" s="31">
        <v>2.2000000000000001E-3</v>
      </c>
      <c r="H13" s="31">
        <v>2E-3</v>
      </c>
      <c r="I13" s="31">
        <v>-8.9513016083324223E-2</v>
      </c>
      <c r="J13" s="31">
        <f t="shared" si="1"/>
        <v>-9.1513016083324225E-2</v>
      </c>
      <c r="L13" t="s">
        <v>42</v>
      </c>
      <c r="M13">
        <v>54</v>
      </c>
      <c r="N13">
        <v>5.8264518001384491E-2</v>
      </c>
      <c r="O13">
        <v>1.0789725555811942E-3</v>
      </c>
      <c r="P13"/>
      <c r="Q13"/>
      <c r="R13"/>
      <c r="S13"/>
      <c r="T13"/>
    </row>
    <row r="14" spans="1:20" ht="17" thickBot="1" x14ac:dyDescent="0.25">
      <c r="A14" s="23">
        <v>2019</v>
      </c>
      <c r="B14" s="23">
        <v>1</v>
      </c>
      <c r="C14" s="31">
        <v>8.4000000000000005E-2</v>
      </c>
      <c r="D14" s="31">
        <v>3.0200000000000001E-2</v>
      </c>
      <c r="E14" s="31">
        <v>-4.5999999999999999E-3</v>
      </c>
      <c r="F14" s="31">
        <v>-7.8000000000000005E-3</v>
      </c>
      <c r="G14" s="31">
        <v>-1.5100000000000001E-2</v>
      </c>
      <c r="H14" s="31">
        <v>2.0999999999999999E-3</v>
      </c>
      <c r="I14" s="31">
        <v>7.9003194416252157E-2</v>
      </c>
      <c r="J14" s="31">
        <f t="shared" si="1"/>
        <v>7.6903194416252152E-2</v>
      </c>
      <c r="L14" s="24" t="s">
        <v>43</v>
      </c>
      <c r="M14" s="24">
        <v>59</v>
      </c>
      <c r="N14" s="24">
        <v>0.33728146934042469</v>
      </c>
      <c r="O14" s="24"/>
      <c r="P14" s="24"/>
      <c r="Q14" s="24"/>
      <c r="R14"/>
      <c r="S14"/>
      <c r="T14"/>
    </row>
    <row r="15" spans="1:20" ht="17" thickBot="1" x14ac:dyDescent="0.25">
      <c r="A15" s="23">
        <v>2019</v>
      </c>
      <c r="B15" s="23">
        <v>2</v>
      </c>
      <c r="C15" s="31">
        <v>3.4000000000000002E-2</v>
      </c>
      <c r="D15" s="31">
        <v>1.7399999999999999E-2</v>
      </c>
      <c r="E15" s="31">
        <v>-2.6699999999999998E-2</v>
      </c>
      <c r="F15" s="31">
        <v>1.1999999999999999E-3</v>
      </c>
      <c r="G15" s="31">
        <v>-1.6E-2</v>
      </c>
      <c r="H15" s="31">
        <v>1.8E-3</v>
      </c>
      <c r="I15" s="31">
        <v>4.7014383436690434E-2</v>
      </c>
      <c r="J15" s="31">
        <f t="shared" si="1"/>
        <v>4.5214383436690431E-2</v>
      </c>
      <c r="L15"/>
      <c r="M15"/>
      <c r="N15"/>
      <c r="O15"/>
      <c r="P15"/>
      <c r="Q15"/>
      <c r="R15"/>
      <c r="S15"/>
      <c r="T15"/>
    </row>
    <row r="16" spans="1:20" x14ac:dyDescent="0.2">
      <c r="A16" s="23">
        <v>2019</v>
      </c>
      <c r="B16" s="23">
        <v>3</v>
      </c>
      <c r="C16" s="31">
        <v>1.1000000000000001E-2</v>
      </c>
      <c r="D16" s="31">
        <v>-3.5000000000000003E-2</v>
      </c>
      <c r="E16" s="31">
        <v>-4.0999999999999995E-2</v>
      </c>
      <c r="F16" s="31">
        <v>9.0000000000000011E-3</v>
      </c>
      <c r="G16" s="31">
        <v>-9.5999999999999992E-3</v>
      </c>
      <c r="H16" s="31">
        <v>1.9E-3</v>
      </c>
      <c r="I16" s="31">
        <v>6.6061694426759424E-2</v>
      </c>
      <c r="J16" s="31">
        <f t="shared" si="1"/>
        <v>6.4161694426759425E-2</v>
      </c>
      <c r="L16" s="25"/>
      <c r="M16" s="25" t="s">
        <v>50</v>
      </c>
      <c r="N16" s="25" t="s">
        <v>38</v>
      </c>
      <c r="O16" s="25" t="s">
        <v>51</v>
      </c>
      <c r="P16" s="25" t="s">
        <v>52</v>
      </c>
      <c r="Q16" s="25" t="s">
        <v>53</v>
      </c>
      <c r="R16" s="25" t="s">
        <v>54</v>
      </c>
      <c r="S16" s="25" t="s">
        <v>55</v>
      </c>
      <c r="T16" s="25" t="s">
        <v>56</v>
      </c>
    </row>
    <row r="17" spans="1:20" x14ac:dyDescent="0.2">
      <c r="A17" s="23">
        <v>2019</v>
      </c>
      <c r="B17" s="23">
        <v>4</v>
      </c>
      <c r="C17" s="31">
        <v>3.9699999999999999E-2</v>
      </c>
      <c r="D17" s="31">
        <v>-1.1699999999999999E-2</v>
      </c>
      <c r="E17" s="31">
        <v>2.1400000000000002E-2</v>
      </c>
      <c r="F17" s="31">
        <v>1.6200000000000003E-2</v>
      </c>
      <c r="G17" s="31">
        <v>-2.2000000000000002E-2</v>
      </c>
      <c r="H17" s="31">
        <v>2.0999999999999999E-3</v>
      </c>
      <c r="I17" s="31">
        <v>5.4670372213710364E-2</v>
      </c>
      <c r="J17" s="31">
        <f t="shared" si="1"/>
        <v>5.2570372213710366E-2</v>
      </c>
      <c r="L17" t="s">
        <v>44</v>
      </c>
      <c r="M17">
        <v>5.8008584332142482E-3</v>
      </c>
      <c r="N17">
        <v>4.5130855738539826E-3</v>
      </c>
      <c r="O17">
        <v>1.2853419990130084</v>
      </c>
      <c r="P17">
        <v>0.20415818379904879</v>
      </c>
      <c r="Q17">
        <v>-3.2473333596259157E-3</v>
      </c>
      <c r="R17">
        <v>1.4849050226054412E-2</v>
      </c>
      <c r="S17">
        <v>-3.2473333596259157E-3</v>
      </c>
      <c r="T17">
        <v>1.4849050226054412E-2</v>
      </c>
    </row>
    <row r="18" spans="1:20" x14ac:dyDescent="0.2">
      <c r="A18" s="23">
        <v>2019</v>
      </c>
      <c r="B18" s="23">
        <v>5</v>
      </c>
      <c r="C18" s="31">
        <v>-6.9400000000000003E-2</v>
      </c>
      <c r="D18" s="31">
        <v>-1.5800000000000002E-2</v>
      </c>
      <c r="E18" s="31">
        <v>-2.35E-2</v>
      </c>
      <c r="F18" s="31">
        <v>-4.6999999999999993E-3</v>
      </c>
      <c r="G18" s="31">
        <v>1.7600000000000001E-2</v>
      </c>
      <c r="H18" s="31">
        <v>2.0999999999999999E-3</v>
      </c>
      <c r="I18" s="31">
        <v>-0.10493782496836108</v>
      </c>
      <c r="J18" s="31">
        <f t="shared" si="1"/>
        <v>-0.10703782496836109</v>
      </c>
      <c r="L18" t="s">
        <v>27</v>
      </c>
      <c r="M18">
        <v>1.1493687604427305</v>
      </c>
      <c r="N18">
        <v>8.9433813872645609E-2</v>
      </c>
      <c r="O18">
        <v>12.851612948984149</v>
      </c>
      <c r="P18">
        <v>4.6400601544896722E-18</v>
      </c>
      <c r="Q18">
        <v>0.9700647593457975</v>
      </c>
      <c r="R18">
        <v>1.3286727615396634</v>
      </c>
      <c r="S18">
        <v>0.9700647593457975</v>
      </c>
      <c r="T18">
        <v>1.3286727615396634</v>
      </c>
    </row>
    <row r="19" spans="1:20" x14ac:dyDescent="0.2">
      <c r="A19" s="23">
        <v>2019</v>
      </c>
      <c r="B19" s="23">
        <v>6</v>
      </c>
      <c r="C19" s="31">
        <v>6.93E-2</v>
      </c>
      <c r="D19" s="31">
        <v>3.5999999999999999E-3</v>
      </c>
      <c r="E19" s="31">
        <v>-7.1999999999999998E-3</v>
      </c>
      <c r="F19" s="31">
        <v>9.1000000000000004E-3</v>
      </c>
      <c r="G19" s="31">
        <v>-4.3E-3</v>
      </c>
      <c r="H19" s="31">
        <v>1.8E-3</v>
      </c>
      <c r="I19" s="31">
        <v>0.11245928126779801</v>
      </c>
      <c r="J19" s="31">
        <f t="shared" si="1"/>
        <v>0.11065928126779802</v>
      </c>
      <c r="L19" t="s">
        <v>28</v>
      </c>
      <c r="M19">
        <v>-0.24716813440608781</v>
      </c>
      <c r="N19">
        <v>0.19271877592367032</v>
      </c>
      <c r="O19">
        <v>-1.2825327123496422</v>
      </c>
      <c r="P19">
        <v>0.20513403798703178</v>
      </c>
      <c r="Q19">
        <v>-0.63354601670040978</v>
      </c>
      <c r="R19">
        <v>0.13920974788823415</v>
      </c>
      <c r="S19">
        <v>-0.63354601670040978</v>
      </c>
      <c r="T19">
        <v>0.13920974788823415</v>
      </c>
    </row>
    <row r="20" spans="1:20" x14ac:dyDescent="0.2">
      <c r="A20" s="23">
        <v>2019</v>
      </c>
      <c r="B20" s="23">
        <v>7</v>
      </c>
      <c r="C20" s="31">
        <v>1.1899999999999999E-2</v>
      </c>
      <c r="D20" s="31">
        <v>-1.78E-2</v>
      </c>
      <c r="E20" s="31">
        <v>4.6999999999999993E-3</v>
      </c>
      <c r="F20" s="31">
        <v>-7.000000000000001E-4</v>
      </c>
      <c r="G20" s="31">
        <v>3.7000000000000002E-3</v>
      </c>
      <c r="H20" s="31">
        <v>1.9E-3</v>
      </c>
      <c r="I20" s="31">
        <v>3.1486935072907604E-2</v>
      </c>
      <c r="J20" s="31">
        <f t="shared" si="1"/>
        <v>2.9586935072907605E-2</v>
      </c>
      <c r="L20" t="s">
        <v>29</v>
      </c>
      <c r="M20">
        <v>-0.30870545158812096</v>
      </c>
      <c r="N20">
        <v>0.14867705114338711</v>
      </c>
      <c r="O20">
        <v>-2.0763490344612716</v>
      </c>
      <c r="P20">
        <v>4.2635636009610706E-2</v>
      </c>
      <c r="Q20">
        <v>-0.60678499205437442</v>
      </c>
      <c r="R20">
        <v>-1.0625911121867559E-2</v>
      </c>
      <c r="S20">
        <v>-0.60678499205437442</v>
      </c>
      <c r="T20">
        <v>-1.0625911121867559E-2</v>
      </c>
    </row>
    <row r="21" spans="1:20" x14ac:dyDescent="0.2">
      <c r="A21" s="23">
        <v>2019</v>
      </c>
      <c r="B21" s="23">
        <v>8</v>
      </c>
      <c r="C21" s="31">
        <v>-2.58E-2</v>
      </c>
      <c r="D21" s="31">
        <v>-3.2300000000000002E-2</v>
      </c>
      <c r="E21" s="31">
        <v>-4.7699999999999992E-2</v>
      </c>
      <c r="F21" s="31">
        <v>5.5000000000000005E-3</v>
      </c>
      <c r="G21" s="31">
        <v>-6.8999999999999999E-3</v>
      </c>
      <c r="H21" s="31">
        <v>1.6000000000000001E-3</v>
      </c>
      <c r="I21" s="31">
        <v>1.1564930793643553E-2</v>
      </c>
      <c r="J21" s="31">
        <f t="shared" si="1"/>
        <v>9.9649307936435522E-3</v>
      </c>
      <c r="L21" t="s">
        <v>30</v>
      </c>
      <c r="M21">
        <v>0.53595894549133016</v>
      </c>
      <c r="N21">
        <v>0.21733693810791158</v>
      </c>
      <c r="O21">
        <v>2.4660278651078502</v>
      </c>
      <c r="P21">
        <v>1.6869031581629605E-2</v>
      </c>
      <c r="Q21">
        <v>0.10022461972056845</v>
      </c>
      <c r="R21">
        <v>0.97169327126209182</v>
      </c>
      <c r="S21">
        <v>0.10022461972056845</v>
      </c>
      <c r="T21">
        <v>0.97169327126209182</v>
      </c>
    </row>
    <row r="22" spans="1:20" ht="17" thickBot="1" x14ac:dyDescent="0.25">
      <c r="A22" s="23">
        <v>2019</v>
      </c>
      <c r="B22" s="23">
        <v>9</v>
      </c>
      <c r="C22" s="31">
        <v>1.43E-2</v>
      </c>
      <c r="D22" s="31">
        <v>2.7000000000000001E-3</v>
      </c>
      <c r="E22" s="31">
        <v>6.7400000000000002E-2</v>
      </c>
      <c r="F22" s="31">
        <v>1.84E-2</v>
      </c>
      <c r="G22" s="31">
        <v>3.3599999999999998E-2</v>
      </c>
      <c r="H22" s="31">
        <v>1.8E-3</v>
      </c>
      <c r="I22" s="31">
        <v>5.455187430777662E-3</v>
      </c>
      <c r="J22" s="31">
        <f t="shared" si="1"/>
        <v>3.6551874307776621E-3</v>
      </c>
      <c r="L22" s="24" t="s">
        <v>31</v>
      </c>
      <c r="M22" s="24">
        <v>-0.19005406238269598</v>
      </c>
      <c r="N22" s="24">
        <v>0.22482880747333894</v>
      </c>
      <c r="O22" s="24">
        <v>-0.8453278942256246</v>
      </c>
      <c r="P22" s="24">
        <v>0.40165785906309603</v>
      </c>
      <c r="Q22" s="24">
        <v>-0.64080868187401363</v>
      </c>
      <c r="R22" s="24">
        <v>0.26070055710862172</v>
      </c>
      <c r="S22" s="24">
        <v>-0.64080868187401363</v>
      </c>
      <c r="T22" s="24">
        <v>0.26070055710862172</v>
      </c>
    </row>
    <row r="23" spans="1:20" x14ac:dyDescent="0.2">
      <c r="A23" s="23">
        <v>2019</v>
      </c>
      <c r="B23" s="23">
        <v>10</v>
      </c>
      <c r="C23" s="31">
        <v>2.06E-2</v>
      </c>
      <c r="D23" s="31">
        <v>2.7000000000000001E-3</v>
      </c>
      <c r="E23" s="31">
        <v>-1.9199999999999998E-2</v>
      </c>
      <c r="F23" s="31">
        <v>4.4000000000000003E-3</v>
      </c>
      <c r="G23" s="31">
        <v>-9.5999999999999992E-3</v>
      </c>
      <c r="H23" s="31">
        <v>1.6000000000000001E-3</v>
      </c>
      <c r="I23" s="31">
        <v>4.9572549053698435E-2</v>
      </c>
      <c r="J23" s="31">
        <f t="shared" si="1"/>
        <v>4.7972549053698438E-2</v>
      </c>
      <c r="L23"/>
      <c r="M23"/>
      <c r="N23"/>
      <c r="O23"/>
      <c r="P23"/>
      <c r="Q23"/>
      <c r="R23"/>
      <c r="S23"/>
      <c r="T23"/>
    </row>
    <row r="24" spans="1:20" x14ac:dyDescent="0.2">
      <c r="A24" s="23">
        <v>2019</v>
      </c>
      <c r="B24" s="23">
        <v>11</v>
      </c>
      <c r="C24" s="31">
        <v>3.8699999999999998E-2</v>
      </c>
      <c r="D24" s="31">
        <v>4.5000000000000005E-3</v>
      </c>
      <c r="E24" s="31">
        <v>-0.02</v>
      </c>
      <c r="F24" s="31">
        <v>-1.6E-2</v>
      </c>
      <c r="G24" s="31">
        <v>-1.2500000000000001E-2</v>
      </c>
      <c r="H24" s="31">
        <v>1.1999999999999999E-3</v>
      </c>
      <c r="I24" s="31">
        <v>3.0393827129633001E-2</v>
      </c>
      <c r="J24" s="31">
        <f t="shared" si="1"/>
        <v>2.9193827129633001E-2</v>
      </c>
      <c r="L24"/>
      <c r="M24"/>
      <c r="N24"/>
      <c r="O24"/>
      <c r="P24"/>
      <c r="Q24"/>
      <c r="R24"/>
      <c r="S24"/>
      <c r="T24"/>
    </row>
    <row r="25" spans="1:20" x14ac:dyDescent="0.2">
      <c r="A25" s="23">
        <v>2019</v>
      </c>
      <c r="B25" s="23">
        <v>12</v>
      </c>
      <c r="C25" s="31">
        <v>2.7699999999999999E-2</v>
      </c>
      <c r="D25" s="31">
        <v>9.7000000000000003E-3</v>
      </c>
      <c r="E25" s="31">
        <v>1.77E-2</v>
      </c>
      <c r="F25" s="31">
        <v>0</v>
      </c>
      <c r="G25" s="31">
        <v>1.23E-2</v>
      </c>
      <c r="H25" s="31">
        <v>1.4000000000000002E-3</v>
      </c>
      <c r="I25" s="31">
        <v>3.2820681324989977E-2</v>
      </c>
      <c r="J25" s="31">
        <f t="shared" si="1"/>
        <v>3.1420681324989978E-2</v>
      </c>
      <c r="L25"/>
      <c r="M25"/>
      <c r="N25"/>
      <c r="O25"/>
      <c r="P25"/>
      <c r="Q25"/>
      <c r="R25"/>
      <c r="S25"/>
      <c r="T25"/>
    </row>
    <row r="26" spans="1:20" x14ac:dyDescent="0.2">
      <c r="A26" s="23">
        <v>2020</v>
      </c>
      <c r="B26" s="23">
        <v>1</v>
      </c>
      <c r="C26" s="31">
        <v>-1.1000000000000001E-3</v>
      </c>
      <c r="D26" s="31">
        <v>-4.3799999999999999E-2</v>
      </c>
      <c r="E26" s="31">
        <v>-6.2300000000000001E-2</v>
      </c>
      <c r="F26" s="31">
        <v>-1.1699999999999999E-2</v>
      </c>
      <c r="G26" s="31">
        <v>-2.3199999999999998E-2</v>
      </c>
      <c r="H26" s="31">
        <v>1.2999999999999999E-3</v>
      </c>
      <c r="I26" s="31">
        <v>5.1544983439684743E-2</v>
      </c>
      <c r="J26" s="31">
        <f t="shared" si="1"/>
        <v>5.024498343968474E-2</v>
      </c>
    </row>
    <row r="27" spans="1:20" x14ac:dyDescent="0.2">
      <c r="A27" s="23">
        <v>2020</v>
      </c>
      <c r="B27" s="23">
        <v>2</v>
      </c>
      <c r="C27" s="31">
        <v>-8.1300000000000011E-2</v>
      </c>
      <c r="D27" s="31">
        <v>4.0000000000000002E-4</v>
      </c>
      <c r="E27" s="31">
        <v>-3.7900000000000003E-2</v>
      </c>
      <c r="F27" s="31">
        <v>-1.47E-2</v>
      </c>
      <c r="G27" s="31">
        <v>-2.5099999999999997E-2</v>
      </c>
      <c r="H27" s="31">
        <v>1.1999999999999999E-3</v>
      </c>
      <c r="I27" s="31">
        <v>2.1737801765960778E-4</v>
      </c>
      <c r="J27" s="31">
        <f t="shared" si="1"/>
        <v>-9.8262198234039212E-4</v>
      </c>
    </row>
    <row r="28" spans="1:20" x14ac:dyDescent="0.2">
      <c r="A28" s="23">
        <v>2020</v>
      </c>
      <c r="B28" s="23">
        <v>3</v>
      </c>
      <c r="C28" s="31">
        <v>-0.13390000000000002</v>
      </c>
      <c r="D28" s="31">
        <v>-8.3000000000000004E-2</v>
      </c>
      <c r="E28" s="31">
        <v>-0.13949999999999999</v>
      </c>
      <c r="F28" s="31">
        <v>-1.52E-2</v>
      </c>
      <c r="G28" s="31">
        <v>1.26E-2</v>
      </c>
      <c r="H28" s="31">
        <v>1.2999999999999999E-3</v>
      </c>
      <c r="I28" s="31">
        <v>-9.7074788559006656E-2</v>
      </c>
      <c r="J28" s="31">
        <f t="shared" si="1"/>
        <v>-9.8374788559006651E-2</v>
      </c>
    </row>
    <row r="29" spans="1:20" x14ac:dyDescent="0.2">
      <c r="A29" s="23">
        <v>2020</v>
      </c>
      <c r="B29" s="23">
        <v>4</v>
      </c>
      <c r="C29" s="31">
        <v>0.13650000000000001</v>
      </c>
      <c r="D29" s="31">
        <v>2.58E-2</v>
      </c>
      <c r="E29" s="31">
        <v>-1.26E-2</v>
      </c>
      <c r="F29" s="31">
        <v>2.7099999999999999E-2</v>
      </c>
      <c r="G29" s="31">
        <v>-1.01E-2</v>
      </c>
      <c r="H29" s="31">
        <v>0</v>
      </c>
      <c r="I29" s="31">
        <v>0.1455023048023692</v>
      </c>
      <c r="J29" s="31">
        <f t="shared" si="1"/>
        <v>0.1455023048023692</v>
      </c>
    </row>
    <row r="30" spans="1:20" x14ac:dyDescent="0.2">
      <c r="A30" s="23">
        <v>2020</v>
      </c>
      <c r="B30" s="23">
        <v>5</v>
      </c>
      <c r="C30" s="31">
        <v>5.5800000000000002E-2</v>
      </c>
      <c r="D30" s="31">
        <v>1.9699999999999999E-2</v>
      </c>
      <c r="E30" s="31">
        <v>-4.8899999999999999E-2</v>
      </c>
      <c r="F30" s="31">
        <v>9.5999999999999992E-3</v>
      </c>
      <c r="G30" s="31">
        <v>-3.2500000000000001E-2</v>
      </c>
      <c r="H30" s="31">
        <v>1E-4</v>
      </c>
      <c r="I30" s="31">
        <v>0.13511035172524949</v>
      </c>
      <c r="J30" s="31">
        <f t="shared" si="1"/>
        <v>0.1350103517252495</v>
      </c>
    </row>
    <row r="31" spans="1:20" x14ac:dyDescent="0.2">
      <c r="A31" s="23">
        <v>2020</v>
      </c>
      <c r="B31" s="23">
        <v>6</v>
      </c>
      <c r="C31" s="31">
        <v>2.46E-2</v>
      </c>
      <c r="D31" s="31">
        <v>1.9699999999999999E-2</v>
      </c>
      <c r="E31" s="31">
        <v>-2.1700000000000001E-2</v>
      </c>
      <c r="F31" s="31">
        <v>8.9999999999999998E-4</v>
      </c>
      <c r="G31" s="31">
        <v>5.3E-3</v>
      </c>
      <c r="H31" s="31">
        <v>1E-4</v>
      </c>
      <c r="I31" s="31">
        <v>4.3539202548367399E-2</v>
      </c>
      <c r="J31" s="31">
        <f t="shared" si="1"/>
        <v>4.3439202548367396E-2</v>
      </c>
    </row>
    <row r="32" spans="1:20" x14ac:dyDescent="0.2">
      <c r="A32" s="23">
        <v>2020</v>
      </c>
      <c r="B32" s="23">
        <v>7</v>
      </c>
      <c r="C32" s="31">
        <v>5.7699999999999994E-2</v>
      </c>
      <c r="D32" s="31">
        <v>-3.2000000000000001E-2</v>
      </c>
      <c r="E32" s="31">
        <v>-1.37E-2</v>
      </c>
      <c r="F32" s="31">
        <v>4.0000000000000001E-3</v>
      </c>
      <c r="G32" s="31">
        <v>9.5999999999999992E-3</v>
      </c>
      <c r="H32" s="31">
        <v>1E-4</v>
      </c>
      <c r="I32" s="31">
        <v>6.1488472031515855E-2</v>
      </c>
      <c r="J32" s="31">
        <f t="shared" si="1"/>
        <v>6.1388472031515852E-2</v>
      </c>
    </row>
    <row r="33" spans="1:10" x14ac:dyDescent="0.2">
      <c r="A33" s="23">
        <v>2020</v>
      </c>
      <c r="B33" s="23">
        <v>8</v>
      </c>
      <c r="C33" s="31">
        <v>7.6299999999999993E-2</v>
      </c>
      <c r="D33" s="31">
        <v>-8.8999999999999999E-3</v>
      </c>
      <c r="E33" s="31">
        <v>-2.9600000000000001E-2</v>
      </c>
      <c r="F33" s="31">
        <v>4.2599999999999999E-2</v>
      </c>
      <c r="G33" s="31">
        <v>-1.2E-2</v>
      </c>
      <c r="H33" s="31">
        <v>1E-4</v>
      </c>
      <c r="I33" s="31">
        <v>0.14038523121164997</v>
      </c>
      <c r="J33" s="31">
        <f t="shared" si="1"/>
        <v>0.14028523121164999</v>
      </c>
    </row>
    <row r="34" spans="1:10" x14ac:dyDescent="0.2">
      <c r="A34" s="23">
        <v>2020</v>
      </c>
      <c r="B34" s="23">
        <v>9</v>
      </c>
      <c r="C34" s="31">
        <v>-3.6299999999999999E-2</v>
      </c>
      <c r="D34" s="31">
        <v>1E-4</v>
      </c>
      <c r="E34" s="31">
        <v>-2.6800000000000001E-2</v>
      </c>
      <c r="F34" s="31">
        <v>-1.3899999999999999E-2</v>
      </c>
      <c r="G34" s="31">
        <v>-1.89E-2</v>
      </c>
      <c r="H34" s="31">
        <v>1E-4</v>
      </c>
      <c r="I34" s="31">
        <v>-2.5587537567079516E-2</v>
      </c>
      <c r="J34" s="31">
        <f t="shared" si="1"/>
        <v>-2.5687537567079515E-2</v>
      </c>
    </row>
    <row r="35" spans="1:10" x14ac:dyDescent="0.2">
      <c r="A35" s="23">
        <v>2020</v>
      </c>
      <c r="B35" s="23">
        <v>10</v>
      </c>
      <c r="C35" s="31">
        <v>-2.1000000000000001E-2</v>
      </c>
      <c r="D35" s="31">
        <v>4.6399999999999997E-2</v>
      </c>
      <c r="E35" s="31">
        <v>4.2199999999999994E-2</v>
      </c>
      <c r="F35" s="31">
        <v>-7.4999999999999997E-3</v>
      </c>
      <c r="G35" s="31">
        <v>-7.6E-3</v>
      </c>
      <c r="H35" s="31">
        <v>1E-4</v>
      </c>
      <c r="I35" s="31">
        <v>-5.0223447636127898E-2</v>
      </c>
      <c r="J35" s="31">
        <f t="shared" si="1"/>
        <v>-5.0323447636127901E-2</v>
      </c>
    </row>
    <row r="36" spans="1:10" x14ac:dyDescent="0.2">
      <c r="A36" s="23">
        <v>2020</v>
      </c>
      <c r="B36" s="23">
        <v>11</v>
      </c>
      <c r="C36" s="31">
        <v>0.12470000000000001</v>
      </c>
      <c r="D36" s="31">
        <v>7.1199999999999999E-2</v>
      </c>
      <c r="E36" s="31">
        <v>2.1299999999999999E-2</v>
      </c>
      <c r="F36" s="31">
        <v>-2.2000000000000002E-2</v>
      </c>
      <c r="G36" s="31">
        <v>1.37E-2</v>
      </c>
      <c r="H36" s="31">
        <v>1E-4</v>
      </c>
      <c r="I36" s="31">
        <v>6.9799004387926536E-2</v>
      </c>
      <c r="J36" s="31">
        <f t="shared" si="1"/>
        <v>6.9699004387926533E-2</v>
      </c>
    </row>
    <row r="37" spans="1:10" x14ac:dyDescent="0.2">
      <c r="A37" s="23">
        <v>2020</v>
      </c>
      <c r="B37" s="23">
        <v>12</v>
      </c>
      <c r="C37" s="31">
        <v>4.6300000000000001E-2</v>
      </c>
      <c r="D37" s="31">
        <v>4.7899999999999998E-2</v>
      </c>
      <c r="E37" s="31">
        <v>-1.4999999999999999E-2</v>
      </c>
      <c r="F37" s="31">
        <v>-1.9900000000000001E-2</v>
      </c>
      <c r="G37" s="31">
        <v>-1.1000000000000001E-3</v>
      </c>
      <c r="H37" s="31">
        <v>1E-4</v>
      </c>
      <c r="I37" s="31">
        <v>-7.4024595880137758E-3</v>
      </c>
      <c r="J37" s="31">
        <f t="shared" si="1"/>
        <v>-7.5024595880137761E-3</v>
      </c>
    </row>
    <row r="38" spans="1:10" x14ac:dyDescent="0.2">
      <c r="A38" s="23">
        <v>2021</v>
      </c>
      <c r="B38" s="23">
        <v>1</v>
      </c>
      <c r="C38" s="31">
        <v>-2.9999999999999997E-4</v>
      </c>
      <c r="D38" s="31">
        <v>6.9199999999999998E-2</v>
      </c>
      <c r="E38" s="31">
        <v>2.9700000000000001E-2</v>
      </c>
      <c r="F38" s="31">
        <v>-3.8100000000000002E-2</v>
      </c>
      <c r="G38" s="31">
        <v>4.9000000000000002E-2</v>
      </c>
      <c r="H38" s="31">
        <v>1E-4</v>
      </c>
      <c r="I38" s="31">
        <v>-1.8643152427449523E-2</v>
      </c>
      <c r="J38" s="31">
        <f t="shared" si="1"/>
        <v>-1.8743152427449523E-2</v>
      </c>
    </row>
    <row r="39" spans="1:10" x14ac:dyDescent="0.2">
      <c r="A39" s="23">
        <v>2021</v>
      </c>
      <c r="B39" s="23">
        <v>2</v>
      </c>
      <c r="C39" s="31">
        <v>2.7799999999999998E-2</v>
      </c>
      <c r="D39" s="31">
        <v>4.53E-2</v>
      </c>
      <c r="E39" s="31">
        <v>7.17E-2</v>
      </c>
      <c r="F39" s="31">
        <v>3.0999999999999999E-3</v>
      </c>
      <c r="G39" s="31">
        <v>-1.9400000000000001E-2</v>
      </c>
      <c r="H39" s="31">
        <v>0</v>
      </c>
      <c r="I39" s="31">
        <v>1.2656348653043588E-2</v>
      </c>
      <c r="J39" s="31">
        <f t="shared" si="1"/>
        <v>1.2656348653043588E-2</v>
      </c>
    </row>
    <row r="40" spans="1:10" x14ac:dyDescent="0.2">
      <c r="A40" s="23">
        <v>2021</v>
      </c>
      <c r="B40" s="23">
        <v>3</v>
      </c>
      <c r="C40" s="31">
        <v>3.0800000000000001E-2</v>
      </c>
      <c r="D40" s="31">
        <v>-8.6E-3</v>
      </c>
      <c r="E40" s="31">
        <v>7.3899999999999993E-2</v>
      </c>
      <c r="F40" s="31">
        <v>6.4699999999999994E-2</v>
      </c>
      <c r="G40" s="31">
        <v>3.4099999999999998E-2</v>
      </c>
      <c r="H40" s="31">
        <v>0</v>
      </c>
      <c r="I40" s="31">
        <v>6.3482413425354656E-2</v>
      </c>
      <c r="J40" s="31">
        <f t="shared" si="1"/>
        <v>6.3482413425354656E-2</v>
      </c>
    </row>
    <row r="41" spans="1:10" x14ac:dyDescent="0.2">
      <c r="A41" s="23">
        <v>2021</v>
      </c>
      <c r="B41" s="23">
        <v>4</v>
      </c>
      <c r="C41" s="31">
        <v>4.9299999999999997E-2</v>
      </c>
      <c r="D41" s="31">
        <v>-3.15E-2</v>
      </c>
      <c r="E41" s="31">
        <v>-9.4999999999999998E-3</v>
      </c>
      <c r="F41" s="31">
        <v>2.4900000000000002E-2</v>
      </c>
      <c r="G41" s="31">
        <v>-2.69E-2</v>
      </c>
      <c r="H41" s="31">
        <v>0</v>
      </c>
      <c r="I41" s="31">
        <v>8.6464421317106244E-2</v>
      </c>
      <c r="J41" s="31">
        <f t="shared" si="1"/>
        <v>8.6464421317106244E-2</v>
      </c>
    </row>
    <row r="42" spans="1:10" x14ac:dyDescent="0.2">
      <c r="A42" s="23">
        <v>2021</v>
      </c>
      <c r="B42" s="23">
        <v>5</v>
      </c>
      <c r="C42" s="31">
        <v>2.8999999999999998E-3</v>
      </c>
      <c r="D42" s="31">
        <v>1.23E-2</v>
      </c>
      <c r="E42" s="31">
        <v>7.0900000000000005E-2</v>
      </c>
      <c r="F42" s="31">
        <v>2.53E-2</v>
      </c>
      <c r="G42" s="31">
        <v>3.0099999999999998E-2</v>
      </c>
      <c r="H42" s="31">
        <v>0</v>
      </c>
      <c r="I42" s="31">
        <v>7.0888831016116677E-3</v>
      </c>
      <c r="J42" s="31">
        <f t="shared" si="1"/>
        <v>7.0888831016116677E-3</v>
      </c>
    </row>
    <row r="43" spans="1:10" x14ac:dyDescent="0.2">
      <c r="A43" s="23">
        <v>2021</v>
      </c>
      <c r="B43" s="23">
        <v>6</v>
      </c>
      <c r="C43" s="31">
        <v>2.75E-2</v>
      </c>
      <c r="D43" s="31">
        <v>-3.4000000000000002E-3</v>
      </c>
      <c r="E43" s="31">
        <v>-7.8299999999999995E-2</v>
      </c>
      <c r="F43" s="31">
        <v>-2.18E-2</v>
      </c>
      <c r="G43" s="31">
        <v>-9.4999999999999998E-3</v>
      </c>
      <c r="H43" s="31">
        <v>0</v>
      </c>
      <c r="I43" s="31">
        <v>9.8406309431757627E-2</v>
      </c>
      <c r="J43" s="31">
        <f t="shared" si="1"/>
        <v>9.8406309431757627E-2</v>
      </c>
    </row>
    <row r="44" spans="1:10" x14ac:dyDescent="0.2">
      <c r="A44" s="23">
        <v>2021</v>
      </c>
      <c r="B44" s="23">
        <v>7</v>
      </c>
      <c r="C44" s="31">
        <v>1.2699999999999999E-2</v>
      </c>
      <c r="D44" s="31">
        <v>-4.6300000000000001E-2</v>
      </c>
      <c r="E44" s="31">
        <v>-1.78E-2</v>
      </c>
      <c r="F44" s="31">
        <v>5.5E-2</v>
      </c>
      <c r="G44" s="31">
        <v>-5.1999999999999998E-3</v>
      </c>
      <c r="H44" s="31">
        <v>0</v>
      </c>
      <c r="I44" s="31">
        <v>3.2403683204779127E-2</v>
      </c>
      <c r="J44" s="31">
        <f t="shared" si="1"/>
        <v>3.2403683204779127E-2</v>
      </c>
    </row>
    <row r="45" spans="1:10" x14ac:dyDescent="0.2">
      <c r="A45" s="23">
        <v>2021</v>
      </c>
      <c r="B45" s="23">
        <v>8</v>
      </c>
      <c r="C45" s="31">
        <v>2.9100000000000001E-2</v>
      </c>
      <c r="D45" s="31">
        <v>-6.8000000000000005E-3</v>
      </c>
      <c r="E45" s="31">
        <v>-1.5E-3</v>
      </c>
      <c r="F45" s="31">
        <v>-3.0000000000000001E-3</v>
      </c>
      <c r="G45" s="31">
        <v>-1.7899999999999999E-2</v>
      </c>
      <c r="H45" s="31">
        <v>0</v>
      </c>
      <c r="I45" s="31">
        <v>4.6498831429262914E-2</v>
      </c>
      <c r="J45" s="31">
        <f t="shared" si="1"/>
        <v>4.6498831429262914E-2</v>
      </c>
    </row>
    <row r="46" spans="1:10" x14ac:dyDescent="0.2">
      <c r="A46" s="23">
        <v>2021</v>
      </c>
      <c r="B46" s="23">
        <v>9</v>
      </c>
      <c r="C46" s="31">
        <v>-4.3700000000000003E-2</v>
      </c>
      <c r="D46" s="31">
        <v>1.1299999999999999E-2</v>
      </c>
      <c r="E46" s="31">
        <v>5.0900000000000001E-2</v>
      </c>
      <c r="F46" s="31">
        <v>-1.9E-2</v>
      </c>
      <c r="G46" s="31">
        <v>2.1099999999999997E-2</v>
      </c>
      <c r="H46" s="31">
        <v>0</v>
      </c>
      <c r="I46" s="31">
        <v>-4.8247767783904584E-2</v>
      </c>
      <c r="J46" s="31">
        <f t="shared" si="1"/>
        <v>-4.8247767783904584E-2</v>
      </c>
    </row>
    <row r="47" spans="1:10" x14ac:dyDescent="0.2">
      <c r="A47" s="23">
        <v>2021</v>
      </c>
      <c r="B47" s="23">
        <v>10</v>
      </c>
      <c r="C47" s="31">
        <v>6.6500000000000004E-2</v>
      </c>
      <c r="D47" s="31">
        <v>-2.7000000000000003E-2</v>
      </c>
      <c r="E47" s="31">
        <v>-4.8999999999999998E-3</v>
      </c>
      <c r="F47" s="31">
        <v>1.6899999999999998E-2</v>
      </c>
      <c r="G47" s="31">
        <v>-1.4499999999999999E-2</v>
      </c>
      <c r="H47" s="31">
        <v>0</v>
      </c>
      <c r="I47" s="31">
        <v>0.13647071608033221</v>
      </c>
      <c r="J47" s="31">
        <f t="shared" si="1"/>
        <v>0.13647071608033221</v>
      </c>
    </row>
    <row r="48" spans="1:10" x14ac:dyDescent="0.2">
      <c r="A48" s="23">
        <v>2021</v>
      </c>
      <c r="B48" s="23">
        <v>11</v>
      </c>
      <c r="C48" s="31">
        <v>-1.55E-2</v>
      </c>
      <c r="D48" s="31">
        <v>-1.77E-2</v>
      </c>
      <c r="E48" s="31">
        <v>-4.5000000000000005E-3</v>
      </c>
      <c r="F48" s="31">
        <v>7.22E-2</v>
      </c>
      <c r="G48" s="31">
        <v>1.72E-2</v>
      </c>
      <c r="H48" s="31">
        <v>0</v>
      </c>
      <c r="I48" s="31">
        <v>8.5832327442597708E-2</v>
      </c>
      <c r="J48" s="31">
        <f t="shared" si="1"/>
        <v>8.5832327442597708E-2</v>
      </c>
    </row>
    <row r="49" spans="1:10" x14ac:dyDescent="0.2">
      <c r="A49" s="23">
        <v>2021</v>
      </c>
      <c r="B49" s="23">
        <v>12</v>
      </c>
      <c r="C49" s="31">
        <v>3.1E-2</v>
      </c>
      <c r="D49" s="31">
        <v>-7.7000000000000002E-3</v>
      </c>
      <c r="E49" s="31">
        <v>3.2599999999999997E-2</v>
      </c>
      <c r="F49" s="31">
        <v>4.9200000000000001E-2</v>
      </c>
      <c r="G49" s="31">
        <v>4.4000000000000004E-2</v>
      </c>
      <c r="H49" s="31">
        <v>1E-4</v>
      </c>
      <c r="I49" s="31">
        <v>-2.4391895178788228E-2</v>
      </c>
      <c r="J49" s="31">
        <f t="shared" si="1"/>
        <v>-2.4491895178788227E-2</v>
      </c>
    </row>
    <row r="50" spans="1:10" x14ac:dyDescent="0.2">
      <c r="A50" s="23">
        <v>2022</v>
      </c>
      <c r="B50" s="23">
        <v>1</v>
      </c>
      <c r="C50" s="31">
        <v>-6.25E-2</v>
      </c>
      <c r="D50" s="31">
        <v>-4.0399999999999998E-2</v>
      </c>
      <c r="E50" s="31">
        <v>0.1275</v>
      </c>
      <c r="F50" s="31">
        <v>8.6999999999999994E-3</v>
      </c>
      <c r="G50" s="31">
        <v>7.7399999999999997E-2</v>
      </c>
      <c r="H50" s="31">
        <v>0</v>
      </c>
      <c r="I50" s="31">
        <v>-9.507294836109334E-2</v>
      </c>
      <c r="J50" s="31">
        <f t="shared" si="1"/>
        <v>-9.507294836109334E-2</v>
      </c>
    </row>
    <row r="51" spans="1:10" x14ac:dyDescent="0.2">
      <c r="A51" s="23">
        <v>2022</v>
      </c>
      <c r="B51" s="23">
        <v>2</v>
      </c>
      <c r="C51" s="31">
        <v>-2.29E-2</v>
      </c>
      <c r="D51" s="31">
        <v>2.9399999999999999E-2</v>
      </c>
      <c r="E51" s="31">
        <v>3.0800000000000001E-2</v>
      </c>
      <c r="F51" s="31">
        <v>-2.0799999999999999E-2</v>
      </c>
      <c r="G51" s="31">
        <v>3.1200000000000002E-2</v>
      </c>
      <c r="H51" s="31">
        <v>0</v>
      </c>
      <c r="I51" s="31">
        <v>-7.9948885306766665E-2</v>
      </c>
      <c r="J51" s="31">
        <f t="shared" si="1"/>
        <v>-7.9948885306766665E-2</v>
      </c>
    </row>
    <row r="52" spans="1:10" x14ac:dyDescent="0.2">
      <c r="A52" s="23">
        <v>2022</v>
      </c>
      <c r="B52" s="23">
        <v>3</v>
      </c>
      <c r="C52" s="31">
        <v>3.0499999999999999E-2</v>
      </c>
      <c r="D52" s="31">
        <v>-2.1600000000000001E-2</v>
      </c>
      <c r="E52" s="31">
        <v>-1.8000000000000002E-2</v>
      </c>
      <c r="F52" s="31">
        <v>-1.5600000000000001E-2</v>
      </c>
      <c r="G52" s="31">
        <v>3.1400000000000004E-2</v>
      </c>
      <c r="H52" s="31">
        <v>1E-4</v>
      </c>
      <c r="I52" s="31">
        <v>7.7420076261113194E-3</v>
      </c>
      <c r="J52" s="31">
        <f t="shared" si="1"/>
        <v>7.6420076261113192E-3</v>
      </c>
    </row>
    <row r="53" spans="1:10" x14ac:dyDescent="0.2">
      <c r="A53" s="23">
        <v>2022</v>
      </c>
      <c r="B53" s="23">
        <v>4</v>
      </c>
      <c r="C53" s="31">
        <v>-9.4600000000000004E-2</v>
      </c>
      <c r="D53" s="31">
        <v>-4.0999999999999995E-3</v>
      </c>
      <c r="E53" s="31">
        <v>6.1699999999999998E-2</v>
      </c>
      <c r="F53" s="31">
        <v>3.6299999999999999E-2</v>
      </c>
      <c r="G53" s="31">
        <v>5.8899999999999994E-2</v>
      </c>
      <c r="H53" s="31">
        <v>1E-4</v>
      </c>
      <c r="I53" s="31">
        <v>-0.11828318610313319</v>
      </c>
      <c r="J53" s="31">
        <f t="shared" si="1"/>
        <v>-0.1183831861031332</v>
      </c>
    </row>
    <row r="54" spans="1:10" x14ac:dyDescent="0.2">
      <c r="A54" s="23">
        <v>2022</v>
      </c>
      <c r="B54" s="23">
        <v>5</v>
      </c>
      <c r="C54" s="31">
        <v>-3.4000000000000002E-3</v>
      </c>
      <c r="D54" s="31">
        <v>-5.0000000000000001E-4</v>
      </c>
      <c r="E54" s="31">
        <v>8.3900000000000002E-2</v>
      </c>
      <c r="F54" s="31">
        <v>1.44E-2</v>
      </c>
      <c r="G54" s="31">
        <v>3.9699999999999999E-2</v>
      </c>
      <c r="H54" s="31">
        <v>2.9999999999999997E-4</v>
      </c>
      <c r="I54" s="31">
        <v>1.214158003550566E-2</v>
      </c>
      <c r="J54" s="31">
        <f t="shared" si="1"/>
        <v>1.184158003550566E-2</v>
      </c>
    </row>
    <row r="55" spans="1:10" x14ac:dyDescent="0.2">
      <c r="A55" s="23">
        <v>2022</v>
      </c>
      <c r="B55" s="23">
        <v>6</v>
      </c>
      <c r="C55" s="31">
        <v>-8.43E-2</v>
      </c>
      <c r="D55" s="31">
        <v>1.3100000000000001E-2</v>
      </c>
      <c r="E55" s="31">
        <v>-5.9800000000000006E-2</v>
      </c>
      <c r="F55" s="31">
        <v>1.8600000000000002E-2</v>
      </c>
      <c r="G55" s="31">
        <v>-4.7E-2</v>
      </c>
      <c r="H55" s="31">
        <v>5.9999999999999995E-4</v>
      </c>
      <c r="I55" s="31">
        <v>-0.11093215546014401</v>
      </c>
      <c r="J55" s="31">
        <f t="shared" si="1"/>
        <v>-0.11153215546014401</v>
      </c>
    </row>
    <row r="56" spans="1:10" x14ac:dyDescent="0.2">
      <c r="A56" s="23">
        <v>2022</v>
      </c>
      <c r="B56" s="23">
        <v>7</v>
      </c>
      <c r="C56" s="31">
        <v>9.5700000000000007E-2</v>
      </c>
      <c r="D56" s="31">
        <v>1.8600000000000002E-2</v>
      </c>
      <c r="E56" s="31">
        <v>-4.0999999999999995E-2</v>
      </c>
      <c r="F56" s="31">
        <v>6.8000000000000005E-3</v>
      </c>
      <c r="G56" s="31">
        <v>-6.9199999999999998E-2</v>
      </c>
      <c r="H56" s="31">
        <v>8.0000000000000004E-4</v>
      </c>
      <c r="I56" s="31">
        <v>0.11685110153550253</v>
      </c>
      <c r="J56" s="31">
        <f t="shared" si="1"/>
        <v>0.11605110153550253</v>
      </c>
    </row>
    <row r="57" spans="1:10" x14ac:dyDescent="0.2">
      <c r="A57" s="23">
        <v>2022</v>
      </c>
      <c r="B57" s="23">
        <v>8</v>
      </c>
      <c r="C57" s="31">
        <v>-3.7699999999999997E-2</v>
      </c>
      <c r="D57" s="31">
        <v>1.49E-2</v>
      </c>
      <c r="E57" s="31">
        <v>3.0000000000000001E-3</v>
      </c>
      <c r="F57" s="31">
        <v>-4.7800000000000002E-2</v>
      </c>
      <c r="G57" s="31">
        <v>1.3000000000000001E-2</v>
      </c>
      <c r="H57" s="31">
        <v>1.9E-3</v>
      </c>
      <c r="I57" s="31">
        <v>-8.4242656500976787E-2</v>
      </c>
      <c r="J57" s="31">
        <f t="shared" si="1"/>
        <v>-8.6142656500976786E-2</v>
      </c>
    </row>
    <row r="58" spans="1:10" x14ac:dyDescent="0.2">
      <c r="A58" s="23">
        <v>2022</v>
      </c>
      <c r="B58" s="23">
        <v>9</v>
      </c>
      <c r="C58" s="31">
        <v>-9.35E-2</v>
      </c>
      <c r="D58" s="31">
        <v>-9.7000000000000003E-3</v>
      </c>
      <c r="E58" s="31">
        <v>5.9999999999999995E-4</v>
      </c>
      <c r="F58" s="31">
        <v>-1.5100000000000001E-2</v>
      </c>
      <c r="G58" s="31">
        <v>-8.3999999999999995E-3</v>
      </c>
      <c r="H58" s="31">
        <v>1.9E-3</v>
      </c>
      <c r="I58" s="31">
        <v>-0.13282488710467899</v>
      </c>
      <c r="J58" s="31">
        <f t="shared" si="1"/>
        <v>-0.134724887104679</v>
      </c>
    </row>
    <row r="59" spans="1:10" x14ac:dyDescent="0.2">
      <c r="A59" s="23">
        <v>2022</v>
      </c>
      <c r="B59" s="23">
        <v>10</v>
      </c>
      <c r="C59" s="31">
        <v>7.8299999999999995E-2</v>
      </c>
      <c r="D59" s="31">
        <v>1.8600000000000002E-2</v>
      </c>
      <c r="E59" s="31">
        <v>8.0500000000000002E-2</v>
      </c>
      <c r="F59" s="31">
        <v>3.0699999999999998E-2</v>
      </c>
      <c r="G59" s="31">
        <v>6.5199999999999994E-2</v>
      </c>
      <c r="H59" s="31">
        <v>2.3E-3</v>
      </c>
      <c r="I59" s="31">
        <v>0.10616466238443018</v>
      </c>
      <c r="J59" s="31">
        <f t="shared" si="1"/>
        <v>0.10386466238443018</v>
      </c>
    </row>
    <row r="60" spans="1:10" x14ac:dyDescent="0.2">
      <c r="A60" s="23">
        <v>2022</v>
      </c>
      <c r="B60" s="23">
        <v>11</v>
      </c>
      <c r="C60" s="31">
        <v>4.5999999999999999E-2</v>
      </c>
      <c r="D60" s="31">
        <v>-2.6699999999999998E-2</v>
      </c>
      <c r="E60" s="31">
        <v>1.38E-2</v>
      </c>
      <c r="F60" s="31">
        <v>6.0100000000000001E-2</v>
      </c>
      <c r="G60" s="31">
        <v>3.1099999999999999E-2</v>
      </c>
      <c r="H60" s="31">
        <v>2.8999999999999998E-3</v>
      </c>
      <c r="I60" s="31">
        <v>0.11901630429954428</v>
      </c>
      <c r="J60" s="31">
        <f t="shared" si="1"/>
        <v>0.11611630429954428</v>
      </c>
    </row>
    <row r="61" spans="1:10" x14ac:dyDescent="0.2">
      <c r="A61" s="23">
        <v>2022</v>
      </c>
      <c r="B61" s="23">
        <v>12</v>
      </c>
      <c r="C61" s="31">
        <v>-6.4100000000000004E-2</v>
      </c>
      <c r="D61" s="31">
        <v>-1.6000000000000001E-3</v>
      </c>
      <c r="E61" s="31">
        <v>1.32E-2</v>
      </c>
      <c r="F61" s="31">
        <v>8.9999999999999998E-4</v>
      </c>
      <c r="G61" s="31">
        <v>4.1900000000000007E-2</v>
      </c>
      <c r="H61" s="31">
        <v>3.3E-3</v>
      </c>
      <c r="I61" s="31">
        <v>-5.8624068039570612E-2</v>
      </c>
      <c r="J61" s="31">
        <f t="shared" si="1"/>
        <v>-6.1924068039570609E-2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6F61-6C97-4938-B461-CFE4A7E856AF}">
  <dimension ref="A1:H16"/>
  <sheetViews>
    <sheetView workbookViewId="0">
      <selection activeCell="B12" sqref="B12"/>
    </sheetView>
  </sheetViews>
  <sheetFormatPr baseColWidth="10" defaultColWidth="8.83203125" defaultRowHeight="16" x14ac:dyDescent="0.2"/>
  <cols>
    <col min="1" max="1" width="26.33203125" bestFit="1" customWidth="1"/>
  </cols>
  <sheetData>
    <row r="1" spans="1:8" x14ac:dyDescent="0.2">
      <c r="A1" t="s">
        <v>66</v>
      </c>
    </row>
    <row r="2" spans="1:8" x14ac:dyDescent="0.2">
      <c r="A2" t="s">
        <v>57</v>
      </c>
    </row>
    <row r="4" spans="1:8" x14ac:dyDescent="0.2">
      <c r="A4" t="s">
        <v>58</v>
      </c>
      <c r="B4">
        <f>'FF 3 factor'!N13</f>
        <v>6.5925153804386502E-2</v>
      </c>
      <c r="F4" t="s">
        <v>153</v>
      </c>
      <c r="G4" s="31">
        <f>'FF 5 factor'!N13</f>
        <v>5.8264518001384491E-2</v>
      </c>
    </row>
    <row r="5" spans="1:8" x14ac:dyDescent="0.2">
      <c r="A5" t="s">
        <v>59</v>
      </c>
      <c r="B5">
        <f>'FF 5 factor'!N13</f>
        <v>5.8264518001384491E-2</v>
      </c>
      <c r="F5" t="s">
        <v>154</v>
      </c>
      <c r="G5" s="31">
        <f>'FF 5 factor'!O13</f>
        <v>1.0789725555811942E-3</v>
      </c>
    </row>
    <row r="6" spans="1:8" x14ac:dyDescent="0.2">
      <c r="G6" s="31"/>
    </row>
    <row r="7" spans="1:8" x14ac:dyDescent="0.2">
      <c r="A7" t="s">
        <v>60</v>
      </c>
      <c r="B7">
        <v>60</v>
      </c>
      <c r="F7" t="s">
        <v>155</v>
      </c>
      <c r="G7" s="31">
        <f>'FF 3 factor'!N13</f>
        <v>6.5925153804386502E-2</v>
      </c>
    </row>
    <row r="8" spans="1:8" x14ac:dyDescent="0.2">
      <c r="A8" t="s">
        <v>61</v>
      </c>
      <c r="B8">
        <v>5</v>
      </c>
    </row>
    <row r="9" spans="1:8" x14ac:dyDescent="0.2">
      <c r="A9" t="s">
        <v>62</v>
      </c>
      <c r="B9">
        <v>2</v>
      </c>
      <c r="F9" t="s">
        <v>60</v>
      </c>
      <c r="G9" s="39">
        <f>60</f>
        <v>60</v>
      </c>
    </row>
    <row r="10" spans="1:8" x14ac:dyDescent="0.2">
      <c r="F10" t="s">
        <v>61</v>
      </c>
      <c r="G10" s="39">
        <v>5</v>
      </c>
    </row>
    <row r="11" spans="1:8" x14ac:dyDescent="0.2">
      <c r="A11" t="s">
        <v>63</v>
      </c>
      <c r="B11">
        <f>((B4-B5)/2)/(B5/(60-5-1))</f>
        <v>3.5499678668265893</v>
      </c>
      <c r="C11" t="str">
        <f ca="1">_xlfn.FORMULATEXT(B11)</f>
        <v>=((B4-B5)/2)/(B5/(60-5-1))</v>
      </c>
      <c r="F11" t="s">
        <v>156</v>
      </c>
      <c r="G11" s="39">
        <v>2</v>
      </c>
    </row>
    <row r="12" spans="1:8" x14ac:dyDescent="0.2">
      <c r="A12" t="s">
        <v>64</v>
      </c>
      <c r="B12">
        <f>1-_xlfn.F.DIST(B11,B9,B7-B8-1,TRUE)</f>
        <v>3.5606654645826685E-2</v>
      </c>
      <c r="C12" t="str">
        <f ca="1">_xlfn.FORMULATEXT(B12)</f>
        <v>=1-F.DIST(B11,B9,B7-B8-1,TRUE)</v>
      </c>
    </row>
    <row r="13" spans="1:8" x14ac:dyDescent="0.2">
      <c r="F13" t="s">
        <v>63</v>
      </c>
      <c r="G13" s="31">
        <f>(G7-G4)/(G11*G5)</f>
        <v>3.5499678668265893</v>
      </c>
      <c r="H13" t="str">
        <f ca="1">_xlfn.FORMULATEXT(G13)</f>
        <v>=(G7-G4)/(G11*G5)</v>
      </c>
    </row>
    <row r="14" spans="1:8" x14ac:dyDescent="0.2">
      <c r="A14" t="s">
        <v>65</v>
      </c>
      <c r="B14" t="s">
        <v>69</v>
      </c>
      <c r="F14" t="s">
        <v>157</v>
      </c>
      <c r="G14" s="38">
        <f>1-_xlfn.F.DIST(G13,G11,G9-G10,TRUE)</f>
        <v>3.5478668777991218E-2</v>
      </c>
      <c r="H14" t="str">
        <f ca="1">_xlfn.FORMULATEXT(G14)</f>
        <v>=1-F.DIST(G13,G11,G9-G10,TRUE)</v>
      </c>
    </row>
    <row r="15" spans="1:8" x14ac:dyDescent="0.2">
      <c r="B15" t="s">
        <v>67</v>
      </c>
    </row>
    <row r="16" spans="1:8" x14ac:dyDescent="0.2">
      <c r="B1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1E83-9B19-4312-BD48-48E404F3EF15}">
  <dimension ref="A1:H16"/>
  <sheetViews>
    <sheetView workbookViewId="0">
      <selection activeCell="D20" sqref="D20"/>
    </sheetView>
  </sheetViews>
  <sheetFormatPr baseColWidth="10" defaultColWidth="8.83203125" defaultRowHeight="16" x14ac:dyDescent="0.2"/>
  <cols>
    <col min="1" max="1" width="26.33203125" bestFit="1" customWidth="1"/>
  </cols>
  <sheetData>
    <row r="1" spans="1:8" x14ac:dyDescent="0.2">
      <c r="A1" t="s">
        <v>66</v>
      </c>
    </row>
    <row r="2" spans="1:8" x14ac:dyDescent="0.2">
      <c r="A2" t="s">
        <v>57</v>
      </c>
    </row>
    <row r="4" spans="1:8" x14ac:dyDescent="0.2">
      <c r="A4" t="s">
        <v>58</v>
      </c>
      <c r="B4">
        <f>'FF 3 factor (2)'!N13</f>
        <v>0.53450371596670299</v>
      </c>
      <c r="F4" t="s">
        <v>153</v>
      </c>
      <c r="G4" s="31">
        <f>'FF 5 factor (2)'!N13</f>
        <v>0.51500535283872118</v>
      </c>
    </row>
    <row r="5" spans="1:8" x14ac:dyDescent="0.2">
      <c r="A5" t="s">
        <v>59</v>
      </c>
      <c r="B5">
        <f>'FF 5 factor (2)'!N13</f>
        <v>0.51500535283872118</v>
      </c>
      <c r="F5" t="s">
        <v>154</v>
      </c>
      <c r="G5" s="31">
        <f>'FF 5 factor (2)'!O13</f>
        <v>9.5371361636800225E-3</v>
      </c>
    </row>
    <row r="6" spans="1:8" x14ac:dyDescent="0.2">
      <c r="G6" s="31"/>
    </row>
    <row r="7" spans="1:8" x14ac:dyDescent="0.2">
      <c r="A7" t="s">
        <v>60</v>
      </c>
      <c r="B7">
        <v>60</v>
      </c>
      <c r="F7" t="s">
        <v>155</v>
      </c>
      <c r="G7" s="31">
        <f>'FF 3 factor (2)'!N13</f>
        <v>0.53450371596670299</v>
      </c>
    </row>
    <row r="8" spans="1:8" x14ac:dyDescent="0.2">
      <c r="A8" t="s">
        <v>61</v>
      </c>
      <c r="B8">
        <v>5</v>
      </c>
    </row>
    <row r="9" spans="1:8" x14ac:dyDescent="0.2">
      <c r="A9" t="s">
        <v>62</v>
      </c>
      <c r="B9">
        <v>2</v>
      </c>
      <c r="F9" t="s">
        <v>60</v>
      </c>
      <c r="G9" s="39">
        <f>60</f>
        <v>60</v>
      </c>
    </row>
    <row r="10" spans="1:8" x14ac:dyDescent="0.2">
      <c r="F10" t="s">
        <v>61</v>
      </c>
      <c r="G10" s="39">
        <v>5</v>
      </c>
    </row>
    <row r="11" spans="1:8" x14ac:dyDescent="0.2">
      <c r="A11" t="s">
        <v>63</v>
      </c>
      <c r="B11">
        <f>((B4-B5)/2)/(B5/(60-5-1))</f>
        <v>1.0222336555410008</v>
      </c>
      <c r="C11" t="str">
        <f ca="1">_xlfn.FORMULATEXT(B11)</f>
        <v>=((B4-B5)/2)/(B5/(60-5-1))</v>
      </c>
      <c r="F11" t="s">
        <v>156</v>
      </c>
      <c r="G11" s="39">
        <v>2</v>
      </c>
    </row>
    <row r="12" spans="1:8" x14ac:dyDescent="0.2">
      <c r="A12" t="s">
        <v>64</v>
      </c>
      <c r="B12">
        <f>1-_xlfn.F.DIST(B11,B9,B7-B8-1,TRUE)</f>
        <v>0.36664636397357353</v>
      </c>
      <c r="C12" t="str">
        <f ca="1">_xlfn.FORMULATEXT(B12)</f>
        <v>=1-F.DIST(B11,B9,B7-B8-1,TRUE)</v>
      </c>
    </row>
    <row r="13" spans="1:8" x14ac:dyDescent="0.2">
      <c r="F13" t="s">
        <v>63</v>
      </c>
      <c r="G13" s="31">
        <f>(G7-G4)/(G11*G5)</f>
        <v>1.0222336555410008</v>
      </c>
      <c r="H13" t="str">
        <f ca="1">_xlfn.FORMULATEXT(G13)</f>
        <v>=(G7-G4)/(G11*G5)</v>
      </c>
    </row>
    <row r="14" spans="1:8" x14ac:dyDescent="0.2">
      <c r="A14" t="s">
        <v>65</v>
      </c>
      <c r="B14" t="s">
        <v>170</v>
      </c>
      <c r="F14" t="s">
        <v>157</v>
      </c>
      <c r="G14" s="38">
        <f>1-_xlfn.F.DIST(G13,G11,G9-G10,TRUE)</f>
        <v>0.36652357503642885</v>
      </c>
      <c r="H14" t="str">
        <f ca="1">_xlfn.FORMULATEXT(G14)</f>
        <v>=1-F.DIST(G13,G11,G9-G10,TRUE)</v>
      </c>
    </row>
    <row r="15" spans="1:8" x14ac:dyDescent="0.2">
      <c r="B15" t="s">
        <v>171</v>
      </c>
    </row>
    <row r="16" spans="1:8" x14ac:dyDescent="0.2">
      <c r="B16" t="s">
        <v>172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37F9-B722-468C-BA63-FFD93503B418}">
  <dimension ref="A1:H62"/>
  <sheetViews>
    <sheetView topLeftCell="A43" workbookViewId="0">
      <selection activeCell="G53" sqref="G53"/>
    </sheetView>
  </sheetViews>
  <sheetFormatPr baseColWidth="10" defaultColWidth="8.83203125" defaultRowHeight="16" x14ac:dyDescent="0.2"/>
  <cols>
    <col min="1" max="1" width="10.6640625"/>
    <col min="2" max="2" width="8.83203125" style="2" bestFit="1" customWidth="1"/>
    <col min="3" max="3" width="11.6640625" style="40" bestFit="1" customWidth="1"/>
    <col min="4" max="4" width="8.83203125" style="2" bestFit="1" customWidth="1"/>
    <col min="5" max="5" width="8.6640625" style="2"/>
  </cols>
  <sheetData>
    <row r="1" spans="1:8" x14ac:dyDescent="0.2">
      <c r="A1" t="s">
        <v>0</v>
      </c>
      <c r="B1" s="2" t="s">
        <v>12</v>
      </c>
    </row>
    <row r="2" spans="1:8" x14ac:dyDescent="0.2">
      <c r="F2" t="s">
        <v>152</v>
      </c>
    </row>
    <row r="3" spans="1:8" x14ac:dyDescent="0.2">
      <c r="A3" s="1">
        <v>43101</v>
      </c>
      <c r="B3" s="2">
        <v>0.13598235716842652</v>
      </c>
      <c r="C3" s="40">
        <f>10000*(1+B3)</f>
        <v>11359.823571684265</v>
      </c>
      <c r="D3" s="2">
        <f>MAX($B$3:B3)</f>
        <v>0.13598235716842652</v>
      </c>
      <c r="E3" s="2">
        <f>(B3-D3)/D3</f>
        <v>0</v>
      </c>
      <c r="F3" s="3">
        <f>MIN(E:E)</f>
        <v>-2.0986319980792318</v>
      </c>
      <c r="H3" t="s">
        <v>151</v>
      </c>
    </row>
    <row r="4" spans="1:8" x14ac:dyDescent="0.2">
      <c r="A4" s="1">
        <v>43132</v>
      </c>
      <c r="B4" s="2">
        <v>-2.933113952691201E-2</v>
      </c>
      <c r="C4" s="40">
        <f>C3*(1+B4)</f>
        <v>11026.627001502089</v>
      </c>
      <c r="D4" s="2">
        <f>MAX($B$3:B4)</f>
        <v>0.13598235716842652</v>
      </c>
      <c r="E4" s="2">
        <f t="shared" ref="E4:E62" si="0">(B4-D4)/D4</f>
        <v>-1.2156981253868304</v>
      </c>
      <c r="H4" s="2">
        <f xml:space="preserve"> ( (C62/ C3) ^ (1 / 5) ) - 1</f>
        <v>0.1628398756833711</v>
      </c>
    </row>
    <row r="5" spans="1:8" x14ac:dyDescent="0.2">
      <c r="A5" s="1">
        <v>43160</v>
      </c>
      <c r="B5" s="2">
        <v>-1.6753783937419036E-2</v>
      </c>
      <c r="C5" s="40">
        <f t="shared" ref="C5:C6" si="1">C4*(1+B5)</f>
        <v>10841.889275160413</v>
      </c>
      <c r="D5" s="2">
        <f>MAX($B$3:B5)</f>
        <v>0.13598235716842652</v>
      </c>
      <c r="E5" s="2">
        <f t="shared" si="0"/>
        <v>-1.1232055708276034</v>
      </c>
    </row>
    <row r="6" spans="1:8" x14ac:dyDescent="0.2">
      <c r="A6" s="1">
        <v>43191</v>
      </c>
      <c r="B6" s="2">
        <v>1.9310457621409833E-2</v>
      </c>
      <c r="C6" s="40">
        <f t="shared" si="1"/>
        <v>11051.251118544415</v>
      </c>
      <c r="D6" s="2">
        <f>MAX($B$3:B6)</f>
        <v>0.13598235716842652</v>
      </c>
      <c r="E6" s="2">
        <f t="shared" si="0"/>
        <v>-0.85799291890864882</v>
      </c>
    </row>
    <row r="7" spans="1:8" x14ac:dyDescent="0.2">
      <c r="A7" s="1">
        <v>43221</v>
      </c>
      <c r="B7" s="2">
        <v>6.6403107920506091E-2</v>
      </c>
      <c r="C7" s="40">
        <f>C6*(1+B7)</f>
        <v>11785.088539225733</v>
      </c>
      <c r="D7" s="2">
        <f>MAX($B$3:B7)</f>
        <v>0.13598235716842652</v>
      </c>
      <c r="E7" s="2">
        <f t="shared" si="0"/>
        <v>-0.5116785051882885</v>
      </c>
    </row>
    <row r="8" spans="1:8" x14ac:dyDescent="0.2">
      <c r="A8" s="1">
        <v>43252</v>
      </c>
      <c r="B8" s="2">
        <v>1.8085027422029207E-3</v>
      </c>
      <c r="C8" s="40">
        <f t="shared" ref="C8:C61" si="2">C7*(1+B8)</f>
        <v>11806.401904166029</v>
      </c>
      <c r="D8" s="2">
        <f>MAX($B$3:B8)</f>
        <v>0.13598235716842652</v>
      </c>
      <c r="E8" s="2">
        <f t="shared" si="0"/>
        <v>-0.98670046041367754</v>
      </c>
    </row>
    <row r="9" spans="1:8" x14ac:dyDescent="0.2">
      <c r="A9" s="1">
        <v>43282</v>
      </c>
      <c r="B9" s="2">
        <v>2.2284804692827103E-2</v>
      </c>
      <c r="C9" s="40">
        <f t="shared" si="2"/>
        <v>12069.505264725389</v>
      </c>
      <c r="D9" s="2">
        <f>MAX($B$3:B9)</f>
        <v>0.13598235716842652</v>
      </c>
      <c r="E9" s="2">
        <f t="shared" si="0"/>
        <v>-0.83611988233719647</v>
      </c>
    </row>
    <row r="10" spans="1:8" x14ac:dyDescent="0.2">
      <c r="A10" s="1">
        <v>43313</v>
      </c>
      <c r="B10" s="2">
        <v>6.972753885632671E-2</v>
      </c>
      <c r="C10" s="40">
        <f t="shared" si="2"/>
        <v>12911.082162048169</v>
      </c>
      <c r="D10" s="2">
        <f>MAX($B$3:B10)</f>
        <v>0.13598235716842652</v>
      </c>
      <c r="E10" s="2">
        <f t="shared" si="0"/>
        <v>-0.48723098857624003</v>
      </c>
    </row>
    <row r="11" spans="1:8" x14ac:dyDescent="0.2">
      <c r="A11" s="1">
        <v>43344</v>
      </c>
      <c r="B11" s="2">
        <v>1.9779643730346019E-2</v>
      </c>
      <c r="C11" s="40">
        <f t="shared" si="2"/>
        <v>13166.45876738671</v>
      </c>
      <c r="D11" s="2">
        <f>MAX($B$3:B11)</f>
        <v>0.13598235716842652</v>
      </c>
      <c r="E11" s="2">
        <f t="shared" si="0"/>
        <v>-0.85454257344688378</v>
      </c>
    </row>
    <row r="12" spans="1:8" x14ac:dyDescent="0.2">
      <c r="A12" s="1">
        <v>43374</v>
      </c>
      <c r="B12" s="2">
        <v>-0.14939456875947218</v>
      </c>
      <c r="C12" s="40">
        <f t="shared" si="2"/>
        <v>11199.4613377436</v>
      </c>
      <c r="D12" s="2">
        <f>MAX($B$3:B12)</f>
        <v>0.13598235716842652</v>
      </c>
      <c r="E12" s="2">
        <f t="shared" si="0"/>
        <v>-2.0986319980792318</v>
      </c>
    </row>
    <row r="13" spans="1:8" x14ac:dyDescent="0.2">
      <c r="A13" s="1">
        <v>43405</v>
      </c>
      <c r="B13" s="2">
        <v>-3.6286353775429242E-2</v>
      </c>
      <c r="C13" s="40">
        <f t="shared" si="2"/>
        <v>10793.073721547993</v>
      </c>
      <c r="D13" s="2">
        <f>MAX($B$3:B13)</f>
        <v>0.13598235716842652</v>
      </c>
      <c r="E13" s="2">
        <f t="shared" si="0"/>
        <v>-1.2668460418764862</v>
      </c>
    </row>
    <row r="14" spans="1:8" x14ac:dyDescent="0.2">
      <c r="A14" s="1">
        <v>43435</v>
      </c>
      <c r="B14" s="2">
        <v>-8.9513016083324223E-2</v>
      </c>
      <c r="C14" s="40">
        <f t="shared" si="2"/>
        <v>9826.9531399225634</v>
      </c>
      <c r="D14" s="2">
        <f>MAX($B$3:B14)</f>
        <v>0.13598235716842652</v>
      </c>
      <c r="E14" s="2">
        <f t="shared" si="0"/>
        <v>-1.6582693368997434</v>
      </c>
    </row>
    <row r="15" spans="1:8" x14ac:dyDescent="0.2">
      <c r="A15" s="1">
        <v>43466</v>
      </c>
      <c r="B15" s="2">
        <v>7.9003194416252157E-2</v>
      </c>
      <c r="C15" s="40">
        <f t="shared" si="2"/>
        <v>10603.313829355266</v>
      </c>
      <c r="D15" s="2">
        <f>MAX($B$3:B15)</f>
        <v>0.13598235716842652</v>
      </c>
      <c r="E15" s="2">
        <f t="shared" si="0"/>
        <v>-0.41901878992728803</v>
      </c>
    </row>
    <row r="16" spans="1:8" x14ac:dyDescent="0.2">
      <c r="A16" s="1">
        <v>43497</v>
      </c>
      <c r="B16" s="2">
        <v>4.7014383436690434E-2</v>
      </c>
      <c r="C16" s="40">
        <f t="shared" si="2"/>
        <v>11101.822091428137</v>
      </c>
      <c r="D16" s="2">
        <f>MAX($B$3:B16)</f>
        <v>0.13598235716842652</v>
      </c>
      <c r="E16" s="2">
        <f t="shared" si="0"/>
        <v>-0.65426115258129525</v>
      </c>
    </row>
    <row r="17" spans="1:5" x14ac:dyDescent="0.2">
      <c r="A17" s="1">
        <v>43525</v>
      </c>
      <c r="B17" s="2">
        <v>6.6061694426759424E-2</v>
      </c>
      <c r="C17" s="40">
        <f t="shared" si="2"/>
        <v>11835.227270012309</v>
      </c>
      <c r="D17" s="2">
        <f>MAX($B$3:B17)</f>
        <v>0.13598235716842652</v>
      </c>
      <c r="E17" s="2">
        <f t="shared" si="0"/>
        <v>-0.51418922423196411</v>
      </c>
    </row>
    <row r="18" spans="1:5" x14ac:dyDescent="0.2">
      <c r="A18" s="1">
        <v>43556</v>
      </c>
      <c r="B18" s="2">
        <v>5.4670372213710364E-2</v>
      </c>
      <c r="C18" s="40">
        <f t="shared" si="2"/>
        <v>12482.263550097736</v>
      </c>
      <c r="D18" s="2">
        <f>MAX($B$3:B18)</f>
        <v>0.13598235716842652</v>
      </c>
      <c r="E18" s="2">
        <f t="shared" si="0"/>
        <v>-0.59795981366909134</v>
      </c>
    </row>
    <row r="19" spans="1:5" x14ac:dyDescent="0.2">
      <c r="A19" s="1">
        <v>43586</v>
      </c>
      <c r="B19" s="2">
        <v>-0.10493782496836108</v>
      </c>
      <c r="C19" s="40">
        <f t="shared" si="2"/>
        <v>11172.401962468626</v>
      </c>
      <c r="D19" s="2">
        <f>MAX($B$3:B19)</f>
        <v>0.13598235716842652</v>
      </c>
      <c r="E19" s="2">
        <f t="shared" si="0"/>
        <v>-1.7717017645045383</v>
      </c>
    </row>
    <row r="20" spans="1:5" x14ac:dyDescent="0.2">
      <c r="A20" s="1">
        <v>43617</v>
      </c>
      <c r="B20" s="2">
        <v>0.11245928126779801</v>
      </c>
      <c r="C20" s="40">
        <f t="shared" si="2"/>
        <v>12428.842257202785</v>
      </c>
      <c r="D20" s="2">
        <f>MAX($B$3:B20)</f>
        <v>0.13598235716842652</v>
      </c>
      <c r="E20" s="2">
        <f t="shared" si="0"/>
        <v>-0.17298623432077323</v>
      </c>
    </row>
    <row r="21" spans="1:5" x14ac:dyDescent="0.2">
      <c r="A21" s="1">
        <v>43647</v>
      </c>
      <c r="B21" s="2">
        <v>3.1486935072907604E-2</v>
      </c>
      <c r="C21" s="40">
        <f t="shared" si="2"/>
        <v>12820.18840638674</v>
      </c>
      <c r="D21" s="2">
        <f>MAX($B$3:B21)</f>
        <v>0.13598235716842652</v>
      </c>
      <c r="E21" s="2">
        <f t="shared" si="0"/>
        <v>-0.76844838015340355</v>
      </c>
    </row>
    <row r="22" spans="1:5" x14ac:dyDescent="0.2">
      <c r="A22" s="1">
        <v>43678</v>
      </c>
      <c r="B22" s="2">
        <v>1.1564930793643553E-2</v>
      </c>
      <c r="C22" s="40">
        <f t="shared" si="2"/>
        <v>12968.452998068075</v>
      </c>
      <c r="D22" s="2">
        <f>MAX($B$3:B22)</f>
        <v>0.13598235716842652</v>
      </c>
      <c r="E22" s="2">
        <f t="shared" si="0"/>
        <v>-0.91495271126003985</v>
      </c>
    </row>
    <row r="23" spans="1:5" x14ac:dyDescent="0.2">
      <c r="A23" s="1">
        <v>43709</v>
      </c>
      <c r="B23" s="2">
        <v>5.455187430777662E-3</v>
      </c>
      <c r="C23" s="40">
        <f t="shared" si="2"/>
        <v>13039.198339859766</v>
      </c>
      <c r="D23" s="2">
        <f>MAX($B$3:B23)</f>
        <v>0.13598235716842652</v>
      </c>
      <c r="E23" s="2">
        <f t="shared" si="0"/>
        <v>-0.95988312348475535</v>
      </c>
    </row>
    <row r="24" spans="1:5" x14ac:dyDescent="0.2">
      <c r="A24" s="1">
        <v>43739</v>
      </c>
      <c r="B24" s="2">
        <v>4.9572549053698435E-2</v>
      </c>
      <c r="C24" s="40">
        <f t="shared" si="2"/>
        <v>13685.584639183367</v>
      </c>
      <c r="D24" s="2">
        <f>MAX($B$3:B24)</f>
        <v>0.13598235716842652</v>
      </c>
      <c r="E24" s="2">
        <f t="shared" si="0"/>
        <v>-0.63544867079853373</v>
      </c>
    </row>
    <row r="25" spans="1:5" x14ac:dyDescent="0.2">
      <c r="A25" s="1">
        <v>43770</v>
      </c>
      <c r="B25" s="2">
        <v>3.0393827129633001E-2</v>
      </c>
      <c r="C25" s="40">
        <f t="shared" si="2"/>
        <v>14101.541932874667</v>
      </c>
      <c r="D25" s="2">
        <f>MAX($B$3:B25)</f>
        <v>0.13598235716842652</v>
      </c>
      <c r="E25" s="2">
        <f t="shared" si="0"/>
        <v>-0.77648698138106642</v>
      </c>
    </row>
    <row r="26" spans="1:5" x14ac:dyDescent="0.2">
      <c r="A26" s="1">
        <v>43800</v>
      </c>
      <c r="B26" s="2">
        <v>3.2820681324989977E-2</v>
      </c>
      <c r="C26" s="40">
        <f t="shared" si="2"/>
        <v>14564.364146844531</v>
      </c>
      <c r="D26" s="2">
        <f>MAX($B$3:B26)</f>
        <v>0.13598235716842652</v>
      </c>
      <c r="E26" s="2">
        <f t="shared" si="0"/>
        <v>-0.75864015002814977</v>
      </c>
    </row>
    <row r="27" spans="1:5" x14ac:dyDescent="0.2">
      <c r="A27" s="1">
        <v>43831</v>
      </c>
      <c r="B27" s="2">
        <v>5.1544983439684743E-2</v>
      </c>
      <c r="C27" s="40">
        <f t="shared" si="2"/>
        <v>15315.084055603173</v>
      </c>
      <c r="D27" s="2">
        <f>MAX($B$3:B27)</f>
        <v>0.13598235716842652</v>
      </c>
      <c r="E27" s="2">
        <f t="shared" si="0"/>
        <v>-0.62094359508828345</v>
      </c>
    </row>
    <row r="28" spans="1:5" x14ac:dyDescent="0.2">
      <c r="A28" s="1">
        <v>43862</v>
      </c>
      <c r="B28" s="2">
        <v>2.1737801765960778E-4</v>
      </c>
      <c r="C28" s="40">
        <f t="shared" si="2"/>
        <v>15318.413218215468</v>
      </c>
      <c r="D28" s="2">
        <f>MAX($B$3:B28)</f>
        <v>0.13598235716842652</v>
      </c>
      <c r="E28" s="2">
        <f t="shared" si="0"/>
        <v>-0.99840142484520711</v>
      </c>
    </row>
    <row r="29" spans="1:5" x14ac:dyDescent="0.2">
      <c r="A29" s="1">
        <v>43891</v>
      </c>
      <c r="B29" s="2">
        <v>-9.7074788559006656E-2</v>
      </c>
      <c r="C29" s="40">
        <f t="shared" si="2"/>
        <v>13831.381493997709</v>
      </c>
      <c r="D29" s="2">
        <f>MAX($B$3:B29)</f>
        <v>0.13598235716842652</v>
      </c>
      <c r="E29" s="2">
        <f t="shared" si="0"/>
        <v>-1.7138778190083197</v>
      </c>
    </row>
    <row r="30" spans="1:5" x14ac:dyDescent="0.2">
      <c r="A30" s="1">
        <v>43922</v>
      </c>
      <c r="B30" s="2">
        <v>0.1455023048023692</v>
      </c>
      <c r="C30" s="40">
        <f t="shared" si="2"/>
        <v>15843.879379975211</v>
      </c>
      <c r="D30" s="2">
        <f>MAX($B$3:B30)</f>
        <v>0.1455023048023692</v>
      </c>
      <c r="E30" s="2">
        <f t="shared" si="0"/>
        <v>0</v>
      </c>
    </row>
    <row r="31" spans="1:5" x14ac:dyDescent="0.2">
      <c r="A31" s="1">
        <v>43952</v>
      </c>
      <c r="B31" s="2">
        <v>0.13511035172524949</v>
      </c>
      <c r="C31" s="40">
        <f t="shared" si="2"/>
        <v>17984.551495696091</v>
      </c>
      <c r="D31" s="2">
        <f>MAX($B$3:B31)</f>
        <v>0.1455023048023692</v>
      </c>
      <c r="E31" s="2">
        <f t="shared" si="0"/>
        <v>-7.1421226565687349E-2</v>
      </c>
    </row>
    <row r="32" spans="1:5" x14ac:dyDescent="0.2">
      <c r="A32" s="1">
        <v>43983</v>
      </c>
      <c r="B32" s="2">
        <v>4.3539202548367399E-2</v>
      </c>
      <c r="C32" s="40">
        <f t="shared" si="2"/>
        <v>18767.584526008748</v>
      </c>
      <c r="D32" s="2">
        <f>MAX($B$3:B32)</f>
        <v>0.1455023048023692</v>
      </c>
      <c r="E32" s="2">
        <f t="shared" si="0"/>
        <v>-0.70076623454518316</v>
      </c>
    </row>
    <row r="33" spans="1:5" x14ac:dyDescent="0.2">
      <c r="A33" s="1">
        <v>44013</v>
      </c>
      <c r="B33" s="2">
        <v>6.1488472031515855E-2</v>
      </c>
      <c r="C33" s="40">
        <f t="shared" si="2"/>
        <v>19921.574622235348</v>
      </c>
      <c r="D33" s="2">
        <f>MAX($B$3:B33)</f>
        <v>0.1455023048023692</v>
      </c>
      <c r="E33" s="2">
        <f t="shared" si="0"/>
        <v>-0.57740551178874078</v>
      </c>
    </row>
    <row r="34" spans="1:5" x14ac:dyDescent="0.2">
      <c r="A34" s="1">
        <v>44044</v>
      </c>
      <c r="B34" s="2">
        <v>0.14038523121164997</v>
      </c>
      <c r="C34" s="40">
        <f t="shared" si="2"/>
        <v>22718.269481677999</v>
      </c>
      <c r="D34" s="2">
        <f>MAX($B$3:B34)</f>
        <v>0.1455023048023692</v>
      </c>
      <c r="E34" s="2">
        <f t="shared" si="0"/>
        <v>-3.5168333571551115E-2</v>
      </c>
    </row>
    <row r="35" spans="1:5" x14ac:dyDescent="0.2">
      <c r="A35" s="1">
        <v>44075</v>
      </c>
      <c r="B35" s="2">
        <v>-2.5587537567079516E-2</v>
      </c>
      <c r="C35" s="40">
        <f t="shared" si="2"/>
        <v>22136.964907856527</v>
      </c>
      <c r="D35" s="2">
        <f>MAX($B$3:B35)</f>
        <v>0.1455023048023692</v>
      </c>
      <c r="E35" s="2">
        <f t="shared" si="0"/>
        <v>-1.1758565790544293</v>
      </c>
    </row>
    <row r="36" spans="1:5" x14ac:dyDescent="0.2">
      <c r="A36" s="1">
        <v>44105</v>
      </c>
      <c r="B36" s="2">
        <v>-5.0223447636127898E-2</v>
      </c>
      <c r="C36" s="40">
        <f t="shared" si="2"/>
        <v>21025.170209983997</v>
      </c>
      <c r="D36" s="2">
        <f>MAX($B$3:B36)</f>
        <v>0.1455023048023692</v>
      </c>
      <c r="E36" s="2">
        <f t="shared" si="0"/>
        <v>-1.3451728665353082</v>
      </c>
    </row>
    <row r="37" spans="1:5" x14ac:dyDescent="0.2">
      <c r="A37" s="1">
        <v>44136</v>
      </c>
      <c r="B37" s="2">
        <v>6.9799004387926536E-2</v>
      </c>
      <c r="C37" s="40">
        <f t="shared" si="2"/>
        <v>22492.706157727574</v>
      </c>
      <c r="D37" s="2">
        <f>MAX($B$3:B37)</f>
        <v>0.1455023048023692</v>
      </c>
      <c r="E37" s="2">
        <f t="shared" si="0"/>
        <v>-0.52028935567218582</v>
      </c>
    </row>
    <row r="38" spans="1:5" x14ac:dyDescent="0.2">
      <c r="A38" s="1">
        <v>44166</v>
      </c>
      <c r="B38" s="2">
        <v>-7.4024595880137758E-3</v>
      </c>
      <c r="C38" s="40">
        <f t="shared" si="2"/>
        <v>22326.204809369927</v>
      </c>
      <c r="D38" s="2">
        <f>MAX($B$3:B38)</f>
        <v>0.1455023048023692</v>
      </c>
      <c r="E38" s="2">
        <f t="shared" si="0"/>
        <v>-1.0508752050221355</v>
      </c>
    </row>
    <row r="39" spans="1:5" x14ac:dyDescent="0.2">
      <c r="A39" s="1">
        <v>44197</v>
      </c>
      <c r="B39" s="2">
        <v>-1.8643152427449523E-2</v>
      </c>
      <c r="C39" s="40">
        <f t="shared" si="2"/>
        <v>21909.973969982388</v>
      </c>
      <c r="D39" s="2">
        <f>MAX($B$3:B39)</f>
        <v>0.1455023048023692</v>
      </c>
      <c r="E39" s="2">
        <f t="shared" si="0"/>
        <v>-1.1281296021583429</v>
      </c>
    </row>
    <row r="40" spans="1:5" x14ac:dyDescent="0.2">
      <c r="A40" s="1">
        <v>44228</v>
      </c>
      <c r="B40" s="2">
        <v>1.2656348653043588E-2</v>
      </c>
      <c r="C40" s="40">
        <f t="shared" si="2"/>
        <v>22187.274239525592</v>
      </c>
      <c r="D40" s="2">
        <f>MAX($B$3:B40)</f>
        <v>0.1455023048023692</v>
      </c>
      <c r="E40" s="2">
        <f t="shared" si="0"/>
        <v>-0.91301616376294337</v>
      </c>
    </row>
    <row r="41" spans="1:5" x14ac:dyDescent="0.2">
      <c r="A41" s="1">
        <v>44256</v>
      </c>
      <c r="B41" s="2">
        <v>6.3482413425354656E-2</v>
      </c>
      <c r="C41" s="40">
        <f t="shared" si="2"/>
        <v>23595.775955580877</v>
      </c>
      <c r="D41" s="2">
        <f>MAX($B$3:B41)</f>
        <v>0.1455023048023692</v>
      </c>
      <c r="E41" s="2">
        <f t="shared" si="0"/>
        <v>-0.56370166430297686</v>
      </c>
    </row>
    <row r="42" spans="1:5" x14ac:dyDescent="0.2">
      <c r="A42" s="1">
        <v>44287</v>
      </c>
      <c r="B42" s="2">
        <v>8.6464421317106244E-2</v>
      </c>
      <c r="C42" s="40">
        <f t="shared" si="2"/>
        <v>25635.971069108266</v>
      </c>
      <c r="D42" s="2">
        <f>MAX($B$3:B42)</f>
        <v>0.1455023048023692</v>
      </c>
      <c r="E42" s="2">
        <f t="shared" si="0"/>
        <v>-0.40575222203835254</v>
      </c>
    </row>
    <row r="43" spans="1:5" x14ac:dyDescent="0.2">
      <c r="A43" s="1">
        <v>44317</v>
      </c>
      <c r="B43" s="2">
        <v>7.0888831016116677E-3</v>
      </c>
      <c r="C43" s="40">
        <f t="shared" si="2"/>
        <v>25817.70147121347</v>
      </c>
      <c r="D43" s="2">
        <f>MAX($B$3:B43)</f>
        <v>0.1455023048023692</v>
      </c>
      <c r="E43" s="2">
        <f t="shared" si="0"/>
        <v>-0.95127992569437136</v>
      </c>
    </row>
    <row r="44" spans="1:5" x14ac:dyDescent="0.2">
      <c r="A44" s="1">
        <v>44348</v>
      </c>
      <c r="B44" s="2">
        <v>9.8406309431757627E-2</v>
      </c>
      <c r="C44" s="40">
        <f t="shared" si="2"/>
        <v>28358.326191006443</v>
      </c>
      <c r="D44" s="2">
        <f>MAX($B$3:B44)</f>
        <v>0.1455023048023692</v>
      </c>
      <c r="E44" s="2">
        <f t="shared" si="0"/>
        <v>-0.3236786897264648</v>
      </c>
    </row>
    <row r="45" spans="1:5" x14ac:dyDescent="0.2">
      <c r="A45" s="1">
        <v>44378</v>
      </c>
      <c r="B45" s="2">
        <v>3.2403683204779127E-2</v>
      </c>
      <c r="C45" s="40">
        <f t="shared" si="2"/>
        <v>29277.240409117607</v>
      </c>
      <c r="D45" s="2">
        <f>MAX($B$3:B45)</f>
        <v>0.1455023048023692</v>
      </c>
      <c r="E45" s="2">
        <f t="shared" si="0"/>
        <v>-0.77729780123557535</v>
      </c>
    </row>
    <row r="46" spans="1:5" x14ac:dyDescent="0.2">
      <c r="A46" s="1">
        <v>44409</v>
      </c>
      <c r="B46" s="2">
        <v>4.6498831429262914E-2</v>
      </c>
      <c r="C46" s="40">
        <f t="shared" si="2"/>
        <v>30638.597875615171</v>
      </c>
      <c r="D46" s="2">
        <f>MAX($B$3:B46)</f>
        <v>0.1455023048023692</v>
      </c>
      <c r="E46" s="2">
        <f t="shared" si="0"/>
        <v>-0.68042546478957366</v>
      </c>
    </row>
    <row r="47" spans="1:5" x14ac:dyDescent="0.2">
      <c r="A47" s="1">
        <v>44440</v>
      </c>
      <c r="B47" s="2">
        <v>-4.8247767783904584E-2</v>
      </c>
      <c r="C47" s="40">
        <f t="shared" si="2"/>
        <v>29160.353920088059</v>
      </c>
      <c r="D47" s="2">
        <f>MAX($B$3:B47)</f>
        <v>0.1455023048023692</v>
      </c>
      <c r="E47" s="2">
        <f t="shared" si="0"/>
        <v>-1.3315945259385262</v>
      </c>
    </row>
    <row r="48" spans="1:5" x14ac:dyDescent="0.2">
      <c r="A48" s="1">
        <v>44470</v>
      </c>
      <c r="B48" s="2">
        <v>0.13647071608033221</v>
      </c>
      <c r="C48" s="40">
        <f t="shared" si="2"/>
        <v>33139.888300718398</v>
      </c>
      <c r="D48" s="2">
        <f>MAX($B$3:B48)</f>
        <v>0.1455023048023692</v>
      </c>
      <c r="E48" s="2">
        <f t="shared" si="0"/>
        <v>-6.2071791469587308E-2</v>
      </c>
    </row>
    <row r="49" spans="1:5" x14ac:dyDescent="0.2">
      <c r="A49" s="1">
        <v>44501</v>
      </c>
      <c r="B49" s="2">
        <v>8.5832327442597708E-2</v>
      </c>
      <c r="C49" s="40">
        <f t="shared" si="2"/>
        <v>35984.362044756766</v>
      </c>
      <c r="D49" s="2">
        <f>MAX($B$3:B49)</f>
        <v>0.1455023048023692</v>
      </c>
      <c r="E49" s="2">
        <f t="shared" si="0"/>
        <v>-0.41009644102077408</v>
      </c>
    </row>
    <row r="50" spans="1:5" x14ac:dyDescent="0.2">
      <c r="A50" s="1">
        <v>44531</v>
      </c>
      <c r="B50" s="2">
        <v>-2.4391895178788228E-2</v>
      </c>
      <c r="C50" s="40">
        <f t="shared" si="2"/>
        <v>35106.635257685492</v>
      </c>
      <c r="D50" s="2">
        <f>MAX($B$3:B50)</f>
        <v>0.1455023048023692</v>
      </c>
      <c r="E50" s="2">
        <f t="shared" si="0"/>
        <v>-1.1676392357627523</v>
      </c>
    </row>
    <row r="51" spans="1:5" x14ac:dyDescent="0.2">
      <c r="A51" s="1">
        <v>44562</v>
      </c>
      <c r="B51" s="2">
        <v>-9.507294836109334E-2</v>
      </c>
      <c r="C51" s="40">
        <f t="shared" si="2"/>
        <v>31768.943936699819</v>
      </c>
      <c r="D51" s="2">
        <f>MAX($B$3:B51)</f>
        <v>0.1455023048023692</v>
      </c>
      <c r="E51" s="2">
        <f t="shared" si="0"/>
        <v>-1.6534119750902068</v>
      </c>
    </row>
    <row r="52" spans="1:5" x14ac:dyDescent="0.2">
      <c r="A52" s="1">
        <v>44593</v>
      </c>
      <c r="B52" s="2">
        <v>-7.9948885306766665E-2</v>
      </c>
      <c r="C52" s="40">
        <f t="shared" si="2"/>
        <v>29229.052281587505</v>
      </c>
      <c r="D52" s="2">
        <f>MAX($B$3:B52)</f>
        <v>0.1455023048023692</v>
      </c>
      <c r="E52" s="2">
        <f t="shared" si="0"/>
        <v>-1.5494681710737057</v>
      </c>
    </row>
    <row r="53" spans="1:5" x14ac:dyDescent="0.2">
      <c r="A53" s="1">
        <v>44621</v>
      </c>
      <c r="B53" s="2">
        <v>7.7420076261113194E-3</v>
      </c>
      <c r="C53" s="40">
        <f t="shared" si="2"/>
        <v>29455.343827255558</v>
      </c>
      <c r="D53" s="2">
        <f>MAX($B$3:B53)</f>
        <v>0.1455023048023692</v>
      </c>
      <c r="E53" s="2">
        <f t="shared" si="0"/>
        <v>-0.94679116845175049</v>
      </c>
    </row>
    <row r="54" spans="1:5" x14ac:dyDescent="0.2">
      <c r="A54" s="1">
        <v>44652</v>
      </c>
      <c r="B54" s="2">
        <v>-0.11828318610313319</v>
      </c>
      <c r="C54" s="40">
        <f t="shared" si="2"/>
        <v>25971.271911604515</v>
      </c>
      <c r="D54" s="2">
        <f>MAX($B$3:B54)</f>
        <v>0.1455023048023692</v>
      </c>
      <c r="E54" s="2">
        <f t="shared" si="0"/>
        <v>-1.8129299825442162</v>
      </c>
    </row>
    <row r="55" spans="1:5" x14ac:dyDescent="0.2">
      <c r="A55" s="1">
        <v>44682</v>
      </c>
      <c r="B55" s="2">
        <v>1.214158003550566E-2</v>
      </c>
      <c r="C55" s="40">
        <f t="shared" si="2"/>
        <v>26286.604188143141</v>
      </c>
      <c r="D55" s="2">
        <f>MAX($B$3:B55)</f>
        <v>0.1455023048023692</v>
      </c>
      <c r="E55" s="2">
        <f t="shared" si="0"/>
        <v>-0.91655403636391075</v>
      </c>
    </row>
    <row r="56" spans="1:5" x14ac:dyDescent="0.2">
      <c r="A56" s="1">
        <v>44713</v>
      </c>
      <c r="B56" s="2">
        <v>-0.11093215546014401</v>
      </c>
      <c r="C56" s="40">
        <f t="shared" si="2"/>
        <v>23370.574525824773</v>
      </c>
      <c r="D56" s="2">
        <f>MAX($B$3:B56)</f>
        <v>0.1455023048023692</v>
      </c>
      <c r="E56" s="2">
        <f t="shared" si="0"/>
        <v>-1.7624082354627946</v>
      </c>
    </row>
    <row r="57" spans="1:5" x14ac:dyDescent="0.2">
      <c r="A57" s="1">
        <v>44743</v>
      </c>
      <c r="B57" s="2">
        <v>0.11685110153550253</v>
      </c>
      <c r="C57" s="40">
        <f t="shared" si="2"/>
        <v>26101.451902684952</v>
      </c>
      <c r="D57" s="2">
        <f>MAX($B$3:B57)</f>
        <v>0.1455023048023692</v>
      </c>
      <c r="E57" s="2">
        <f t="shared" si="0"/>
        <v>-0.1969123671668474</v>
      </c>
    </row>
    <row r="58" spans="1:5" x14ac:dyDescent="0.2">
      <c r="A58" s="1">
        <v>44774</v>
      </c>
      <c r="B58" s="2">
        <v>-8.4242656500976787E-2</v>
      </c>
      <c r="C58" s="40">
        <f t="shared" si="2"/>
        <v>23902.596255870296</v>
      </c>
      <c r="D58" s="2">
        <f>MAX($B$3:B58)</f>
        <v>0.1455023048023692</v>
      </c>
      <c r="E58" s="2">
        <f t="shared" si="0"/>
        <v>-1.5789781585618228</v>
      </c>
    </row>
    <row r="59" spans="1:5" x14ac:dyDescent="0.2">
      <c r="A59" s="1">
        <v>44805</v>
      </c>
      <c r="B59" s="2">
        <v>-0.13282488710467899</v>
      </c>
      <c r="C59" s="40">
        <f t="shared" si="2"/>
        <v>20727.7366066756</v>
      </c>
      <c r="D59" s="2">
        <f>MAX($B$3:B59)</f>
        <v>0.1455023048023692</v>
      </c>
      <c r="E59" s="2">
        <f t="shared" si="0"/>
        <v>-1.9128713616261301</v>
      </c>
    </row>
    <row r="60" spans="1:5" x14ac:dyDescent="0.2">
      <c r="A60" s="1">
        <v>44835</v>
      </c>
      <c r="B60" s="2">
        <v>0.10616466238443018</v>
      </c>
      <c r="C60" s="40">
        <f t="shared" si="2"/>
        <v>22928.289765516707</v>
      </c>
      <c r="D60" s="2">
        <f>MAX($B$3:B60)</f>
        <v>0.1455023048023692</v>
      </c>
      <c r="E60" s="2">
        <f t="shared" si="0"/>
        <v>-0.27035752094353416</v>
      </c>
    </row>
    <row r="61" spans="1:5" x14ac:dyDescent="0.2">
      <c r="A61" s="1">
        <v>44866</v>
      </c>
      <c r="B61" s="2">
        <v>0.11901630429954428</v>
      </c>
      <c r="C61" s="40">
        <f t="shared" si="2"/>
        <v>25657.130077317568</v>
      </c>
      <c r="D61" s="2">
        <f>MAX($B$3:B61)</f>
        <v>0.1455023048023692</v>
      </c>
      <c r="E61" s="2">
        <f t="shared" si="0"/>
        <v>-0.18203148423524937</v>
      </c>
    </row>
    <row r="62" spans="1:5" x14ac:dyDescent="0.2">
      <c r="A62" s="1">
        <v>44896</v>
      </c>
      <c r="B62" s="2">
        <v>-5.8624068039570612E-2</v>
      </c>
      <c r="C62" s="40">
        <f>C61*(1+B62)</f>
        <v>24153.004737964788</v>
      </c>
      <c r="D62" s="2">
        <f>MAX($B$3:B62)</f>
        <v>0.1455023048023692</v>
      </c>
      <c r="E62" s="2">
        <f t="shared" si="0"/>
        <v>-1.4029081746794161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787B-590B-4822-8DFA-EDF27B434CDE}">
  <dimension ref="A1:K62"/>
  <sheetViews>
    <sheetView topLeftCell="E1" workbookViewId="0">
      <selection activeCell="K5" sqref="K5"/>
    </sheetView>
  </sheetViews>
  <sheetFormatPr baseColWidth="10" defaultColWidth="8.83203125" defaultRowHeight="16" x14ac:dyDescent="0.2"/>
  <cols>
    <col min="1" max="1" width="11.6640625" bestFit="1" customWidth="1"/>
    <col min="2" max="5" width="7.6640625" bestFit="1" customWidth="1"/>
    <col min="6" max="6" width="10.33203125" bestFit="1" customWidth="1"/>
    <col min="7" max="7" width="14.33203125" bestFit="1" customWidth="1"/>
    <col min="8" max="8" width="12.33203125" bestFit="1" customWidth="1"/>
    <col min="9" max="9" width="13.1640625" bestFit="1" customWidth="1"/>
    <col min="10" max="10" width="12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71</v>
      </c>
      <c r="G1" t="s">
        <v>6</v>
      </c>
      <c r="H1" t="s">
        <v>72</v>
      </c>
      <c r="I1" t="s">
        <v>149</v>
      </c>
      <c r="J1" t="s">
        <v>12</v>
      </c>
      <c r="K1" t="s">
        <v>150</v>
      </c>
    </row>
    <row r="2" spans="1:11" x14ac:dyDescent="0.2">
      <c r="A2" t="s">
        <v>88</v>
      </c>
      <c r="B2" s="32">
        <v>2645.1</v>
      </c>
      <c r="C2" s="32">
        <v>2694.97</v>
      </c>
      <c r="D2" s="32">
        <v>2605.52</v>
      </c>
      <c r="E2" s="32">
        <v>2673.61</v>
      </c>
      <c r="F2" s="32">
        <v>2673.61</v>
      </c>
      <c r="G2" s="33">
        <v>65531700000</v>
      </c>
    </row>
    <row r="3" spans="1:11" x14ac:dyDescent="0.2">
      <c r="A3" t="s">
        <v>89</v>
      </c>
      <c r="B3" s="32">
        <v>2683.73</v>
      </c>
      <c r="C3" s="32">
        <v>2872.87</v>
      </c>
      <c r="D3" s="32">
        <v>2682.36</v>
      </c>
      <c r="E3" s="32">
        <v>2823.81</v>
      </c>
      <c r="F3" s="32">
        <v>2823.81</v>
      </c>
      <c r="G3" s="33">
        <v>77318690000</v>
      </c>
      <c r="H3">
        <f>(F3-F2)/F2</f>
        <v>5.6178724645703677E-2</v>
      </c>
      <c r="I3">
        <f>10000*(1+H3)</f>
        <v>10561.787246457037</v>
      </c>
      <c r="J3">
        <v>0.13598235716842652</v>
      </c>
      <c r="K3">
        <f>10000*(1+J3)</f>
        <v>11359.823571684265</v>
      </c>
    </row>
    <row r="4" spans="1:11" x14ac:dyDescent="0.2">
      <c r="A4" t="s">
        <v>90</v>
      </c>
      <c r="B4" s="32">
        <v>2816.45</v>
      </c>
      <c r="C4" s="32">
        <v>2835.96</v>
      </c>
      <c r="D4" s="32">
        <v>2532.69</v>
      </c>
      <c r="E4" s="32">
        <v>2713.83</v>
      </c>
      <c r="F4" s="32">
        <v>2713.83</v>
      </c>
      <c r="G4" s="33">
        <v>79933970000</v>
      </c>
      <c r="H4">
        <f t="shared" ref="H4:H62" si="0">(F4-F3)/F3</f>
        <v>-3.8947379604151844E-2</v>
      </c>
      <c r="I4">
        <f>I3*(1+H4)</f>
        <v>10150.433309270986</v>
      </c>
      <c r="J4">
        <v>-2.933113952691201E-2</v>
      </c>
      <c r="K4">
        <f>K3*(1+J4)</f>
        <v>11026.627001502089</v>
      </c>
    </row>
    <row r="5" spans="1:11" x14ac:dyDescent="0.2">
      <c r="A5" t="s">
        <v>91</v>
      </c>
      <c r="B5" s="32">
        <v>2715.22</v>
      </c>
      <c r="C5" s="32">
        <v>2801.9</v>
      </c>
      <c r="D5" s="32">
        <v>2585.89</v>
      </c>
      <c r="E5" s="32">
        <v>2640.87</v>
      </c>
      <c r="F5" s="32">
        <v>2640.87</v>
      </c>
      <c r="G5" s="33">
        <v>76803890000</v>
      </c>
      <c r="H5">
        <f t="shared" si="0"/>
        <v>-2.6884513768364281E-2</v>
      </c>
      <c r="I5">
        <f t="shared" ref="I5:I61" si="1">I4*(1+H5)</f>
        <v>9877.5438452130256</v>
      </c>
      <c r="J5">
        <v>-1.6753783937419036E-2</v>
      </c>
      <c r="K5">
        <f t="shared" ref="K5:K6" si="2">K4*(1+J5)</f>
        <v>10841.889275160413</v>
      </c>
    </row>
    <row r="6" spans="1:11" x14ac:dyDescent="0.2">
      <c r="A6" t="s">
        <v>92</v>
      </c>
      <c r="B6" s="32">
        <v>2633.45</v>
      </c>
      <c r="C6" s="32">
        <v>2717.49</v>
      </c>
      <c r="D6" s="32">
        <v>2553.8000000000002</v>
      </c>
      <c r="E6" s="32">
        <v>2648.05</v>
      </c>
      <c r="F6" s="32">
        <v>2648.05</v>
      </c>
      <c r="G6" s="33">
        <v>70194700000</v>
      </c>
      <c r="H6">
        <f t="shared" si="0"/>
        <v>2.718801001185326E-3</v>
      </c>
      <c r="I6">
        <f t="shared" si="1"/>
        <v>9904.3989213086425</v>
      </c>
      <c r="J6">
        <v>1.9310457621409833E-2</v>
      </c>
      <c r="K6">
        <f t="shared" si="2"/>
        <v>11051.251118544415</v>
      </c>
    </row>
    <row r="7" spans="1:11" x14ac:dyDescent="0.2">
      <c r="A7" t="s">
        <v>93</v>
      </c>
      <c r="B7" s="32">
        <v>2642.96</v>
      </c>
      <c r="C7" s="32">
        <v>2742.24</v>
      </c>
      <c r="D7" s="32">
        <v>2594.62</v>
      </c>
      <c r="E7" s="32">
        <v>2705.27</v>
      </c>
      <c r="F7" s="32">
        <v>2705.27</v>
      </c>
      <c r="G7" s="33">
        <v>76011820000</v>
      </c>
      <c r="H7">
        <f t="shared" si="0"/>
        <v>2.1608353316591378E-2</v>
      </c>
      <c r="I7">
        <f t="shared" si="1"/>
        <v>10118.416672588746</v>
      </c>
      <c r="J7">
        <v>6.6403107920506091E-2</v>
      </c>
      <c r="K7">
        <f>K6*(1+J7)</f>
        <v>11785.088539225733</v>
      </c>
    </row>
    <row r="8" spans="1:11" x14ac:dyDescent="0.2">
      <c r="A8" t="s">
        <v>94</v>
      </c>
      <c r="B8" s="32">
        <v>2718.7</v>
      </c>
      <c r="C8" s="32">
        <v>2791.47</v>
      </c>
      <c r="D8" s="32">
        <v>2691.99</v>
      </c>
      <c r="E8" s="32">
        <v>2718.37</v>
      </c>
      <c r="F8" s="32">
        <v>2718.37</v>
      </c>
      <c r="G8" s="33">
        <v>77891360000</v>
      </c>
      <c r="H8">
        <f t="shared" si="0"/>
        <v>4.842400204046143E-3</v>
      </c>
      <c r="I8">
        <f t="shared" si="1"/>
        <v>10167.414095548715</v>
      </c>
      <c r="J8">
        <v>1.8085027422029207E-3</v>
      </c>
      <c r="K8">
        <f t="shared" ref="K8:K61" si="3">K7*(1+J8)</f>
        <v>11806.401904166029</v>
      </c>
    </row>
    <row r="9" spans="1:11" x14ac:dyDescent="0.2">
      <c r="A9" t="s">
        <v>95</v>
      </c>
      <c r="B9" s="32">
        <v>2704.95</v>
      </c>
      <c r="C9" s="32">
        <v>2848.03</v>
      </c>
      <c r="D9" s="32">
        <v>2698.95</v>
      </c>
      <c r="E9" s="32">
        <v>2816.29</v>
      </c>
      <c r="F9" s="32">
        <v>2816.29</v>
      </c>
      <c r="G9" s="33">
        <v>64898300000</v>
      </c>
      <c r="H9">
        <f t="shared" si="0"/>
        <v>3.6021586465418642E-2</v>
      </c>
      <c r="I9">
        <f t="shared" si="1"/>
        <v>10533.660481521239</v>
      </c>
      <c r="J9">
        <v>2.2284804692827103E-2</v>
      </c>
      <c r="K9">
        <f t="shared" si="3"/>
        <v>12069.505264725389</v>
      </c>
    </row>
    <row r="10" spans="1:11" x14ac:dyDescent="0.2">
      <c r="A10" t="s">
        <v>96</v>
      </c>
      <c r="B10" s="32">
        <v>2821.17</v>
      </c>
      <c r="C10" s="32">
        <v>2916.5</v>
      </c>
      <c r="D10" s="32">
        <v>2796.34</v>
      </c>
      <c r="E10" s="32">
        <v>2901.52</v>
      </c>
      <c r="F10" s="32">
        <v>2901.52</v>
      </c>
      <c r="G10" s="33">
        <v>69523070000</v>
      </c>
      <c r="H10">
        <f t="shared" si="0"/>
        <v>3.0263218631603996E-2</v>
      </c>
      <c r="I10">
        <f t="shared" si="1"/>
        <v>10852.442951664605</v>
      </c>
      <c r="J10">
        <v>6.972753885632671E-2</v>
      </c>
      <c r="K10">
        <f t="shared" si="3"/>
        <v>12911.082162048169</v>
      </c>
    </row>
    <row r="11" spans="1:11" x14ac:dyDescent="0.2">
      <c r="A11" t="s">
        <v>97</v>
      </c>
      <c r="B11" s="32">
        <v>2896.96</v>
      </c>
      <c r="C11" s="32">
        <v>2940.91</v>
      </c>
      <c r="D11" s="32">
        <v>2864.12</v>
      </c>
      <c r="E11" s="32">
        <v>2913.98</v>
      </c>
      <c r="F11" s="32">
        <v>2913.98</v>
      </c>
      <c r="G11" s="33">
        <v>63031510000</v>
      </c>
      <c r="H11">
        <f t="shared" si="0"/>
        <v>4.2943009181394707E-3</v>
      </c>
      <c r="I11">
        <f t="shared" si="1"/>
        <v>10899.046607395996</v>
      </c>
      <c r="J11">
        <v>1.9779643730346019E-2</v>
      </c>
      <c r="K11">
        <f t="shared" si="3"/>
        <v>13166.45876738671</v>
      </c>
    </row>
    <row r="12" spans="1:11" x14ac:dyDescent="0.2">
      <c r="A12" t="s">
        <v>98</v>
      </c>
      <c r="B12" s="32">
        <v>2926.29</v>
      </c>
      <c r="C12" s="32">
        <v>2939.86</v>
      </c>
      <c r="D12" s="32">
        <v>2603.54</v>
      </c>
      <c r="E12" s="32">
        <v>2711.74</v>
      </c>
      <c r="F12" s="32">
        <v>2711.74</v>
      </c>
      <c r="G12" s="33">
        <v>91930980000</v>
      </c>
      <c r="H12">
        <f t="shared" si="0"/>
        <v>-6.9403358979814631E-2</v>
      </c>
      <c r="I12">
        <f t="shared" si="1"/>
        <v>10142.616163165161</v>
      </c>
      <c r="J12">
        <v>-0.14939456875947218</v>
      </c>
      <c r="K12">
        <f t="shared" si="3"/>
        <v>11199.4613377436</v>
      </c>
    </row>
    <row r="13" spans="1:11" x14ac:dyDescent="0.2">
      <c r="A13" t="s">
        <v>99</v>
      </c>
      <c r="B13" s="32">
        <v>2717.58</v>
      </c>
      <c r="C13" s="32">
        <v>2815.15</v>
      </c>
      <c r="D13" s="32">
        <v>2631.09</v>
      </c>
      <c r="E13" s="32">
        <v>2760.17</v>
      </c>
      <c r="F13" s="32">
        <v>2760.17</v>
      </c>
      <c r="G13" s="33">
        <v>80620020000</v>
      </c>
      <c r="H13">
        <f t="shared" si="0"/>
        <v>1.7859381799140144E-2</v>
      </c>
      <c r="I13">
        <f t="shared" si="1"/>
        <v>10323.757017665257</v>
      </c>
      <c r="J13">
        <v>-3.6286353775429242E-2</v>
      </c>
      <c r="K13">
        <f t="shared" si="3"/>
        <v>10793.073721547993</v>
      </c>
    </row>
    <row r="14" spans="1:11" x14ac:dyDescent="0.2">
      <c r="A14" t="s">
        <v>100</v>
      </c>
      <c r="B14" s="32">
        <v>2790.5</v>
      </c>
      <c r="C14" s="32">
        <v>2800.18</v>
      </c>
      <c r="D14" s="32">
        <v>2346.58</v>
      </c>
      <c r="E14" s="32">
        <v>2506.85</v>
      </c>
      <c r="F14" s="32">
        <v>2506.85</v>
      </c>
      <c r="G14" s="33">
        <v>84162180000</v>
      </c>
      <c r="H14">
        <f t="shared" si="0"/>
        <v>-9.1776955767217297E-2</v>
      </c>
      <c r="I14">
        <f t="shared" si="1"/>
        <v>9376.2740265034936</v>
      </c>
      <c r="J14">
        <v>-8.9513016083324223E-2</v>
      </c>
      <c r="K14">
        <f t="shared" si="3"/>
        <v>9826.9531399225634</v>
      </c>
    </row>
    <row r="15" spans="1:11" x14ac:dyDescent="0.2">
      <c r="A15" t="s">
        <v>101</v>
      </c>
      <c r="B15" s="32">
        <v>2476.96</v>
      </c>
      <c r="C15" s="32">
        <v>2708.95</v>
      </c>
      <c r="D15" s="32">
        <v>2443.96</v>
      </c>
      <c r="E15" s="32">
        <v>2704.1</v>
      </c>
      <c r="F15" s="32">
        <v>2704.1</v>
      </c>
      <c r="G15" s="33">
        <v>80859870000</v>
      </c>
      <c r="H15">
        <f t="shared" si="0"/>
        <v>7.8684404731036967E-2</v>
      </c>
      <c r="I15">
        <f t="shared" si="1"/>
        <v>10114.040566874004</v>
      </c>
      <c r="J15">
        <v>7.9003194416252157E-2</v>
      </c>
      <c r="K15">
        <f t="shared" si="3"/>
        <v>10603.313829355266</v>
      </c>
    </row>
    <row r="16" spans="1:11" x14ac:dyDescent="0.2">
      <c r="A16" t="s">
        <v>102</v>
      </c>
      <c r="B16" s="32">
        <v>2702.32</v>
      </c>
      <c r="C16" s="32">
        <v>2813.49</v>
      </c>
      <c r="D16" s="32">
        <v>2681.83</v>
      </c>
      <c r="E16" s="32">
        <v>2784.49</v>
      </c>
      <c r="F16" s="32">
        <v>2784.49</v>
      </c>
      <c r="G16" s="33">
        <v>70638770000</v>
      </c>
      <c r="H16">
        <f t="shared" si="0"/>
        <v>2.9728930143115964E-2</v>
      </c>
      <c r="I16">
        <f t="shared" si="1"/>
        <v>10414.720172351243</v>
      </c>
      <c r="J16">
        <v>4.7014383436690434E-2</v>
      </c>
      <c r="K16">
        <f t="shared" si="3"/>
        <v>11101.822091428137</v>
      </c>
    </row>
    <row r="17" spans="1:11" x14ac:dyDescent="0.2">
      <c r="A17" t="s">
        <v>103</v>
      </c>
      <c r="B17" s="32">
        <v>2798.22</v>
      </c>
      <c r="C17" s="32">
        <v>2860.31</v>
      </c>
      <c r="D17" s="32">
        <v>2722.27</v>
      </c>
      <c r="E17" s="32">
        <v>2834.4</v>
      </c>
      <c r="F17" s="32">
        <v>2834.4</v>
      </c>
      <c r="G17" s="33">
        <v>79159660000</v>
      </c>
      <c r="H17">
        <f t="shared" si="0"/>
        <v>1.7924287751078408E-2</v>
      </c>
      <c r="I17">
        <f t="shared" si="1"/>
        <v>10601.396613567427</v>
      </c>
      <c r="J17">
        <v>6.6061694426759424E-2</v>
      </c>
      <c r="K17">
        <f t="shared" si="3"/>
        <v>11835.227270012309</v>
      </c>
    </row>
    <row r="18" spans="1:11" x14ac:dyDescent="0.2">
      <c r="A18" t="s">
        <v>104</v>
      </c>
      <c r="B18" s="32">
        <v>2848.63</v>
      </c>
      <c r="C18" s="32">
        <v>2949.52</v>
      </c>
      <c r="D18" s="32">
        <v>2848.63</v>
      </c>
      <c r="E18" s="32">
        <v>2945.83</v>
      </c>
      <c r="F18" s="32">
        <v>2945.83</v>
      </c>
      <c r="G18" s="33">
        <v>70090370000</v>
      </c>
      <c r="H18">
        <f t="shared" si="0"/>
        <v>3.9313434942139368E-2</v>
      </c>
      <c r="I18">
        <f t="shared" si="1"/>
        <v>11018.173929630726</v>
      </c>
      <c r="J18">
        <v>5.4670372213710364E-2</v>
      </c>
      <c r="K18">
        <f t="shared" si="3"/>
        <v>12482.263550097736</v>
      </c>
    </row>
    <row r="19" spans="1:11" x14ac:dyDescent="0.2">
      <c r="A19" t="s">
        <v>105</v>
      </c>
      <c r="B19" s="32">
        <v>2952.33</v>
      </c>
      <c r="C19" s="32">
        <v>2954.13</v>
      </c>
      <c r="D19" s="32">
        <v>2750.52</v>
      </c>
      <c r="E19" s="32">
        <v>2752.06</v>
      </c>
      <c r="F19" s="32">
        <v>2752.06</v>
      </c>
      <c r="G19" s="33">
        <v>77250740000</v>
      </c>
      <c r="H19">
        <f t="shared" si="0"/>
        <v>-6.5777726481161508E-2</v>
      </c>
      <c r="I19">
        <f t="shared" si="1"/>
        <v>10293.423498565611</v>
      </c>
      <c r="J19">
        <v>-0.10493782496836108</v>
      </c>
      <c r="K19">
        <f t="shared" si="3"/>
        <v>11172.401962468626</v>
      </c>
    </row>
    <row r="20" spans="1:11" x14ac:dyDescent="0.2">
      <c r="A20" t="s">
        <v>106</v>
      </c>
      <c r="B20" s="32">
        <v>2751.53</v>
      </c>
      <c r="C20" s="32">
        <v>2964.15</v>
      </c>
      <c r="D20" s="32">
        <v>2728.81</v>
      </c>
      <c r="E20" s="32">
        <v>2941.76</v>
      </c>
      <c r="F20" s="32">
        <v>2941.76</v>
      </c>
      <c r="G20" s="33">
        <v>71250630000</v>
      </c>
      <c r="H20">
        <f t="shared" si="0"/>
        <v>6.8930183208215035E-2</v>
      </c>
      <c r="I20">
        <f t="shared" si="1"/>
        <v>11002.951066161484</v>
      </c>
      <c r="J20">
        <v>0.11245928126779801</v>
      </c>
      <c r="K20">
        <f t="shared" si="3"/>
        <v>12428.842257202785</v>
      </c>
    </row>
    <row r="21" spans="1:11" x14ac:dyDescent="0.2">
      <c r="A21" t="s">
        <v>107</v>
      </c>
      <c r="B21" s="32">
        <v>2971.41</v>
      </c>
      <c r="C21" s="32">
        <v>3027.98</v>
      </c>
      <c r="D21" s="32">
        <v>2952.22</v>
      </c>
      <c r="E21" s="32">
        <v>2980.38</v>
      </c>
      <c r="F21" s="32">
        <v>2980.38</v>
      </c>
      <c r="G21" s="33">
        <v>70599470000</v>
      </c>
      <c r="H21">
        <f t="shared" si="0"/>
        <v>1.312819536603934E-2</v>
      </c>
      <c r="I21">
        <f t="shared" si="1"/>
        <v>11147.399957361024</v>
      </c>
      <c r="J21">
        <v>3.1486935072907604E-2</v>
      </c>
      <c r="K21">
        <f t="shared" si="3"/>
        <v>12820.18840638674</v>
      </c>
    </row>
    <row r="22" spans="1:11" x14ac:dyDescent="0.2">
      <c r="A22" t="s">
        <v>108</v>
      </c>
      <c r="B22" s="32">
        <v>2980.32</v>
      </c>
      <c r="C22" s="32">
        <v>3013.59</v>
      </c>
      <c r="D22" s="32">
        <v>2822.12</v>
      </c>
      <c r="E22" s="32">
        <v>2926.46</v>
      </c>
      <c r="F22" s="32">
        <v>2926.46</v>
      </c>
      <c r="G22" s="33">
        <v>80269220000</v>
      </c>
      <c r="H22">
        <f t="shared" si="0"/>
        <v>-1.8091652742267789E-2</v>
      </c>
      <c r="I22">
        <f t="shared" si="1"/>
        <v>10945.725068353277</v>
      </c>
      <c r="J22">
        <v>1.1564930793643553E-2</v>
      </c>
      <c r="K22">
        <f t="shared" si="3"/>
        <v>12968.452998068075</v>
      </c>
    </row>
    <row r="23" spans="1:11" x14ac:dyDescent="0.2">
      <c r="A23" t="s">
        <v>109</v>
      </c>
      <c r="B23" s="32">
        <v>2909.01</v>
      </c>
      <c r="C23" s="32">
        <v>3021.99</v>
      </c>
      <c r="D23" s="32">
        <v>2891.85</v>
      </c>
      <c r="E23" s="32">
        <v>2976.74</v>
      </c>
      <c r="F23" s="32">
        <v>2976.74</v>
      </c>
      <c r="G23" s="33">
        <v>74178980000</v>
      </c>
      <c r="H23">
        <f t="shared" si="0"/>
        <v>1.7181167690656883E-2</v>
      </c>
      <c r="I23">
        <f t="shared" si="1"/>
        <v>11133.78540624848</v>
      </c>
      <c r="J23">
        <v>5.455187430777662E-3</v>
      </c>
      <c r="K23">
        <f t="shared" si="3"/>
        <v>13039.198339859766</v>
      </c>
    </row>
    <row r="24" spans="1:11" x14ac:dyDescent="0.2">
      <c r="A24" t="s">
        <v>110</v>
      </c>
      <c r="B24" s="32">
        <v>2983.69</v>
      </c>
      <c r="C24" s="32">
        <v>3050.1</v>
      </c>
      <c r="D24" s="32">
        <v>2855.94</v>
      </c>
      <c r="E24" s="32">
        <v>3037.56</v>
      </c>
      <c r="F24" s="32">
        <v>3037.56</v>
      </c>
      <c r="G24" s="33">
        <v>77720640000</v>
      </c>
      <c r="H24">
        <f t="shared" si="0"/>
        <v>2.0431747482144953E-2</v>
      </c>
      <c r="I24">
        <f t="shared" si="1"/>
        <v>11361.268098189339</v>
      </c>
      <c r="J24">
        <v>4.9572549053698435E-2</v>
      </c>
      <c r="K24">
        <f t="shared" si="3"/>
        <v>13685.584639183367</v>
      </c>
    </row>
    <row r="25" spans="1:11" x14ac:dyDescent="0.2">
      <c r="A25" t="s">
        <v>111</v>
      </c>
      <c r="B25" s="32">
        <v>3050.72</v>
      </c>
      <c r="C25" s="32">
        <v>3154.26</v>
      </c>
      <c r="D25" s="32">
        <v>3050.72</v>
      </c>
      <c r="E25" s="32">
        <v>3140.98</v>
      </c>
      <c r="F25" s="32">
        <v>3140.98</v>
      </c>
      <c r="G25" s="33">
        <v>72410620000</v>
      </c>
      <c r="H25">
        <f t="shared" si="0"/>
        <v>3.4047064090915104E-2</v>
      </c>
      <c r="I25">
        <f t="shared" si="1"/>
        <v>11748.085921282462</v>
      </c>
      <c r="J25">
        <v>3.0393827129633001E-2</v>
      </c>
      <c r="K25">
        <f t="shared" si="3"/>
        <v>14101.541932874667</v>
      </c>
    </row>
    <row r="26" spans="1:11" x14ac:dyDescent="0.2">
      <c r="A26" t="s">
        <v>112</v>
      </c>
      <c r="B26" s="32">
        <v>3143.85</v>
      </c>
      <c r="C26" s="32">
        <v>3247.93</v>
      </c>
      <c r="D26" s="32">
        <v>3070.33</v>
      </c>
      <c r="E26" s="32">
        <v>3230.78</v>
      </c>
      <c r="F26" s="32">
        <v>3230.78</v>
      </c>
      <c r="G26" s="33">
        <v>72325540000</v>
      </c>
      <c r="H26">
        <f t="shared" si="0"/>
        <v>2.8589803182446302E-2</v>
      </c>
      <c r="I26">
        <f t="shared" si="1"/>
        <v>12083.961385542396</v>
      </c>
      <c r="J26">
        <v>3.2820681324989977E-2</v>
      </c>
      <c r="K26">
        <f t="shared" si="3"/>
        <v>14564.364146844531</v>
      </c>
    </row>
    <row r="27" spans="1:11" x14ac:dyDescent="0.2">
      <c r="A27" t="s">
        <v>113</v>
      </c>
      <c r="B27" s="32">
        <v>3244.67</v>
      </c>
      <c r="C27" s="32">
        <v>3337.77</v>
      </c>
      <c r="D27" s="32">
        <v>3214.64</v>
      </c>
      <c r="E27" s="32">
        <v>3225.52</v>
      </c>
      <c r="F27" s="32">
        <v>3225.52</v>
      </c>
      <c r="G27" s="33">
        <v>77287980000</v>
      </c>
      <c r="H27">
        <f t="shared" si="0"/>
        <v>-1.6280898111292685E-3</v>
      </c>
      <c r="I27">
        <f t="shared" si="1"/>
        <v>12064.287611132515</v>
      </c>
      <c r="J27">
        <v>5.1544983439684743E-2</v>
      </c>
      <c r="K27">
        <f t="shared" si="3"/>
        <v>15315.084055603173</v>
      </c>
    </row>
    <row r="28" spans="1:11" x14ac:dyDescent="0.2">
      <c r="A28" t="s">
        <v>114</v>
      </c>
      <c r="B28" s="32">
        <v>3235.66</v>
      </c>
      <c r="C28" s="32">
        <v>3393.52</v>
      </c>
      <c r="D28" s="32">
        <v>2855.84</v>
      </c>
      <c r="E28" s="32">
        <v>2954.22</v>
      </c>
      <c r="F28" s="32">
        <v>2954.22</v>
      </c>
      <c r="G28" s="33">
        <v>84436590000</v>
      </c>
      <c r="H28">
        <f t="shared" si="0"/>
        <v>-8.4110469009648109E-2</v>
      </c>
      <c r="I28">
        <f t="shared" si="1"/>
        <v>11049.554721892871</v>
      </c>
      <c r="J28">
        <v>2.1737801765960778E-4</v>
      </c>
      <c r="K28">
        <f t="shared" si="3"/>
        <v>15318.413218215468</v>
      </c>
    </row>
    <row r="29" spans="1:11" x14ac:dyDescent="0.2">
      <c r="A29" t="s">
        <v>115</v>
      </c>
      <c r="B29" s="32">
        <v>2974.28</v>
      </c>
      <c r="C29" s="32">
        <v>3136.72</v>
      </c>
      <c r="D29" s="32">
        <v>2191.86</v>
      </c>
      <c r="E29" s="32">
        <v>2584.59</v>
      </c>
      <c r="F29" s="32">
        <v>2584.59</v>
      </c>
      <c r="G29" s="33">
        <v>162185380000</v>
      </c>
      <c r="H29">
        <f t="shared" si="0"/>
        <v>-0.12511932083595659</v>
      </c>
      <c r="I29">
        <f t="shared" si="1"/>
        <v>9667.0419395498993</v>
      </c>
      <c r="J29">
        <v>-9.7074788559006656E-2</v>
      </c>
      <c r="K29">
        <f t="shared" si="3"/>
        <v>13831.381493997709</v>
      </c>
    </row>
    <row r="30" spans="1:11" x14ac:dyDescent="0.2">
      <c r="A30" t="s">
        <v>116</v>
      </c>
      <c r="B30" s="32">
        <v>2498.08</v>
      </c>
      <c r="C30" s="32">
        <v>2954.86</v>
      </c>
      <c r="D30" s="32">
        <v>2447.4899999999998</v>
      </c>
      <c r="E30" s="32">
        <v>2912.43</v>
      </c>
      <c r="F30" s="32">
        <v>2912.43</v>
      </c>
      <c r="G30" s="33">
        <v>123608160000</v>
      </c>
      <c r="H30">
        <f t="shared" si="0"/>
        <v>0.12684410293315368</v>
      </c>
      <c r="I30">
        <f t="shared" si="1"/>
        <v>10893.249202389281</v>
      </c>
      <c r="J30">
        <v>0.1455023048023692</v>
      </c>
      <c r="K30">
        <f t="shared" si="3"/>
        <v>15843.879379975211</v>
      </c>
    </row>
    <row r="31" spans="1:11" x14ac:dyDescent="0.2">
      <c r="A31" t="s">
        <v>117</v>
      </c>
      <c r="B31" s="32">
        <v>2869.09</v>
      </c>
      <c r="C31" s="32">
        <v>3068.67</v>
      </c>
      <c r="D31" s="32">
        <v>2766.64</v>
      </c>
      <c r="E31" s="32">
        <v>3044.31</v>
      </c>
      <c r="F31" s="32">
        <v>3044.31</v>
      </c>
      <c r="G31" s="33">
        <v>107135190000</v>
      </c>
      <c r="H31">
        <f t="shared" si="0"/>
        <v>4.5281775012618368E-2</v>
      </c>
      <c r="I31">
        <f t="shared" si="1"/>
        <v>11386.514861928257</v>
      </c>
      <c r="J31">
        <v>0.13511035172524949</v>
      </c>
      <c r="K31">
        <f t="shared" si="3"/>
        <v>17984.551495696091</v>
      </c>
    </row>
    <row r="32" spans="1:11" x14ac:dyDescent="0.2">
      <c r="A32" t="s">
        <v>118</v>
      </c>
      <c r="B32" s="32">
        <v>3038.78</v>
      </c>
      <c r="C32" s="32">
        <v>3233.13</v>
      </c>
      <c r="D32" s="32">
        <v>2965.66</v>
      </c>
      <c r="E32" s="32">
        <v>3100.29</v>
      </c>
      <c r="F32" s="32">
        <v>3100.29</v>
      </c>
      <c r="G32" s="33">
        <v>131458880000</v>
      </c>
      <c r="H32">
        <f t="shared" si="0"/>
        <v>1.838840328350267E-2</v>
      </c>
      <c r="I32">
        <f t="shared" si="1"/>
        <v>11595.894689202991</v>
      </c>
      <c r="J32">
        <v>4.3539202548367399E-2</v>
      </c>
      <c r="K32">
        <f t="shared" si="3"/>
        <v>18767.584526008748</v>
      </c>
    </row>
    <row r="33" spans="1:11" x14ac:dyDescent="0.2">
      <c r="A33" t="s">
        <v>119</v>
      </c>
      <c r="B33" s="32">
        <v>3105.92</v>
      </c>
      <c r="C33" s="32">
        <v>3279.99</v>
      </c>
      <c r="D33" s="32">
        <v>3101.17</v>
      </c>
      <c r="E33" s="32">
        <v>3271.12</v>
      </c>
      <c r="F33" s="32">
        <v>3271.12</v>
      </c>
      <c r="G33" s="33">
        <v>96928130000</v>
      </c>
      <c r="H33">
        <f t="shared" si="0"/>
        <v>5.5101296975444213E-2</v>
      </c>
      <c r="I33">
        <f t="shared" si="1"/>
        <v>12234.843526168743</v>
      </c>
      <c r="J33">
        <v>6.1488472031515855E-2</v>
      </c>
      <c r="K33">
        <f t="shared" si="3"/>
        <v>19921.574622235348</v>
      </c>
    </row>
    <row r="34" spans="1:11" x14ac:dyDescent="0.2">
      <c r="A34" t="s">
        <v>120</v>
      </c>
      <c r="B34" s="32">
        <v>3288.26</v>
      </c>
      <c r="C34" s="32">
        <v>3514.77</v>
      </c>
      <c r="D34" s="32">
        <v>3284.53</v>
      </c>
      <c r="E34" s="32">
        <v>3500.31</v>
      </c>
      <c r="F34" s="32">
        <v>3500.31</v>
      </c>
      <c r="G34" s="33">
        <v>82466520000</v>
      </c>
      <c r="H34">
        <f t="shared" si="0"/>
        <v>7.0064687324219249E-2</v>
      </c>
      <c r="I34">
        <f t="shared" si="1"/>
        <v>13092.074012290503</v>
      </c>
      <c r="J34">
        <v>0.14038523121164997</v>
      </c>
      <c r="K34">
        <f t="shared" si="3"/>
        <v>22718.269481677999</v>
      </c>
    </row>
    <row r="35" spans="1:11" x14ac:dyDescent="0.2">
      <c r="A35" t="s">
        <v>121</v>
      </c>
      <c r="B35" s="32">
        <v>3507.44</v>
      </c>
      <c r="C35" s="32">
        <v>3588.11</v>
      </c>
      <c r="D35" s="32">
        <v>3209.45</v>
      </c>
      <c r="E35" s="32">
        <v>3363</v>
      </c>
      <c r="F35" s="32">
        <v>3363</v>
      </c>
      <c r="G35" s="33">
        <v>92310780000</v>
      </c>
      <c r="H35">
        <f t="shared" si="0"/>
        <v>-3.9227954095494386E-2</v>
      </c>
      <c r="I35">
        <f t="shared" si="1"/>
        <v>12578.498733921555</v>
      </c>
      <c r="J35">
        <v>-2.5587537567079516E-2</v>
      </c>
      <c r="K35">
        <f t="shared" si="3"/>
        <v>22136.964907856527</v>
      </c>
    </row>
    <row r="36" spans="1:11" x14ac:dyDescent="0.2">
      <c r="A36" t="s">
        <v>122</v>
      </c>
      <c r="B36" s="32">
        <v>3385.87</v>
      </c>
      <c r="C36" s="32">
        <v>3549.85</v>
      </c>
      <c r="D36" s="32">
        <v>3233.94</v>
      </c>
      <c r="E36" s="32">
        <v>3269.96</v>
      </c>
      <c r="F36" s="32">
        <v>3269.96</v>
      </c>
      <c r="G36" s="33">
        <v>89938980000</v>
      </c>
      <c r="H36">
        <f t="shared" si="0"/>
        <v>-2.766577460600653E-2</v>
      </c>
      <c r="I36">
        <f t="shared" si="1"/>
        <v>12230.504823066944</v>
      </c>
      <c r="J36">
        <v>-5.0223447636127898E-2</v>
      </c>
      <c r="K36">
        <f t="shared" si="3"/>
        <v>21025.170209983997</v>
      </c>
    </row>
    <row r="37" spans="1:11" x14ac:dyDescent="0.2">
      <c r="A37" t="s">
        <v>123</v>
      </c>
      <c r="B37" s="32">
        <v>3296.2</v>
      </c>
      <c r="C37" s="32">
        <v>3645.99</v>
      </c>
      <c r="D37" s="32">
        <v>3279.74</v>
      </c>
      <c r="E37" s="32">
        <v>3621.63</v>
      </c>
      <c r="F37" s="32">
        <v>3621.63</v>
      </c>
      <c r="G37" s="33">
        <v>101247180000</v>
      </c>
      <c r="H37">
        <f t="shared" si="0"/>
        <v>0.10754565805086302</v>
      </c>
      <c r="I37">
        <f t="shared" si="1"/>
        <v>13545.842512557934</v>
      </c>
      <c r="J37">
        <v>6.9799004387926536E-2</v>
      </c>
      <c r="K37">
        <f t="shared" si="3"/>
        <v>22492.706157727574</v>
      </c>
    </row>
    <row r="38" spans="1:11" x14ac:dyDescent="0.2">
      <c r="A38" t="s">
        <v>124</v>
      </c>
      <c r="B38" s="32">
        <v>3645.87</v>
      </c>
      <c r="C38" s="32">
        <v>3760.2</v>
      </c>
      <c r="D38" s="32">
        <v>3633.4</v>
      </c>
      <c r="E38" s="32">
        <v>3756.07</v>
      </c>
      <c r="F38" s="32">
        <v>3756.07</v>
      </c>
      <c r="G38" s="33">
        <v>96375680000</v>
      </c>
      <c r="H38">
        <f t="shared" si="0"/>
        <v>3.7121406659432372E-2</v>
      </c>
      <c r="I38">
        <f t="shared" si="1"/>
        <v>14048.683241011224</v>
      </c>
      <c r="J38">
        <v>-7.4024595880137758E-3</v>
      </c>
      <c r="K38">
        <f t="shared" si="3"/>
        <v>22326.204809369927</v>
      </c>
    </row>
    <row r="39" spans="1:11" x14ac:dyDescent="0.2">
      <c r="A39" t="s">
        <v>125</v>
      </c>
      <c r="B39" s="32">
        <v>3764.61</v>
      </c>
      <c r="C39" s="32">
        <v>3870.9</v>
      </c>
      <c r="D39" s="32">
        <v>3662.71</v>
      </c>
      <c r="E39" s="32">
        <v>3714.24</v>
      </c>
      <c r="F39" s="32">
        <v>3714.24</v>
      </c>
      <c r="G39" s="33">
        <v>106117800000</v>
      </c>
      <c r="H39">
        <f t="shared" si="0"/>
        <v>-1.1136640158463601E-2</v>
      </c>
      <c r="I39">
        <f t="shared" si="1"/>
        <v>13892.228111055843</v>
      </c>
      <c r="J39">
        <v>-1.8643152427449523E-2</v>
      </c>
      <c r="K39">
        <f t="shared" si="3"/>
        <v>21909.973969982388</v>
      </c>
    </row>
    <row r="40" spans="1:11" x14ac:dyDescent="0.2">
      <c r="A40" t="s">
        <v>126</v>
      </c>
      <c r="B40" s="32">
        <v>3731.17</v>
      </c>
      <c r="C40" s="32">
        <v>3950.43</v>
      </c>
      <c r="D40" s="32">
        <v>3725.62</v>
      </c>
      <c r="E40" s="32">
        <v>3811.15</v>
      </c>
      <c r="F40" s="32">
        <v>3811.15</v>
      </c>
      <c r="G40" s="33">
        <v>99082320000</v>
      </c>
      <c r="H40">
        <f t="shared" si="0"/>
        <v>2.6091474971999741E-2</v>
      </c>
      <c r="I40">
        <f t="shared" si="1"/>
        <v>14254.69683312077</v>
      </c>
      <c r="J40">
        <v>1.2656348653043588E-2</v>
      </c>
      <c r="K40">
        <f t="shared" si="3"/>
        <v>22187.274239525592</v>
      </c>
    </row>
    <row r="41" spans="1:11" x14ac:dyDescent="0.2">
      <c r="A41" t="s">
        <v>127</v>
      </c>
      <c r="B41" s="32">
        <v>3842.51</v>
      </c>
      <c r="C41" s="32">
        <v>3994.41</v>
      </c>
      <c r="D41" s="32">
        <v>3723.34</v>
      </c>
      <c r="E41" s="32">
        <v>3972.89</v>
      </c>
      <c r="F41" s="32">
        <v>3972.89</v>
      </c>
      <c r="G41" s="33">
        <v>122371150000</v>
      </c>
      <c r="H41">
        <f t="shared" si="0"/>
        <v>4.2438634008107733E-2</v>
      </c>
      <c r="I41">
        <f t="shared" si="1"/>
        <v>14859.646694918116</v>
      </c>
      <c r="J41">
        <v>6.3482413425354656E-2</v>
      </c>
      <c r="K41">
        <f t="shared" si="3"/>
        <v>23595.775955580877</v>
      </c>
    </row>
    <row r="42" spans="1:11" x14ac:dyDescent="0.2">
      <c r="A42" t="s">
        <v>128</v>
      </c>
      <c r="B42" s="32">
        <v>3992.78</v>
      </c>
      <c r="C42" s="32">
        <v>4218.78</v>
      </c>
      <c r="D42" s="32">
        <v>3992.78</v>
      </c>
      <c r="E42" s="32">
        <v>4181.17</v>
      </c>
      <c r="F42" s="32">
        <v>4181.17</v>
      </c>
      <c r="G42" s="33">
        <v>83124090000</v>
      </c>
      <c r="H42">
        <f t="shared" si="0"/>
        <v>5.2425312555847307E-2</v>
      </c>
      <c r="I42">
        <f t="shared" si="1"/>
        <v>15638.668317368662</v>
      </c>
      <c r="J42">
        <v>8.6464421317106244E-2</v>
      </c>
      <c r="K42">
        <f t="shared" si="3"/>
        <v>25635.971069108266</v>
      </c>
    </row>
    <row r="43" spans="1:11" x14ac:dyDescent="0.2">
      <c r="A43" t="s">
        <v>129</v>
      </c>
      <c r="B43" s="32">
        <v>4191.9799999999996</v>
      </c>
      <c r="C43" s="32">
        <v>4238.04</v>
      </c>
      <c r="D43" s="32">
        <v>4056.88</v>
      </c>
      <c r="E43" s="32">
        <v>4204.1099999999997</v>
      </c>
      <c r="F43" s="32">
        <v>4204.1099999999997</v>
      </c>
      <c r="G43" s="33">
        <v>88321860000</v>
      </c>
      <c r="H43">
        <f t="shared" si="0"/>
        <v>5.4865025818131288E-3</v>
      </c>
      <c r="I43">
        <f t="shared" si="1"/>
        <v>15724.469911468024</v>
      </c>
      <c r="J43">
        <v>7.0888831016116677E-3</v>
      </c>
      <c r="K43">
        <f t="shared" si="3"/>
        <v>25817.70147121347</v>
      </c>
    </row>
    <row r="44" spans="1:11" x14ac:dyDescent="0.2">
      <c r="A44" t="s">
        <v>130</v>
      </c>
      <c r="B44" s="32">
        <v>4216.5200000000004</v>
      </c>
      <c r="C44" s="32">
        <v>4302.43</v>
      </c>
      <c r="D44" s="32">
        <v>4164.3999999999996</v>
      </c>
      <c r="E44" s="32">
        <v>4297.5</v>
      </c>
      <c r="F44" s="32">
        <v>4297.5</v>
      </c>
      <c r="G44" s="33">
        <v>102544180000</v>
      </c>
      <c r="H44">
        <f t="shared" si="0"/>
        <v>2.221397632316955E-2</v>
      </c>
      <c r="I44">
        <f t="shared" si="1"/>
        <v>16073.772913775765</v>
      </c>
      <c r="J44">
        <v>9.8406309431757627E-2</v>
      </c>
      <c r="K44">
        <f t="shared" si="3"/>
        <v>28358.326191006443</v>
      </c>
    </row>
    <row r="45" spans="1:11" x14ac:dyDescent="0.2">
      <c r="A45" t="s">
        <v>131</v>
      </c>
      <c r="B45" s="32">
        <v>4300.7299999999996</v>
      </c>
      <c r="C45" s="32">
        <v>4429.97</v>
      </c>
      <c r="D45" s="32">
        <v>4233.13</v>
      </c>
      <c r="E45" s="32">
        <v>4395.26</v>
      </c>
      <c r="F45" s="32">
        <v>4395.26</v>
      </c>
      <c r="G45" s="33">
        <v>84255620000</v>
      </c>
      <c r="H45">
        <f t="shared" si="0"/>
        <v>2.2748109365910464E-2</v>
      </c>
      <c r="I45">
        <f t="shared" si="1"/>
        <v>16439.420857941146</v>
      </c>
      <c r="J45">
        <v>3.2403683204779127E-2</v>
      </c>
      <c r="K45">
        <f t="shared" si="3"/>
        <v>29277.240409117607</v>
      </c>
    </row>
    <row r="46" spans="1:11" x14ac:dyDescent="0.2">
      <c r="A46" t="s">
        <v>132</v>
      </c>
      <c r="B46" s="32">
        <v>4406.8599999999997</v>
      </c>
      <c r="C46" s="32">
        <v>4537.3599999999997</v>
      </c>
      <c r="D46" s="32">
        <v>4367.7299999999996</v>
      </c>
      <c r="E46" s="32">
        <v>4522.68</v>
      </c>
      <c r="F46" s="32">
        <v>4522.68</v>
      </c>
      <c r="G46" s="33">
        <v>80500760000</v>
      </c>
      <c r="H46">
        <f t="shared" si="0"/>
        <v>2.8990321391681052E-2</v>
      </c>
      <c r="I46">
        <f t="shared" si="1"/>
        <v>16916.004952105966</v>
      </c>
      <c r="J46">
        <v>4.6498831429262914E-2</v>
      </c>
      <c r="K46">
        <f t="shared" si="3"/>
        <v>30638.597875615171</v>
      </c>
    </row>
    <row r="47" spans="1:11" x14ac:dyDescent="0.2">
      <c r="A47" t="s">
        <v>133</v>
      </c>
      <c r="B47" s="32">
        <v>4528.8</v>
      </c>
      <c r="C47" s="32">
        <v>4545.8500000000004</v>
      </c>
      <c r="D47" s="32">
        <v>4305.91</v>
      </c>
      <c r="E47" s="32">
        <v>4307.54</v>
      </c>
      <c r="F47" s="32">
        <v>4307.54</v>
      </c>
      <c r="G47" s="33">
        <v>85528860000</v>
      </c>
      <c r="H47">
        <f t="shared" si="0"/>
        <v>-4.7569140421166278E-2</v>
      </c>
      <c r="I47">
        <f t="shared" si="1"/>
        <v>16111.325137174095</v>
      </c>
      <c r="J47">
        <v>-4.8247767783904584E-2</v>
      </c>
      <c r="K47">
        <f t="shared" si="3"/>
        <v>29160.353920088059</v>
      </c>
    </row>
    <row r="48" spans="1:11" x14ac:dyDescent="0.2">
      <c r="A48" t="s">
        <v>134</v>
      </c>
      <c r="B48" s="32">
        <v>4317.16</v>
      </c>
      <c r="C48" s="32">
        <v>4608.08</v>
      </c>
      <c r="D48" s="32">
        <v>4278.9399999999996</v>
      </c>
      <c r="E48" s="32">
        <v>4605.38</v>
      </c>
      <c r="F48" s="32">
        <v>4605.38</v>
      </c>
      <c r="G48" s="33">
        <v>80253600000</v>
      </c>
      <c r="H48">
        <f t="shared" si="0"/>
        <v>6.9143873301234615E-2</v>
      </c>
      <c r="I48">
        <f t="shared" si="1"/>
        <v>17225.324561173857</v>
      </c>
      <c r="J48">
        <v>0.13647071608033221</v>
      </c>
      <c r="K48">
        <f t="shared" si="3"/>
        <v>33139.888300718398</v>
      </c>
    </row>
    <row r="49" spans="1:11" x14ac:dyDescent="0.2">
      <c r="A49" t="s">
        <v>135</v>
      </c>
      <c r="B49" s="32">
        <v>4610.62</v>
      </c>
      <c r="C49" s="32">
        <v>4743.83</v>
      </c>
      <c r="D49" s="32">
        <v>4560</v>
      </c>
      <c r="E49" s="32">
        <v>4567</v>
      </c>
      <c r="F49" s="32">
        <v>4567</v>
      </c>
      <c r="G49" s="33">
        <v>88268840000</v>
      </c>
      <c r="H49">
        <f t="shared" si="0"/>
        <v>-8.3337314184714628E-3</v>
      </c>
      <c r="I49">
        <f t="shared" si="1"/>
        <v>17081.773332685032</v>
      </c>
      <c r="J49">
        <v>8.5832327442597708E-2</v>
      </c>
      <c r="K49">
        <f t="shared" si="3"/>
        <v>35984.362044756766</v>
      </c>
    </row>
    <row r="50" spans="1:11" x14ac:dyDescent="0.2">
      <c r="A50" t="s">
        <v>136</v>
      </c>
      <c r="B50" s="32">
        <v>4602.82</v>
      </c>
      <c r="C50" s="32">
        <v>4808.93</v>
      </c>
      <c r="D50" s="32">
        <v>4495.12</v>
      </c>
      <c r="E50" s="32">
        <v>4766.18</v>
      </c>
      <c r="F50" s="32">
        <v>4766.18</v>
      </c>
      <c r="G50" s="33">
        <v>92750180000</v>
      </c>
      <c r="H50">
        <f t="shared" si="0"/>
        <v>4.3612874972629799E-2</v>
      </c>
      <c r="I50">
        <f t="shared" si="1"/>
        <v>17826.758577354227</v>
      </c>
      <c r="J50">
        <v>-2.4391895178788228E-2</v>
      </c>
      <c r="K50">
        <f t="shared" si="3"/>
        <v>35106.635257685492</v>
      </c>
    </row>
    <row r="51" spans="1:11" x14ac:dyDescent="0.2">
      <c r="A51" t="s">
        <v>137</v>
      </c>
      <c r="B51" s="32">
        <v>4778.1400000000003</v>
      </c>
      <c r="C51" s="32">
        <v>4818.62</v>
      </c>
      <c r="D51" s="32">
        <v>4222.62</v>
      </c>
      <c r="E51" s="32">
        <v>4515.55</v>
      </c>
      <c r="F51" s="32">
        <v>4515.55</v>
      </c>
      <c r="G51" s="33">
        <v>95562890000</v>
      </c>
      <c r="H51">
        <f t="shared" si="0"/>
        <v>-5.2585089106999758E-2</v>
      </c>
      <c r="I51">
        <f t="shared" si="1"/>
        <v>16889.336889075083</v>
      </c>
      <c r="J51">
        <v>-9.507294836109334E-2</v>
      </c>
      <c r="K51">
        <f t="shared" si="3"/>
        <v>31768.943936699819</v>
      </c>
    </row>
    <row r="52" spans="1:11" x14ac:dyDescent="0.2">
      <c r="A52" t="s">
        <v>138</v>
      </c>
      <c r="B52" s="32">
        <v>4519.57</v>
      </c>
      <c r="C52" s="32">
        <v>4595.3100000000004</v>
      </c>
      <c r="D52" s="32">
        <v>4114.6499999999996</v>
      </c>
      <c r="E52" s="32">
        <v>4373.9399999999996</v>
      </c>
      <c r="F52" s="32">
        <v>4373.9399999999996</v>
      </c>
      <c r="G52" s="33">
        <v>92667710000</v>
      </c>
      <c r="H52">
        <f t="shared" si="0"/>
        <v>-3.136052086678269E-2</v>
      </c>
      <c r="I52">
        <f t="shared" si="1"/>
        <v>16359.678487139121</v>
      </c>
      <c r="J52">
        <v>-7.9948885306766665E-2</v>
      </c>
      <c r="K52">
        <f t="shared" si="3"/>
        <v>29229.052281587505</v>
      </c>
    </row>
    <row r="53" spans="1:11" x14ac:dyDescent="0.2">
      <c r="A53" t="s">
        <v>139</v>
      </c>
      <c r="B53" s="32">
        <v>4363.1400000000003</v>
      </c>
      <c r="C53" s="32">
        <v>4637.3</v>
      </c>
      <c r="D53" s="32">
        <v>4157.87</v>
      </c>
      <c r="E53" s="32">
        <v>4530.41</v>
      </c>
      <c r="F53" s="32">
        <v>4530.41</v>
      </c>
      <c r="G53" s="33">
        <v>123546260000</v>
      </c>
      <c r="H53">
        <f t="shared" si="0"/>
        <v>3.5773238773279988E-2</v>
      </c>
      <c r="I53">
        <f t="shared" si="1"/>
        <v>16944.917171913643</v>
      </c>
      <c r="J53">
        <v>7.7420076261113194E-3</v>
      </c>
      <c r="K53">
        <f t="shared" si="3"/>
        <v>29455.343827255558</v>
      </c>
    </row>
    <row r="54" spans="1:11" x14ac:dyDescent="0.2">
      <c r="A54" t="s">
        <v>140</v>
      </c>
      <c r="B54" s="32">
        <v>4540.32</v>
      </c>
      <c r="C54" s="32">
        <v>4593.45</v>
      </c>
      <c r="D54" s="32">
        <v>4124.28</v>
      </c>
      <c r="E54" s="32">
        <v>4131.93</v>
      </c>
      <c r="F54" s="32">
        <v>4131.93</v>
      </c>
      <c r="G54" s="33">
        <v>90367840000</v>
      </c>
      <c r="H54">
        <f t="shared" si="0"/>
        <v>-8.7956719149039395E-2</v>
      </c>
      <c r="I54">
        <f t="shared" si="1"/>
        <v>15454.497851219901</v>
      </c>
      <c r="J54">
        <v>-0.11828318610313319</v>
      </c>
      <c r="K54">
        <f t="shared" si="3"/>
        <v>25971.271911604515</v>
      </c>
    </row>
    <row r="55" spans="1:11" x14ac:dyDescent="0.2">
      <c r="A55" t="s">
        <v>141</v>
      </c>
      <c r="B55" s="32">
        <v>4130.6099999999997</v>
      </c>
      <c r="C55" s="32">
        <v>4307.66</v>
      </c>
      <c r="D55" s="32">
        <v>3810.32</v>
      </c>
      <c r="E55" s="32">
        <v>4132.1499999999996</v>
      </c>
      <c r="F55" s="32">
        <v>4132.1499999999996</v>
      </c>
      <c r="G55" s="33">
        <v>108860390000</v>
      </c>
      <c r="H55">
        <f t="shared" si="0"/>
        <v>5.3243883608711947E-5</v>
      </c>
      <c r="I55">
        <f t="shared" si="1"/>
        <v>15455.320708704723</v>
      </c>
      <c r="J55">
        <v>1.214158003550566E-2</v>
      </c>
      <c r="K55">
        <f t="shared" si="3"/>
        <v>26286.604188143141</v>
      </c>
    </row>
    <row r="56" spans="1:11" x14ac:dyDescent="0.2">
      <c r="A56" t="s">
        <v>142</v>
      </c>
      <c r="B56" s="32">
        <v>4149.78</v>
      </c>
      <c r="C56" s="32">
        <v>4177.51</v>
      </c>
      <c r="D56" s="32">
        <v>3636.87</v>
      </c>
      <c r="E56" s="32">
        <v>3785.38</v>
      </c>
      <c r="F56" s="32">
        <v>3785.38</v>
      </c>
      <c r="G56" s="33">
        <v>106116710000</v>
      </c>
      <c r="H56">
        <f t="shared" si="0"/>
        <v>-8.391999322386641E-2</v>
      </c>
      <c r="I56">
        <f t="shared" si="1"/>
        <v>14158.310299557539</v>
      </c>
      <c r="J56">
        <v>-0.11093215546014401</v>
      </c>
      <c r="K56">
        <f t="shared" si="3"/>
        <v>23370.574525824773</v>
      </c>
    </row>
    <row r="57" spans="1:11" x14ac:dyDescent="0.2">
      <c r="A57" t="s">
        <v>143</v>
      </c>
      <c r="B57" s="32">
        <v>3781</v>
      </c>
      <c r="C57" s="32">
        <v>4140.1499999999996</v>
      </c>
      <c r="D57" s="32">
        <v>3721.56</v>
      </c>
      <c r="E57" s="32">
        <v>4130.29</v>
      </c>
      <c r="F57" s="32">
        <v>4130.29</v>
      </c>
      <c r="G57" s="33">
        <v>81688320000</v>
      </c>
      <c r="H57">
        <f t="shared" si="0"/>
        <v>9.1116347632205968E-2</v>
      </c>
      <c r="I57">
        <f t="shared" si="1"/>
        <v>15448.363822696665</v>
      </c>
      <c r="J57">
        <v>0.11685110153550253</v>
      </c>
      <c r="K57">
        <f t="shared" si="3"/>
        <v>26101.451902684952</v>
      </c>
    </row>
    <row r="58" spans="1:11" x14ac:dyDescent="0.2">
      <c r="A58" t="s">
        <v>144</v>
      </c>
      <c r="B58" s="32">
        <v>4112.38</v>
      </c>
      <c r="C58" s="32">
        <v>4325.28</v>
      </c>
      <c r="D58" s="32">
        <v>3954.53</v>
      </c>
      <c r="E58" s="32">
        <v>3955</v>
      </c>
      <c r="F58" s="32">
        <v>3955</v>
      </c>
      <c r="G58" s="33">
        <v>92252350000</v>
      </c>
      <c r="H58">
        <f t="shared" si="0"/>
        <v>-4.2440119216810436E-2</v>
      </c>
      <c r="I58">
        <f t="shared" si="1"/>
        <v>14792.733420356757</v>
      </c>
      <c r="J58">
        <v>-8.4242656500976787E-2</v>
      </c>
      <c r="K58">
        <f t="shared" si="3"/>
        <v>23902.596255870296</v>
      </c>
    </row>
    <row r="59" spans="1:11" x14ac:dyDescent="0.2">
      <c r="A59" t="s">
        <v>145</v>
      </c>
      <c r="B59" s="32">
        <v>3936.73</v>
      </c>
      <c r="C59" s="32">
        <v>4119.28</v>
      </c>
      <c r="D59" s="32">
        <v>3584.13</v>
      </c>
      <c r="E59" s="32">
        <v>3585.62</v>
      </c>
      <c r="F59" s="32">
        <v>3585.62</v>
      </c>
      <c r="G59" s="33">
        <v>94241020000</v>
      </c>
      <c r="H59">
        <f t="shared" si="0"/>
        <v>-9.3395701643489287E-2</v>
      </c>
      <c r="I59">
        <f t="shared" si="1"/>
        <v>13411.155703337445</v>
      </c>
      <c r="J59">
        <v>-0.13282488710467899</v>
      </c>
      <c r="K59">
        <f t="shared" si="3"/>
        <v>20727.7366066756</v>
      </c>
    </row>
    <row r="60" spans="1:11" x14ac:dyDescent="0.2">
      <c r="A60" t="s">
        <v>146</v>
      </c>
      <c r="B60" s="32">
        <v>3609.78</v>
      </c>
      <c r="C60" s="32">
        <v>3905.42</v>
      </c>
      <c r="D60" s="32">
        <v>3491.58</v>
      </c>
      <c r="E60" s="32">
        <v>3871.98</v>
      </c>
      <c r="F60" s="32">
        <v>3871.98</v>
      </c>
      <c r="G60" s="33">
        <v>95823760000</v>
      </c>
      <c r="H60">
        <f t="shared" si="0"/>
        <v>7.9863454576893297E-2</v>
      </c>
      <c r="I60">
        <f t="shared" si="1"/>
        <v>14482.216927674577</v>
      </c>
      <c r="J60">
        <v>0.10616466238443018</v>
      </c>
      <c r="K60">
        <f t="shared" si="3"/>
        <v>22928.289765516707</v>
      </c>
    </row>
    <row r="61" spans="1:11" x14ac:dyDescent="0.2">
      <c r="A61" t="s">
        <v>147</v>
      </c>
      <c r="B61" s="32">
        <v>3901.79</v>
      </c>
      <c r="C61" s="32">
        <v>4080.11</v>
      </c>
      <c r="D61" s="32">
        <v>3698.15</v>
      </c>
      <c r="E61" s="32">
        <v>4080.11</v>
      </c>
      <c r="F61" s="32">
        <v>4080.11</v>
      </c>
      <c r="G61" s="33">
        <v>92671910000</v>
      </c>
      <c r="H61">
        <f t="shared" si="0"/>
        <v>5.375286029369989E-2</v>
      </c>
      <c r="I61">
        <f t="shared" si="1"/>
        <v>15260.677510930924</v>
      </c>
      <c r="J61">
        <v>0.11901630429954428</v>
      </c>
      <c r="K61">
        <f t="shared" si="3"/>
        <v>25657.130077317568</v>
      </c>
    </row>
    <row r="62" spans="1:11" x14ac:dyDescent="0.2">
      <c r="A62" t="s">
        <v>148</v>
      </c>
      <c r="B62" s="32">
        <v>4087.14</v>
      </c>
      <c r="C62" s="32">
        <v>4100.96</v>
      </c>
      <c r="D62" s="32">
        <v>3764.49</v>
      </c>
      <c r="E62" s="32">
        <v>3839.5</v>
      </c>
      <c r="F62" s="32">
        <v>3839.5</v>
      </c>
      <c r="G62" s="33">
        <v>85249330000</v>
      </c>
      <c r="H62">
        <f t="shared" si="0"/>
        <v>-5.897144929916108E-2</v>
      </c>
      <c r="I62">
        <f>I61*(1+H62)</f>
        <v>14360.733240824213</v>
      </c>
      <c r="J62">
        <v>-5.8624068039570612E-2</v>
      </c>
      <c r="K62">
        <f>K61*(1+J62)</f>
        <v>24153.004737964788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54CB-232E-4502-ADB1-122F7E0908EA}">
  <dimension ref="A1:T61"/>
  <sheetViews>
    <sheetView workbookViewId="0">
      <selection activeCell="M25" sqref="M25"/>
    </sheetView>
  </sheetViews>
  <sheetFormatPr baseColWidth="10" defaultColWidth="10.6640625" defaultRowHeight="16" x14ac:dyDescent="0.2"/>
  <cols>
    <col min="3" max="11" width="10.6640625" style="31"/>
    <col min="12" max="19" width="10.6640625" style="27"/>
  </cols>
  <sheetData>
    <row r="1" spans="1:20" x14ac:dyDescent="0.2">
      <c r="A1" s="23" t="s">
        <v>0</v>
      </c>
      <c r="B1" s="23" t="s">
        <v>26</v>
      </c>
      <c r="C1" s="31" t="s">
        <v>27</v>
      </c>
      <c r="D1" s="31" t="s">
        <v>28</v>
      </c>
      <c r="E1" s="31" t="s">
        <v>29</v>
      </c>
      <c r="F1" s="31" t="s">
        <v>20</v>
      </c>
      <c r="G1" s="31" t="s">
        <v>12</v>
      </c>
      <c r="H1" s="31" t="s">
        <v>32</v>
      </c>
      <c r="L1" t="s">
        <v>33</v>
      </c>
      <c r="M1"/>
      <c r="N1"/>
      <c r="O1"/>
      <c r="P1"/>
      <c r="Q1"/>
      <c r="R1"/>
      <c r="S1"/>
    </row>
    <row r="2" spans="1:20" ht="17" thickBot="1" x14ac:dyDescent="0.25">
      <c r="A2" s="23">
        <v>2018</v>
      </c>
      <c r="B2" s="23">
        <v>1</v>
      </c>
      <c r="C2" s="31">
        <v>5.57E-2</v>
      </c>
      <c r="D2" s="31">
        <v>-3.2000000000000001E-2</v>
      </c>
      <c r="E2" s="31">
        <v>-1.3300000000000001E-2</v>
      </c>
      <c r="F2" s="31">
        <v>1.1999999999999999E-3</v>
      </c>
      <c r="G2" s="31">
        <v>9.0866599800759756E-2</v>
      </c>
      <c r="H2" s="31">
        <f>G2-F2</f>
        <v>8.966659980075975E-2</v>
      </c>
      <c r="L2"/>
      <c r="M2"/>
      <c r="N2"/>
      <c r="O2"/>
      <c r="P2"/>
      <c r="Q2"/>
      <c r="R2"/>
      <c r="S2"/>
    </row>
    <row r="3" spans="1:20" x14ac:dyDescent="0.2">
      <c r="A3" s="23">
        <v>2018</v>
      </c>
      <c r="B3" s="23">
        <v>2</v>
      </c>
      <c r="C3" s="31">
        <v>-3.6499999999999998E-2</v>
      </c>
      <c r="D3" s="31">
        <v>3.0999999999999999E-3</v>
      </c>
      <c r="E3" s="31">
        <v>-1.0700000000000001E-2</v>
      </c>
      <c r="F3" s="31">
        <v>1.1000000000000001E-3</v>
      </c>
      <c r="G3" s="31">
        <v>-2.8617511454459364E-2</v>
      </c>
      <c r="H3" s="31">
        <f t="shared" ref="H3:H61" si="0">G3-F3</f>
        <v>-2.9717511454459365E-2</v>
      </c>
      <c r="L3" s="26" t="s">
        <v>34</v>
      </c>
      <c r="M3" s="26"/>
      <c r="N3"/>
      <c r="O3"/>
      <c r="P3"/>
      <c r="Q3"/>
      <c r="R3"/>
      <c r="S3"/>
    </row>
    <row r="4" spans="1:20" x14ac:dyDescent="0.2">
      <c r="A4" s="23">
        <v>2018</v>
      </c>
      <c r="B4" s="23">
        <v>3</v>
      </c>
      <c r="C4" s="31">
        <v>-2.35E-2</v>
      </c>
      <c r="D4" s="31">
        <v>3.5799999999999998E-2</v>
      </c>
      <c r="E4" s="31">
        <v>-2.3E-3</v>
      </c>
      <c r="F4" s="31">
        <v>1.1000000000000001E-3</v>
      </c>
      <c r="G4" s="31">
        <v>-7.9691793113731993E-2</v>
      </c>
      <c r="H4" s="31">
        <f t="shared" si="0"/>
        <v>-8.0791793113731997E-2</v>
      </c>
      <c r="L4" t="s">
        <v>35</v>
      </c>
      <c r="M4">
        <v>0.74425720973325071</v>
      </c>
      <c r="N4"/>
      <c r="O4"/>
      <c r="P4"/>
      <c r="Q4"/>
      <c r="R4"/>
      <c r="S4"/>
    </row>
    <row r="5" spans="1:20" x14ac:dyDescent="0.2">
      <c r="A5" s="23">
        <v>2018</v>
      </c>
      <c r="B5" s="23">
        <v>4</v>
      </c>
      <c r="C5" s="31">
        <v>2.8000000000000004E-3</v>
      </c>
      <c r="D5" s="31">
        <v>9.300000000000001E-3</v>
      </c>
      <c r="E5" s="31">
        <v>5.4000000000000003E-3</v>
      </c>
      <c r="F5" s="31">
        <v>1.4000000000000002E-3</v>
      </c>
      <c r="G5" s="31">
        <v>6.3932500569677739E-2</v>
      </c>
      <c r="H5" s="31">
        <f t="shared" si="0"/>
        <v>6.253250056967774E-2</v>
      </c>
      <c r="L5" t="s">
        <v>36</v>
      </c>
      <c r="M5">
        <v>0.55391879423992396</v>
      </c>
      <c r="N5"/>
      <c r="O5"/>
      <c r="P5"/>
      <c r="Q5"/>
      <c r="R5"/>
      <c r="S5"/>
    </row>
    <row r="6" spans="1:20" x14ac:dyDescent="0.2">
      <c r="A6" s="23">
        <v>2018</v>
      </c>
      <c r="B6" s="23">
        <v>5</v>
      </c>
      <c r="C6" s="31">
        <v>2.6499999999999999E-2</v>
      </c>
      <c r="D6" s="31">
        <v>4.7400000000000005E-2</v>
      </c>
      <c r="E6" s="31">
        <v>-3.1800000000000002E-2</v>
      </c>
      <c r="F6" s="31">
        <v>1.4000000000000002E-3</v>
      </c>
      <c r="G6" s="31">
        <v>5.4633782051584021E-3</v>
      </c>
      <c r="H6" s="31">
        <f t="shared" si="0"/>
        <v>4.0633782051584019E-3</v>
      </c>
      <c r="L6" t="s">
        <v>37</v>
      </c>
      <c r="M6">
        <v>0.53002158678849132</v>
      </c>
      <c r="N6"/>
      <c r="O6"/>
      <c r="P6"/>
      <c r="Q6"/>
      <c r="R6"/>
      <c r="S6"/>
    </row>
    <row r="7" spans="1:20" x14ac:dyDescent="0.2">
      <c r="A7" s="23">
        <v>2018</v>
      </c>
      <c r="B7" s="23">
        <v>6</v>
      </c>
      <c r="C7" s="31">
        <v>4.7999999999999996E-3</v>
      </c>
      <c r="D7" s="31">
        <v>8.1000000000000013E-3</v>
      </c>
      <c r="E7" s="31">
        <v>-2.3300000000000001E-2</v>
      </c>
      <c r="F7" s="31">
        <v>1.4000000000000002E-3</v>
      </c>
      <c r="G7" s="31">
        <v>5.7636744879094003E-2</v>
      </c>
      <c r="H7" s="31">
        <f t="shared" si="0"/>
        <v>5.6236744879094004E-2</v>
      </c>
      <c r="L7" t="s">
        <v>38</v>
      </c>
      <c r="M7">
        <v>9.7697027660472474E-2</v>
      </c>
      <c r="N7"/>
      <c r="O7"/>
      <c r="P7"/>
      <c r="Q7"/>
      <c r="R7"/>
      <c r="S7"/>
    </row>
    <row r="8" spans="1:20" ht="17" thickBot="1" x14ac:dyDescent="0.25">
      <c r="A8" s="23">
        <v>2018</v>
      </c>
      <c r="B8" s="23">
        <v>7</v>
      </c>
      <c r="C8" s="31">
        <v>3.1899999999999998E-2</v>
      </c>
      <c r="D8" s="31">
        <v>-1.9299999999999998E-2</v>
      </c>
      <c r="E8" s="31">
        <v>4.6999999999999993E-3</v>
      </c>
      <c r="F8" s="31">
        <v>1.6000000000000001E-3</v>
      </c>
      <c r="G8" s="31">
        <v>3.4129599334256654E-2</v>
      </c>
      <c r="H8" s="31">
        <f t="shared" si="0"/>
        <v>3.2529599334256656E-2</v>
      </c>
      <c r="L8" s="24" t="s">
        <v>39</v>
      </c>
      <c r="M8" s="24">
        <v>60</v>
      </c>
      <c r="N8"/>
      <c r="O8"/>
      <c r="P8"/>
      <c r="Q8"/>
      <c r="R8"/>
      <c r="S8"/>
    </row>
    <row r="9" spans="1:20" x14ac:dyDescent="0.2">
      <c r="A9" s="23">
        <v>2018</v>
      </c>
      <c r="B9" s="23">
        <v>8</v>
      </c>
      <c r="C9" s="31">
        <v>3.44E-2</v>
      </c>
      <c r="D9" s="31">
        <v>6.3E-3</v>
      </c>
      <c r="E9" s="31">
        <v>-3.9800000000000002E-2</v>
      </c>
      <c r="F9" s="31">
        <v>1.6000000000000001E-3</v>
      </c>
      <c r="G9" s="31">
        <v>5.5796216485709864E-2</v>
      </c>
      <c r="H9" s="31">
        <f t="shared" si="0"/>
        <v>5.4196216485709867E-2</v>
      </c>
      <c r="L9"/>
      <c r="M9"/>
      <c r="N9"/>
      <c r="O9"/>
      <c r="P9"/>
      <c r="Q9"/>
      <c r="R9"/>
      <c r="S9"/>
    </row>
    <row r="10" spans="1:20" ht="17" thickBot="1" x14ac:dyDescent="0.25">
      <c r="A10" s="23">
        <v>2018</v>
      </c>
      <c r="B10" s="23">
        <v>9</v>
      </c>
      <c r="C10" s="31">
        <v>5.9999999999999995E-4</v>
      </c>
      <c r="D10" s="31">
        <v>-2.4900000000000002E-2</v>
      </c>
      <c r="E10" s="31">
        <v>-1.6899999999999998E-2</v>
      </c>
      <c r="F10" s="31">
        <v>1.5E-3</v>
      </c>
      <c r="G10" s="31">
        <v>-6.4671877177282872E-2</v>
      </c>
      <c r="H10" s="31">
        <f t="shared" si="0"/>
        <v>-6.6171877177282873E-2</v>
      </c>
      <c r="L10" t="s">
        <v>40</v>
      </c>
      <c r="M10"/>
      <c r="N10"/>
      <c r="O10"/>
      <c r="P10"/>
      <c r="Q10"/>
      <c r="R10"/>
      <c r="S10"/>
    </row>
    <row r="11" spans="1:20" x14ac:dyDescent="0.2">
      <c r="A11" s="23">
        <v>2018</v>
      </c>
      <c r="B11" s="23">
        <v>10</v>
      </c>
      <c r="C11" s="31">
        <v>-7.6799999999999993E-2</v>
      </c>
      <c r="D11" s="31">
        <v>-4.4600000000000001E-2</v>
      </c>
      <c r="E11" s="31">
        <v>3.44E-2</v>
      </c>
      <c r="F11" s="31">
        <v>1.9E-3</v>
      </c>
      <c r="G11" s="31">
        <v>-0.11271777158246409</v>
      </c>
      <c r="H11" s="31">
        <f t="shared" si="0"/>
        <v>-0.11461777158246408</v>
      </c>
      <c r="L11" s="25"/>
      <c r="M11" s="25" t="s">
        <v>45</v>
      </c>
      <c r="N11" s="25" t="s">
        <v>46</v>
      </c>
      <c r="O11" s="25" t="s">
        <v>47</v>
      </c>
      <c r="P11" s="25" t="s">
        <v>48</v>
      </c>
      <c r="Q11" s="25" t="s">
        <v>49</v>
      </c>
      <c r="R11"/>
      <c r="S11"/>
    </row>
    <row r="12" spans="1:20" x14ac:dyDescent="0.2">
      <c r="A12" s="23">
        <v>2018</v>
      </c>
      <c r="B12" s="23">
        <v>11</v>
      </c>
      <c r="C12" s="31">
        <v>1.6899999999999998E-2</v>
      </c>
      <c r="D12" s="31">
        <v>-7.7000000000000002E-3</v>
      </c>
      <c r="E12" s="31">
        <v>2.8000000000000004E-3</v>
      </c>
      <c r="F12" s="31">
        <v>1.8E-3</v>
      </c>
      <c r="G12" s="31">
        <v>3.4054405830130641E-2</v>
      </c>
      <c r="H12" s="31">
        <f t="shared" si="0"/>
        <v>3.2254405830130638E-2</v>
      </c>
      <c r="L12" t="s">
        <v>41</v>
      </c>
      <c r="M12">
        <v>3</v>
      </c>
      <c r="N12">
        <v>0.66371694221136179</v>
      </c>
      <c r="O12">
        <v>0.22123898073712059</v>
      </c>
      <c r="P12">
        <v>23.179226918696582</v>
      </c>
      <c r="Q12">
        <v>6.9663755131328212E-10</v>
      </c>
      <c r="R12"/>
      <c r="S12"/>
    </row>
    <row r="13" spans="1:20" x14ac:dyDescent="0.2">
      <c r="A13" s="23">
        <v>2018</v>
      </c>
      <c r="B13" s="23">
        <v>12</v>
      </c>
      <c r="C13" s="31">
        <v>-9.5700000000000007E-2</v>
      </c>
      <c r="D13" s="31">
        <v>-2.87E-2</v>
      </c>
      <c r="E13" s="31">
        <v>-1.8500000000000003E-2</v>
      </c>
      <c r="F13" s="31">
        <v>2E-3</v>
      </c>
      <c r="G13" s="31">
        <v>1.5763142300230203E-2</v>
      </c>
      <c r="H13" s="31">
        <f t="shared" si="0"/>
        <v>1.3763142300230203E-2</v>
      </c>
      <c r="L13" t="s">
        <v>42</v>
      </c>
      <c r="M13">
        <v>56</v>
      </c>
      <c r="N13" s="43">
        <v>0.53450371596670299</v>
      </c>
      <c r="O13">
        <v>9.544709213691124E-3</v>
      </c>
      <c r="P13"/>
      <c r="Q13"/>
      <c r="R13"/>
      <c r="S13"/>
    </row>
    <row r="14" spans="1:20" ht="17" thickBot="1" x14ac:dyDescent="0.25">
      <c r="A14" s="23">
        <v>2019</v>
      </c>
      <c r="B14" s="23">
        <v>1</v>
      </c>
      <c r="C14" s="31">
        <v>8.4000000000000005E-2</v>
      </c>
      <c r="D14" s="31">
        <v>3.0200000000000001E-2</v>
      </c>
      <c r="E14" s="31">
        <v>-4.5999999999999999E-3</v>
      </c>
      <c r="F14" s="31">
        <v>2.0999999999999999E-3</v>
      </c>
      <c r="G14" s="31">
        <v>0.17210862552422793</v>
      </c>
      <c r="H14" s="31">
        <f t="shared" si="0"/>
        <v>0.17000862552422794</v>
      </c>
      <c r="L14" s="24" t="s">
        <v>43</v>
      </c>
      <c r="M14" s="24">
        <v>59</v>
      </c>
      <c r="N14" s="24">
        <v>1.1982206581780648</v>
      </c>
      <c r="O14" s="24"/>
      <c r="P14" s="24"/>
      <c r="Q14" s="24"/>
      <c r="R14"/>
      <c r="S14"/>
    </row>
    <row r="15" spans="1:20" ht="17" thickBot="1" x14ac:dyDescent="0.25">
      <c r="A15" s="23">
        <v>2019</v>
      </c>
      <c r="B15" s="23">
        <v>2</v>
      </c>
      <c r="C15" s="31">
        <v>3.4000000000000002E-2</v>
      </c>
      <c r="D15" s="31">
        <v>1.7399999999999999E-2</v>
      </c>
      <c r="E15" s="31">
        <v>-2.6699999999999998E-2</v>
      </c>
      <c r="F15" s="31">
        <v>1.8E-3</v>
      </c>
      <c r="G15" s="31">
        <v>0.19233472189119938</v>
      </c>
      <c r="H15" s="31">
        <f t="shared" si="0"/>
        <v>0.19053472189119938</v>
      </c>
      <c r="L15"/>
      <c r="M15"/>
      <c r="N15"/>
      <c r="O15"/>
      <c r="P15"/>
      <c r="Q15"/>
      <c r="R15"/>
      <c r="S15"/>
    </row>
    <row r="16" spans="1:20" x14ac:dyDescent="0.2">
      <c r="A16" s="23">
        <v>2019</v>
      </c>
      <c r="B16" s="23">
        <v>3</v>
      </c>
      <c r="C16" s="31">
        <v>1.1000000000000001E-2</v>
      </c>
      <c r="D16" s="31">
        <v>-3.5000000000000003E-2</v>
      </c>
      <c r="E16" s="31">
        <v>-4.0999999999999995E-2</v>
      </c>
      <c r="F16" s="31">
        <v>1.9E-3</v>
      </c>
      <c r="G16" s="31">
        <v>9.4317396052389132E-2</v>
      </c>
      <c r="H16" s="31">
        <f t="shared" si="0"/>
        <v>9.2417396052389134E-2</v>
      </c>
      <c r="L16" s="30"/>
      <c r="M16" s="30" t="s">
        <v>50</v>
      </c>
      <c r="N16" s="30" t="s">
        <v>38</v>
      </c>
      <c r="O16" s="30" t="s">
        <v>51</v>
      </c>
      <c r="P16" s="30" t="s">
        <v>52</v>
      </c>
      <c r="Q16" s="25" t="s">
        <v>53</v>
      </c>
      <c r="R16" s="25" t="s">
        <v>54</v>
      </c>
      <c r="S16" s="25" t="s">
        <v>55</v>
      </c>
      <c r="T16" s="25" t="s">
        <v>56</v>
      </c>
    </row>
    <row r="17" spans="1:20" x14ac:dyDescent="0.2">
      <c r="A17" s="23">
        <v>2019</v>
      </c>
      <c r="B17" s="23">
        <v>4</v>
      </c>
      <c r="C17" s="31">
        <v>3.9699999999999999E-2</v>
      </c>
      <c r="D17" s="31">
        <v>-1.1699999999999999E-2</v>
      </c>
      <c r="E17" s="31">
        <v>2.1400000000000002E-2</v>
      </c>
      <c r="F17" s="31">
        <v>2.0999999999999999E-3</v>
      </c>
      <c r="G17" s="31">
        <v>3.6824559535657622E-2</v>
      </c>
      <c r="H17" s="31">
        <f t="shared" si="0"/>
        <v>3.4724559535657624E-2</v>
      </c>
      <c r="L17" s="27" t="s">
        <v>44</v>
      </c>
      <c r="M17" s="27">
        <v>5.202564319775356E-2</v>
      </c>
      <c r="N17" s="27">
        <v>1.276449596117012E-2</v>
      </c>
      <c r="O17" s="27">
        <v>4.0758086614635411</v>
      </c>
      <c r="P17">
        <v>1.4614257310174874E-4</v>
      </c>
      <c r="Q17">
        <v>2.6455285132768361E-2</v>
      </c>
      <c r="R17">
        <v>7.7596001262738759E-2</v>
      </c>
      <c r="S17">
        <v>2.6455285132768361E-2</v>
      </c>
      <c r="T17">
        <v>7.7596001262738759E-2</v>
      </c>
    </row>
    <row r="18" spans="1:20" x14ac:dyDescent="0.2">
      <c r="A18" s="23">
        <v>2019</v>
      </c>
      <c r="B18" s="23">
        <v>5</v>
      </c>
      <c r="C18" s="31">
        <v>-6.9400000000000003E-2</v>
      </c>
      <c r="D18" s="31">
        <v>-1.5800000000000002E-2</v>
      </c>
      <c r="E18" s="31">
        <v>-2.35E-2</v>
      </c>
      <c r="F18" s="31">
        <v>2.0999999999999999E-3</v>
      </c>
      <c r="G18" s="31">
        <v>-8.7880070082284843E-3</v>
      </c>
      <c r="H18" s="31">
        <f t="shared" si="0"/>
        <v>-1.0888007008228484E-2</v>
      </c>
      <c r="L18" s="27" t="s">
        <v>27</v>
      </c>
      <c r="M18" s="27">
        <v>1.4808986337428791</v>
      </c>
      <c r="N18" s="27">
        <v>0.24136040720756258</v>
      </c>
      <c r="O18" s="27">
        <v>6.1356319823795769</v>
      </c>
      <c r="P18">
        <v>9.1377473659560528E-8</v>
      </c>
      <c r="Q18">
        <v>0.99739563810698617</v>
      </c>
      <c r="R18">
        <v>1.9644016293787721</v>
      </c>
      <c r="S18">
        <v>0.99739563810698617</v>
      </c>
      <c r="T18">
        <v>1.9644016293787721</v>
      </c>
    </row>
    <row r="19" spans="1:20" x14ac:dyDescent="0.2">
      <c r="A19" s="23">
        <v>2019</v>
      </c>
      <c r="B19" s="23">
        <v>6</v>
      </c>
      <c r="C19" s="31">
        <v>6.93E-2</v>
      </c>
      <c r="D19" s="31">
        <v>3.5999999999999999E-3</v>
      </c>
      <c r="E19" s="31">
        <v>-7.1999999999999998E-3</v>
      </c>
      <c r="F19" s="31">
        <v>1.8E-3</v>
      </c>
      <c r="G19" s="31">
        <v>0.13374123996647846</v>
      </c>
      <c r="H19" s="31">
        <f t="shared" si="0"/>
        <v>0.13194123996647847</v>
      </c>
      <c r="L19" s="27" t="s">
        <v>28</v>
      </c>
      <c r="M19" s="27">
        <v>1.389407358175176</v>
      </c>
      <c r="N19" s="27">
        <v>0.47887698434817871</v>
      </c>
      <c r="O19" s="27">
        <v>2.9013867936592561</v>
      </c>
      <c r="P19">
        <v>5.3019125201050031E-3</v>
      </c>
      <c r="Q19">
        <v>0.43010148380982904</v>
      </c>
      <c r="R19">
        <v>2.3487132325405229</v>
      </c>
      <c r="S19">
        <v>0.43010148380982904</v>
      </c>
      <c r="T19">
        <v>2.3487132325405229</v>
      </c>
    </row>
    <row r="20" spans="1:20" ht="17" thickBot="1" x14ac:dyDescent="0.25">
      <c r="A20" s="23">
        <v>2019</v>
      </c>
      <c r="B20" s="23">
        <v>7</v>
      </c>
      <c r="C20" s="31">
        <v>1.1899999999999999E-2</v>
      </c>
      <c r="D20" s="31">
        <v>-1.78E-2</v>
      </c>
      <c r="E20" s="31">
        <v>4.6999999999999993E-3</v>
      </c>
      <c r="F20" s="31">
        <v>1.9E-3</v>
      </c>
      <c r="G20" s="31">
        <v>0.23052398686054745</v>
      </c>
      <c r="H20" s="31">
        <f t="shared" si="0"/>
        <v>0.22862398686054744</v>
      </c>
      <c r="L20" s="29" t="s">
        <v>29</v>
      </c>
      <c r="M20" s="29">
        <v>-0.88889651257222957</v>
      </c>
      <c r="N20" s="29">
        <v>0.29679954530698438</v>
      </c>
      <c r="O20" s="29">
        <v>-2.9949389297508193</v>
      </c>
      <c r="P20">
        <v>4.082354547667498E-3</v>
      </c>
      <c r="Q20" s="24">
        <v>-1.4834574470667148</v>
      </c>
      <c r="R20" s="24">
        <v>-0.29433557807774446</v>
      </c>
      <c r="S20" s="24">
        <v>-1.4834574470667148</v>
      </c>
      <c r="T20" s="24">
        <v>-0.29433557807774446</v>
      </c>
    </row>
    <row r="21" spans="1:20" x14ac:dyDescent="0.2">
      <c r="A21" s="23">
        <v>2019</v>
      </c>
      <c r="B21" s="23">
        <v>8</v>
      </c>
      <c r="C21" s="31">
        <v>-2.58E-2</v>
      </c>
      <c r="D21" s="31">
        <v>-3.2300000000000002E-2</v>
      </c>
      <c r="E21" s="31">
        <v>-4.7699999999999992E-2</v>
      </c>
      <c r="F21" s="31">
        <v>1.6000000000000001E-3</v>
      </c>
      <c r="G21" s="31">
        <v>-4.6525927606823947E-2</v>
      </c>
      <c r="H21" s="31">
        <f t="shared" si="0"/>
        <v>-4.8125927606823944E-2</v>
      </c>
      <c r="L21"/>
      <c r="M21"/>
      <c r="N21"/>
      <c r="O21"/>
      <c r="P21"/>
      <c r="Q21"/>
      <c r="R21"/>
      <c r="S21"/>
    </row>
    <row r="22" spans="1:20" x14ac:dyDescent="0.2">
      <c r="A22" s="23">
        <v>2019</v>
      </c>
      <c r="B22" s="23">
        <v>9</v>
      </c>
      <c r="C22" s="31">
        <v>1.43E-2</v>
      </c>
      <c r="D22" s="31">
        <v>2.7000000000000001E-3</v>
      </c>
      <c r="E22" s="31">
        <v>6.7400000000000002E-2</v>
      </c>
      <c r="F22" s="31">
        <v>1.8E-3</v>
      </c>
      <c r="G22" s="31">
        <v>-0.1025494477992786</v>
      </c>
      <c r="H22" s="31">
        <f t="shared" si="0"/>
        <v>-0.1043494477992786</v>
      </c>
      <c r="L22"/>
      <c r="M22"/>
      <c r="N22"/>
      <c r="O22"/>
      <c r="P22"/>
      <c r="Q22"/>
      <c r="R22"/>
      <c r="S22"/>
    </row>
    <row r="23" spans="1:20" x14ac:dyDescent="0.2">
      <c r="A23" s="23">
        <v>2019</v>
      </c>
      <c r="B23" s="23">
        <v>10</v>
      </c>
      <c r="C23" s="31">
        <v>2.06E-2</v>
      </c>
      <c r="D23" s="31">
        <v>2.7000000000000001E-3</v>
      </c>
      <c r="E23" s="31">
        <v>-1.9199999999999998E-2</v>
      </c>
      <c r="F23" s="31">
        <v>1.6000000000000001E-3</v>
      </c>
      <c r="G23" s="31">
        <v>4.5845814852890979E-2</v>
      </c>
      <c r="H23" s="31">
        <f t="shared" si="0"/>
        <v>4.4245814852890981E-2</v>
      </c>
      <c r="L23"/>
      <c r="M23"/>
      <c r="N23"/>
      <c r="O23"/>
      <c r="P23"/>
      <c r="Q23"/>
      <c r="R23"/>
      <c r="S23"/>
    </row>
    <row r="24" spans="1:20" x14ac:dyDescent="0.2">
      <c r="A24" s="23">
        <v>2019</v>
      </c>
      <c r="B24" s="23">
        <v>11</v>
      </c>
      <c r="C24" s="31">
        <v>3.8699999999999998E-2</v>
      </c>
      <c r="D24" s="31">
        <v>4.5000000000000005E-3</v>
      </c>
      <c r="E24" s="31">
        <v>-0.02</v>
      </c>
      <c r="F24" s="31">
        <v>1.1999999999999999E-3</v>
      </c>
      <c r="G24" s="31">
        <v>0.16521996202181011</v>
      </c>
      <c r="H24" s="31">
        <f t="shared" si="0"/>
        <v>0.1640199620218101</v>
      </c>
    </row>
    <row r="25" spans="1:20" x14ac:dyDescent="0.2">
      <c r="A25" s="23">
        <v>2019</v>
      </c>
      <c r="B25" s="23">
        <v>12</v>
      </c>
      <c r="C25" s="31">
        <v>2.7699999999999999E-2</v>
      </c>
      <c r="D25" s="31">
        <v>9.7000000000000003E-3</v>
      </c>
      <c r="E25" s="31">
        <v>1.77E-2</v>
      </c>
      <c r="F25" s="31">
        <v>1.4000000000000002E-3</v>
      </c>
      <c r="G25" s="31">
        <v>1.3912361920738626E-2</v>
      </c>
      <c r="H25" s="31">
        <f t="shared" si="0"/>
        <v>1.2512361920738626E-2</v>
      </c>
    </row>
    <row r="26" spans="1:20" x14ac:dyDescent="0.2">
      <c r="A26" s="23">
        <v>2020</v>
      </c>
      <c r="B26" s="23">
        <v>1</v>
      </c>
      <c r="C26" s="31">
        <v>-1.1000000000000001E-3</v>
      </c>
      <c r="D26" s="31">
        <v>-4.3799999999999999E-2</v>
      </c>
      <c r="E26" s="31">
        <v>-6.2300000000000001E-2</v>
      </c>
      <c r="F26" s="31">
        <v>1.2999999999999999E-3</v>
      </c>
      <c r="G26" s="31">
        <v>3.7679492133395304E-2</v>
      </c>
      <c r="H26" s="31">
        <f t="shared" si="0"/>
        <v>3.6379492133395301E-2</v>
      </c>
    </row>
    <row r="27" spans="1:20" x14ac:dyDescent="0.2">
      <c r="A27" s="23">
        <v>2020</v>
      </c>
      <c r="B27" s="23">
        <v>2</v>
      </c>
      <c r="C27" s="31">
        <v>-8.1300000000000011E-2</v>
      </c>
      <c r="D27" s="31">
        <v>4.0000000000000002E-4</v>
      </c>
      <c r="E27" s="31">
        <v>-3.7900000000000003E-2</v>
      </c>
      <c r="F27" s="31">
        <v>1.1999999999999999E-3</v>
      </c>
      <c r="G27" s="31">
        <v>3.7069467372769539E-2</v>
      </c>
      <c r="H27" s="31">
        <f t="shared" si="0"/>
        <v>3.586946737276954E-2</v>
      </c>
    </row>
    <row r="28" spans="1:20" x14ac:dyDescent="0.2">
      <c r="A28" s="23">
        <v>2020</v>
      </c>
      <c r="B28" s="23">
        <v>3</v>
      </c>
      <c r="C28" s="31">
        <v>-0.13390000000000002</v>
      </c>
      <c r="D28" s="31">
        <v>-8.3000000000000004E-2</v>
      </c>
      <c r="E28" s="31">
        <v>-0.13949999999999999</v>
      </c>
      <c r="F28" s="31">
        <v>1.2999999999999999E-3</v>
      </c>
      <c r="G28" s="31">
        <v>-0.17502250547016882</v>
      </c>
      <c r="H28" s="31">
        <f t="shared" si="0"/>
        <v>-0.17632250547016881</v>
      </c>
    </row>
    <row r="29" spans="1:20" x14ac:dyDescent="0.2">
      <c r="A29" s="23">
        <v>2020</v>
      </c>
      <c r="B29" s="23">
        <v>4</v>
      </c>
      <c r="C29" s="31">
        <v>0.13650000000000001</v>
      </c>
      <c r="D29" s="31">
        <v>2.58E-2</v>
      </c>
      <c r="E29" s="31">
        <v>-1.26E-2</v>
      </c>
      <c r="F29" s="31">
        <v>0</v>
      </c>
      <c r="G29" s="31">
        <v>0.25562672668135267</v>
      </c>
      <c r="H29" s="31">
        <f t="shared" si="0"/>
        <v>0.25562672668135267</v>
      </c>
    </row>
    <row r="30" spans="1:20" x14ac:dyDescent="0.2">
      <c r="A30" s="23">
        <v>2020</v>
      </c>
      <c r="B30" s="23">
        <v>5</v>
      </c>
      <c r="C30" s="31">
        <v>5.5800000000000002E-2</v>
      </c>
      <c r="D30" s="31">
        <v>1.9699999999999999E-2</v>
      </c>
      <c r="E30" s="31">
        <v>-4.8899999999999999E-2</v>
      </c>
      <c r="F30" s="31">
        <v>1E-4</v>
      </c>
      <c r="G30" s="31">
        <v>0.43050666748598343</v>
      </c>
      <c r="H30" s="31">
        <f t="shared" si="0"/>
        <v>0.43040666748598344</v>
      </c>
    </row>
    <row r="31" spans="1:20" x14ac:dyDescent="0.2">
      <c r="A31" s="23">
        <v>2020</v>
      </c>
      <c r="B31" s="23">
        <v>6</v>
      </c>
      <c r="C31" s="31">
        <v>2.46E-2</v>
      </c>
      <c r="D31" s="31">
        <v>1.9699999999999999E-2</v>
      </c>
      <c r="E31" s="31">
        <v>-2.1700000000000001E-2</v>
      </c>
      <c r="F31" s="31">
        <v>1E-4</v>
      </c>
      <c r="G31" s="31">
        <v>0.22755652532296783</v>
      </c>
      <c r="H31" s="31">
        <f t="shared" si="0"/>
        <v>0.22745652532296784</v>
      </c>
    </row>
    <row r="32" spans="1:20" x14ac:dyDescent="0.2">
      <c r="A32" s="23">
        <v>2020</v>
      </c>
      <c r="B32" s="23">
        <v>7</v>
      </c>
      <c r="C32" s="31">
        <v>5.7699999999999994E-2</v>
      </c>
      <c r="D32" s="31">
        <v>-3.2000000000000001E-2</v>
      </c>
      <c r="E32" s="31">
        <v>-1.37E-2</v>
      </c>
      <c r="F32" s="31">
        <v>1E-4</v>
      </c>
      <c r="G32" s="31">
        <v>0.16273951608393347</v>
      </c>
      <c r="H32" s="31">
        <f t="shared" si="0"/>
        <v>0.16263951608393348</v>
      </c>
    </row>
    <row r="33" spans="1:8" x14ac:dyDescent="0.2">
      <c r="A33" s="23">
        <v>2020</v>
      </c>
      <c r="B33" s="23">
        <v>8</v>
      </c>
      <c r="C33" s="31">
        <v>7.6299999999999993E-2</v>
      </c>
      <c r="D33" s="31">
        <v>-8.8999999999999999E-3</v>
      </c>
      <c r="E33" s="31">
        <v>-2.9600000000000001E-2</v>
      </c>
      <c r="F33" s="31">
        <v>1E-4</v>
      </c>
      <c r="G33" s="31">
        <v>0.16051784584642279</v>
      </c>
      <c r="H33" s="31">
        <f t="shared" si="0"/>
        <v>0.1604178458464228</v>
      </c>
    </row>
    <row r="34" spans="1:8" x14ac:dyDescent="0.2">
      <c r="A34" s="23">
        <v>2020</v>
      </c>
      <c r="B34" s="23">
        <v>9</v>
      </c>
      <c r="C34" s="31">
        <v>-3.6299999999999999E-2</v>
      </c>
      <c r="D34" s="31">
        <v>1E-4</v>
      </c>
      <c r="E34" s="31">
        <v>-2.6800000000000001E-2</v>
      </c>
      <c r="F34" s="31">
        <v>1E-4</v>
      </c>
      <c r="G34" s="31">
        <v>0.10208092474778875</v>
      </c>
      <c r="H34" s="31">
        <f t="shared" si="0"/>
        <v>0.10198092474778875</v>
      </c>
    </row>
    <row r="35" spans="1:8" x14ac:dyDescent="0.2">
      <c r="A35" s="23">
        <v>2020</v>
      </c>
      <c r="B35" s="23">
        <v>10</v>
      </c>
      <c r="C35" s="31">
        <v>-2.1000000000000001E-2</v>
      </c>
      <c r="D35" s="31">
        <v>4.6399999999999997E-2</v>
      </c>
      <c r="E35" s="31">
        <v>4.2199999999999994E-2</v>
      </c>
      <c r="F35" s="31">
        <v>1E-4</v>
      </c>
      <c r="G35" s="31">
        <v>5.286547641443852E-2</v>
      </c>
      <c r="H35" s="31">
        <f t="shared" si="0"/>
        <v>5.2765476414438517E-2</v>
      </c>
    </row>
    <row r="36" spans="1:8" x14ac:dyDescent="0.2">
      <c r="A36" s="23">
        <v>2020</v>
      </c>
      <c r="B36" s="23">
        <v>11</v>
      </c>
      <c r="C36" s="31">
        <v>0.12470000000000001</v>
      </c>
      <c r="D36" s="31">
        <v>7.1199999999999999E-2</v>
      </c>
      <c r="E36" s="31">
        <v>2.1299999999999999E-2</v>
      </c>
      <c r="F36" s="31">
        <v>1E-4</v>
      </c>
      <c r="G36" s="31">
        <v>0.39573120804459738</v>
      </c>
      <c r="H36" s="31">
        <f t="shared" si="0"/>
        <v>0.39563120804459739</v>
      </c>
    </row>
    <row r="37" spans="1:8" x14ac:dyDescent="0.2">
      <c r="A37" s="23">
        <v>2020</v>
      </c>
      <c r="B37" s="23">
        <v>12</v>
      </c>
      <c r="C37" s="31">
        <v>4.6300000000000001E-2</v>
      </c>
      <c r="D37" s="31">
        <v>4.7899999999999998E-2</v>
      </c>
      <c r="E37" s="31">
        <v>-1.4999999999999999E-2</v>
      </c>
      <c r="F37" s="31">
        <v>1E-4</v>
      </c>
      <c r="G37" s="31">
        <v>0.30881184278318707</v>
      </c>
      <c r="H37" s="31">
        <f t="shared" si="0"/>
        <v>0.30871184278318708</v>
      </c>
    </row>
    <row r="38" spans="1:8" x14ac:dyDescent="0.2">
      <c r="A38" s="23">
        <v>2021</v>
      </c>
      <c r="B38" s="23">
        <v>1</v>
      </c>
      <c r="C38" s="31">
        <v>-2.9999999999999997E-4</v>
      </c>
      <c r="D38" s="31">
        <v>6.9199999999999998E-2</v>
      </c>
      <c r="E38" s="31">
        <v>2.9700000000000001E-2</v>
      </c>
      <c r="F38" s="31">
        <v>1E-4</v>
      </c>
      <c r="G38" s="31">
        <v>-1.8311014882652778E-2</v>
      </c>
      <c r="H38" s="31">
        <f t="shared" si="0"/>
        <v>-1.8411014882652777E-2</v>
      </c>
    </row>
    <row r="39" spans="1:8" x14ac:dyDescent="0.2">
      <c r="A39" s="23">
        <v>2021</v>
      </c>
      <c r="B39" s="23">
        <v>2</v>
      </c>
      <c r="C39" s="31">
        <v>2.7799999999999998E-2</v>
      </c>
      <c r="D39" s="31">
        <v>4.53E-2</v>
      </c>
      <c r="E39" s="31">
        <v>7.17E-2</v>
      </c>
      <c r="F39" s="31">
        <v>0</v>
      </c>
      <c r="G39" s="31">
        <v>0.1586955910769354</v>
      </c>
      <c r="H39" s="31">
        <f t="shared" si="0"/>
        <v>0.1586955910769354</v>
      </c>
    </row>
    <row r="40" spans="1:8" x14ac:dyDescent="0.2">
      <c r="A40" s="23">
        <v>2021</v>
      </c>
      <c r="B40" s="23">
        <v>3</v>
      </c>
      <c r="C40" s="31">
        <v>3.0800000000000001E-2</v>
      </c>
      <c r="D40" s="31">
        <v>-8.6E-3</v>
      </c>
      <c r="E40" s="31">
        <v>7.3899999999999993E-2</v>
      </c>
      <c r="F40" s="31">
        <v>0</v>
      </c>
      <c r="G40" s="31">
        <v>-0.1122132017066053</v>
      </c>
      <c r="H40" s="31">
        <f t="shared" si="0"/>
        <v>-0.1122132017066053</v>
      </c>
    </row>
    <row r="41" spans="1:8" x14ac:dyDescent="0.2">
      <c r="A41" s="23">
        <v>2021</v>
      </c>
      <c r="B41" s="23">
        <v>4</v>
      </c>
      <c r="C41" s="31">
        <v>4.9299999999999997E-2</v>
      </c>
      <c r="D41" s="31">
        <v>-3.15E-2</v>
      </c>
      <c r="E41" s="31">
        <v>-9.4999999999999998E-3</v>
      </c>
      <c r="F41" s="31">
        <v>0</v>
      </c>
      <c r="G41" s="31">
        <v>0.1336519313621003</v>
      </c>
      <c r="H41" s="31">
        <f t="shared" si="0"/>
        <v>0.1336519313621003</v>
      </c>
    </row>
    <row r="42" spans="1:8" x14ac:dyDescent="0.2">
      <c r="A42" s="23">
        <v>2021</v>
      </c>
      <c r="B42" s="23">
        <v>5</v>
      </c>
      <c r="C42" s="31">
        <v>2.8999999999999998E-3</v>
      </c>
      <c r="D42" s="31">
        <v>1.23E-2</v>
      </c>
      <c r="E42" s="31">
        <v>7.0900000000000005E-2</v>
      </c>
      <c r="F42" s="31">
        <v>0</v>
      </c>
      <c r="G42" s="31">
        <v>8.0202703230904338E-2</v>
      </c>
      <c r="H42" s="31">
        <f t="shared" si="0"/>
        <v>8.0202703230904338E-2</v>
      </c>
    </row>
    <row r="43" spans="1:8" x14ac:dyDescent="0.2">
      <c r="A43" s="23">
        <v>2021</v>
      </c>
      <c r="B43" s="23">
        <v>6</v>
      </c>
      <c r="C43" s="31">
        <v>2.75E-2</v>
      </c>
      <c r="D43" s="31">
        <v>-3.4000000000000002E-3</v>
      </c>
      <c r="E43" s="31">
        <v>-7.8299999999999995E-2</v>
      </c>
      <c r="F43" s="31">
        <v>0</v>
      </c>
      <c r="G43" s="31">
        <v>0.12268132576275838</v>
      </c>
      <c r="H43" s="31">
        <f t="shared" si="0"/>
        <v>0.12268132576275838</v>
      </c>
    </row>
    <row r="44" spans="1:8" x14ac:dyDescent="0.2">
      <c r="A44" s="23">
        <v>2021</v>
      </c>
      <c r="B44" s="23">
        <v>7</v>
      </c>
      <c r="C44" s="31">
        <v>1.2699999999999999E-2</v>
      </c>
      <c r="D44" s="31">
        <v>-4.6300000000000001E-2</v>
      </c>
      <c r="E44" s="31">
        <v>-1.78E-2</v>
      </c>
      <c r="F44" s="31">
        <v>0</v>
      </c>
      <c r="G44" s="31">
        <v>-3.6044563781313897E-2</v>
      </c>
      <c r="H44" s="31">
        <f t="shared" si="0"/>
        <v>-3.6044563781313897E-2</v>
      </c>
    </row>
    <row r="45" spans="1:8" x14ac:dyDescent="0.2">
      <c r="A45" s="23">
        <v>2021</v>
      </c>
      <c r="B45" s="23">
        <v>8</v>
      </c>
      <c r="C45" s="31">
        <v>2.9100000000000001E-2</v>
      </c>
      <c r="D45" s="31">
        <v>-6.8000000000000005E-3</v>
      </c>
      <c r="E45" s="31">
        <v>-1.5E-3</v>
      </c>
      <c r="F45" s="31">
        <v>0</v>
      </c>
      <c r="G45" s="31">
        <v>0.11621431680588484</v>
      </c>
      <c r="H45" s="31">
        <f t="shared" si="0"/>
        <v>0.11621431680588484</v>
      </c>
    </row>
    <row r="46" spans="1:8" x14ac:dyDescent="0.2">
      <c r="A46" s="23">
        <v>2021</v>
      </c>
      <c r="B46" s="23">
        <v>9</v>
      </c>
      <c r="C46" s="31">
        <v>-4.3700000000000003E-2</v>
      </c>
      <c r="D46" s="31">
        <v>1.1299999999999999E-2</v>
      </c>
      <c r="E46" s="31">
        <v>5.0900000000000001E-2</v>
      </c>
      <c r="F46" s="31">
        <v>0</v>
      </c>
      <c r="G46" s="31">
        <v>6.2679558603751434E-2</v>
      </c>
      <c r="H46" s="31">
        <f t="shared" si="0"/>
        <v>6.2679558603751434E-2</v>
      </c>
    </row>
    <row r="47" spans="1:8" x14ac:dyDescent="0.2">
      <c r="A47" s="23">
        <v>2021</v>
      </c>
      <c r="B47" s="23">
        <v>10</v>
      </c>
      <c r="C47" s="31">
        <v>6.6500000000000004E-2</v>
      </c>
      <c r="D47" s="31">
        <v>-2.7000000000000003E-2</v>
      </c>
      <c r="E47" s="31">
        <v>-4.8999999999999998E-3</v>
      </c>
      <c r="F47" s="31">
        <v>0</v>
      </c>
      <c r="G47" s="31">
        <v>0.10826524229226396</v>
      </c>
      <c r="H47" s="31">
        <f t="shared" si="0"/>
        <v>0.10826524229226396</v>
      </c>
    </row>
    <row r="48" spans="1:8" x14ac:dyDescent="0.2">
      <c r="A48" s="23">
        <v>2021</v>
      </c>
      <c r="B48" s="23">
        <v>11</v>
      </c>
      <c r="C48" s="31">
        <v>-1.55E-2</v>
      </c>
      <c r="D48" s="31">
        <v>-1.77E-2</v>
      </c>
      <c r="E48" s="31">
        <v>-4.5000000000000005E-3</v>
      </c>
      <c r="F48" s="31">
        <v>0</v>
      </c>
      <c r="G48" s="31">
        <v>-9.850254663964339E-2</v>
      </c>
      <c r="H48" s="31">
        <f t="shared" si="0"/>
        <v>-9.850254663964339E-2</v>
      </c>
    </row>
    <row r="49" spans="1:8" x14ac:dyDescent="0.2">
      <c r="A49" s="23">
        <v>2021</v>
      </c>
      <c r="B49" s="23">
        <v>12</v>
      </c>
      <c r="C49" s="31">
        <v>3.1E-2</v>
      </c>
      <c r="D49" s="31">
        <v>-7.7000000000000002E-3</v>
      </c>
      <c r="E49" s="31">
        <v>3.2599999999999997E-2</v>
      </c>
      <c r="F49" s="31">
        <v>1E-4</v>
      </c>
      <c r="G49" s="31">
        <v>2.7526209204413919E-2</v>
      </c>
      <c r="H49" s="31">
        <f t="shared" si="0"/>
        <v>2.742620920441392E-2</v>
      </c>
    </row>
    <row r="50" spans="1:8" x14ac:dyDescent="0.2">
      <c r="A50" s="23">
        <v>2022</v>
      </c>
      <c r="B50" s="23">
        <v>1</v>
      </c>
      <c r="C50" s="31">
        <v>-6.25E-2</v>
      </c>
      <c r="D50" s="31">
        <v>-4.0399999999999998E-2</v>
      </c>
      <c r="E50" s="31">
        <v>0.1275</v>
      </c>
      <c r="F50" s="31">
        <v>0</v>
      </c>
      <c r="G50" s="31">
        <v>-0.30878333473610714</v>
      </c>
      <c r="H50" s="31">
        <f t="shared" si="0"/>
        <v>-0.30878333473610714</v>
      </c>
    </row>
    <row r="51" spans="1:8" x14ac:dyDescent="0.2">
      <c r="A51" s="23">
        <v>2022</v>
      </c>
      <c r="B51" s="23">
        <v>2</v>
      </c>
      <c r="C51" s="31">
        <v>-2.29E-2</v>
      </c>
      <c r="D51" s="31">
        <v>2.9399999999999999E-2</v>
      </c>
      <c r="E51" s="31">
        <v>3.0800000000000001E-2</v>
      </c>
      <c r="F51" s="31">
        <v>0</v>
      </c>
      <c r="G51" s="31">
        <v>0.20593831493730169</v>
      </c>
      <c r="H51" s="31">
        <f t="shared" si="0"/>
        <v>0.20593831493730169</v>
      </c>
    </row>
    <row r="52" spans="1:8" x14ac:dyDescent="0.2">
      <c r="A52" s="23">
        <v>2022</v>
      </c>
      <c r="B52" s="23">
        <v>3</v>
      </c>
      <c r="C52" s="31">
        <v>3.0499999999999999E-2</v>
      </c>
      <c r="D52" s="31">
        <v>-2.1600000000000001E-2</v>
      </c>
      <c r="E52" s="31">
        <v>-1.8000000000000002E-2</v>
      </c>
      <c r="F52" s="31">
        <v>1E-4</v>
      </c>
      <c r="G52" s="31">
        <v>-6.776827154236037E-2</v>
      </c>
      <c r="H52" s="31">
        <f t="shared" si="0"/>
        <v>-6.7868271542360373E-2</v>
      </c>
    </row>
    <row r="53" spans="1:8" x14ac:dyDescent="0.2">
      <c r="A53" s="23">
        <v>2022</v>
      </c>
      <c r="B53" s="23">
        <v>4</v>
      </c>
      <c r="C53" s="31">
        <v>-9.4600000000000004E-2</v>
      </c>
      <c r="D53" s="31">
        <v>-4.0999999999999995E-3</v>
      </c>
      <c r="E53" s="31">
        <v>6.1699999999999998E-2</v>
      </c>
      <c r="F53" s="31">
        <v>1E-4</v>
      </c>
      <c r="G53" s="31">
        <v>-0.14490222470299993</v>
      </c>
      <c r="H53" s="31">
        <f t="shared" si="0"/>
        <v>-0.14500222470299992</v>
      </c>
    </row>
    <row r="54" spans="1:8" x14ac:dyDescent="0.2">
      <c r="A54" s="23">
        <v>2022</v>
      </c>
      <c r="B54" s="23">
        <v>5</v>
      </c>
      <c r="C54" s="31">
        <v>-3.4000000000000002E-3</v>
      </c>
      <c r="D54" s="31">
        <v>-5.0000000000000001E-4</v>
      </c>
      <c r="E54" s="31">
        <v>8.3900000000000002E-2</v>
      </c>
      <c r="F54" s="31">
        <v>2.9999999999999997E-4</v>
      </c>
      <c r="G54" s="31">
        <v>0.14843382526432811</v>
      </c>
      <c r="H54" s="31">
        <f t="shared" si="0"/>
        <v>0.14813382526432811</v>
      </c>
    </row>
    <row r="55" spans="1:8" x14ac:dyDescent="0.2">
      <c r="A55" s="23">
        <v>2022</v>
      </c>
      <c r="B55" s="23">
        <v>6</v>
      </c>
      <c r="C55" s="31">
        <v>-8.43E-2</v>
      </c>
      <c r="D55" s="31">
        <v>1.3100000000000001E-2</v>
      </c>
      <c r="E55" s="31">
        <v>-5.9800000000000006E-2</v>
      </c>
      <c r="F55" s="31">
        <v>5.9999999999999995E-4</v>
      </c>
      <c r="G55" s="31">
        <v>-5.9835520924326403E-2</v>
      </c>
      <c r="H55" s="31">
        <f t="shared" si="0"/>
        <v>-6.0435520924326407E-2</v>
      </c>
    </row>
    <row r="56" spans="1:8" x14ac:dyDescent="0.2">
      <c r="A56" s="23">
        <v>2022</v>
      </c>
      <c r="B56" s="23">
        <v>7</v>
      </c>
      <c r="C56" s="31">
        <v>9.5700000000000007E-2</v>
      </c>
      <c r="D56" s="31">
        <v>1.8600000000000002E-2</v>
      </c>
      <c r="E56" s="31">
        <v>-4.0999999999999995E-2</v>
      </c>
      <c r="F56" s="31">
        <v>8.0000000000000004E-4</v>
      </c>
      <c r="G56" s="31">
        <v>0.32223039361640893</v>
      </c>
      <c r="H56" s="31">
        <f t="shared" si="0"/>
        <v>0.3214303936164089</v>
      </c>
    </row>
    <row r="57" spans="1:8" x14ac:dyDescent="0.2">
      <c r="A57" s="23">
        <v>2022</v>
      </c>
      <c r="B57" s="23">
        <v>8</v>
      </c>
      <c r="C57" s="31">
        <v>-3.7699999999999997E-2</v>
      </c>
      <c r="D57" s="31">
        <v>1.49E-2</v>
      </c>
      <c r="E57" s="31">
        <v>3.0000000000000001E-3</v>
      </c>
      <c r="F57" s="31">
        <v>1.9E-3</v>
      </c>
      <c r="G57" s="31">
        <v>1.4867339150368027E-2</v>
      </c>
      <c r="H57" s="31">
        <f t="shared" si="0"/>
        <v>1.2967339150368027E-2</v>
      </c>
    </row>
    <row r="58" spans="1:8" x14ac:dyDescent="0.2">
      <c r="A58" s="23">
        <v>2022</v>
      </c>
      <c r="B58" s="23">
        <v>9</v>
      </c>
      <c r="C58" s="31">
        <v>-9.35E-2</v>
      </c>
      <c r="D58" s="31">
        <v>-9.7000000000000003E-3</v>
      </c>
      <c r="E58" s="31">
        <v>5.9999999999999995E-4</v>
      </c>
      <c r="F58" s="31">
        <v>1.9E-3</v>
      </c>
      <c r="G58" s="31">
        <v>-0.10552206557952094</v>
      </c>
      <c r="H58" s="31">
        <f t="shared" si="0"/>
        <v>-0.10742206557952094</v>
      </c>
    </row>
    <row r="59" spans="1:8" x14ac:dyDescent="0.2">
      <c r="A59" s="23">
        <v>2022</v>
      </c>
      <c r="B59" s="23">
        <v>10</v>
      </c>
      <c r="C59" s="31">
        <v>7.8299999999999995E-2</v>
      </c>
      <c r="D59" s="31">
        <v>1.8600000000000002E-2</v>
      </c>
      <c r="E59" s="31">
        <v>8.0500000000000002E-2</v>
      </c>
      <c r="F59" s="31">
        <v>2.3E-3</v>
      </c>
      <c r="G59" s="31">
        <v>3.4270057457602169E-3</v>
      </c>
      <c r="H59" s="31">
        <f t="shared" si="0"/>
        <v>1.127005745760217E-3</v>
      </c>
    </row>
    <row r="60" spans="1:8" x14ac:dyDescent="0.2">
      <c r="A60" s="23">
        <v>2022</v>
      </c>
      <c r="B60" s="23">
        <v>11</v>
      </c>
      <c r="C60" s="31">
        <v>4.5999999999999999E-2</v>
      </c>
      <c r="D60" s="31">
        <v>-2.6699999999999998E-2</v>
      </c>
      <c r="E60" s="31">
        <v>1.38E-2</v>
      </c>
      <c r="F60" s="31">
        <v>2.8999999999999998E-3</v>
      </c>
      <c r="G60" s="31">
        <v>0.34335767809075685</v>
      </c>
      <c r="H60" s="31">
        <f t="shared" si="0"/>
        <v>0.34045767809075683</v>
      </c>
    </row>
    <row r="61" spans="1:8" x14ac:dyDescent="0.2">
      <c r="A61" s="23">
        <v>2022</v>
      </c>
      <c r="B61" s="23">
        <v>12</v>
      </c>
      <c r="C61" s="31">
        <v>-6.4100000000000004E-2</v>
      </c>
      <c r="D61" s="31">
        <v>-1.6000000000000001E-3</v>
      </c>
      <c r="E61" s="31">
        <v>1.32E-2</v>
      </c>
      <c r="F61" s="31">
        <v>3.3E-3</v>
      </c>
      <c r="G61" s="31">
        <v>-8.7571914679418689E-2</v>
      </c>
      <c r="H61" s="31">
        <f t="shared" si="0"/>
        <v>-9.0871914679418686E-2</v>
      </c>
    </row>
  </sheetData>
  <conditionalFormatting sqref="P17:P20">
    <cfRule type="cellIs" dxfId="1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D113-B094-47FA-990E-B7A5452F8274}">
  <dimension ref="A1:T61"/>
  <sheetViews>
    <sheetView zoomScale="80" zoomScaleNormal="80" workbookViewId="0">
      <selection activeCell="P17" sqref="P17:P22"/>
    </sheetView>
  </sheetViews>
  <sheetFormatPr baseColWidth="10" defaultColWidth="10.6640625" defaultRowHeight="16" x14ac:dyDescent="0.2"/>
  <cols>
    <col min="3" max="20" width="10.6640625" style="31"/>
  </cols>
  <sheetData>
    <row r="1" spans="1:20" x14ac:dyDescent="0.2">
      <c r="A1" s="23" t="s">
        <v>0</v>
      </c>
      <c r="B1" s="23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20</v>
      </c>
      <c r="I1" s="31" t="s">
        <v>12</v>
      </c>
      <c r="J1" s="31" t="s">
        <v>32</v>
      </c>
      <c r="L1" t="s">
        <v>33</v>
      </c>
      <c r="M1"/>
      <c r="N1"/>
      <c r="O1"/>
      <c r="P1"/>
      <c r="Q1"/>
      <c r="R1"/>
      <c r="S1"/>
      <c r="T1"/>
    </row>
    <row r="2" spans="1:20" ht="17" thickBot="1" x14ac:dyDescent="0.25">
      <c r="A2" s="23">
        <v>2018</v>
      </c>
      <c r="B2" s="23">
        <v>1</v>
      </c>
      <c r="C2" s="31">
        <v>5.57E-2</v>
      </c>
      <c r="D2" s="31">
        <v>-3.2000000000000001E-2</v>
      </c>
      <c r="E2" s="31">
        <v>-1.3300000000000001E-2</v>
      </c>
      <c r="F2" s="31">
        <v>-7.3000000000000001E-3</v>
      </c>
      <c r="G2" s="31">
        <v>-1.01E-2</v>
      </c>
      <c r="H2" s="31">
        <v>1.1999999999999999E-3</v>
      </c>
      <c r="I2" s="31">
        <v>9.0866599800759756E-2</v>
      </c>
      <c r="J2" s="31">
        <f t="shared" ref="J2:J61" si="0">I2-H2</f>
        <v>8.966659980075975E-2</v>
      </c>
      <c r="L2"/>
      <c r="M2"/>
      <c r="N2"/>
      <c r="O2"/>
      <c r="P2"/>
      <c r="Q2"/>
      <c r="R2"/>
      <c r="S2"/>
      <c r="T2"/>
    </row>
    <row r="3" spans="1:20" x14ac:dyDescent="0.2">
      <c r="A3" s="23">
        <v>2018</v>
      </c>
      <c r="B3" s="23">
        <v>2</v>
      </c>
      <c r="C3" s="31">
        <v>-3.6499999999999998E-2</v>
      </c>
      <c r="D3" s="31">
        <v>3.0999999999999999E-3</v>
      </c>
      <c r="E3" s="31">
        <v>-1.0700000000000001E-2</v>
      </c>
      <c r="F3" s="31">
        <v>5.4000000000000003E-3</v>
      </c>
      <c r="G3" s="31">
        <v>-2.3900000000000001E-2</v>
      </c>
      <c r="H3" s="31">
        <v>1.1000000000000001E-3</v>
      </c>
      <c r="I3" s="31">
        <v>-2.8617511454459364E-2</v>
      </c>
      <c r="J3" s="31">
        <f t="shared" si="0"/>
        <v>-2.9717511454459365E-2</v>
      </c>
      <c r="L3" s="26" t="s">
        <v>34</v>
      </c>
      <c r="M3" s="26"/>
      <c r="N3"/>
      <c r="O3"/>
      <c r="P3"/>
      <c r="Q3"/>
      <c r="R3"/>
      <c r="S3"/>
      <c r="T3"/>
    </row>
    <row r="4" spans="1:20" x14ac:dyDescent="0.2">
      <c r="A4" s="23">
        <v>2018</v>
      </c>
      <c r="B4" s="23">
        <v>3</v>
      </c>
      <c r="C4" s="31">
        <v>-2.35E-2</v>
      </c>
      <c r="D4" s="31">
        <v>3.5799999999999998E-2</v>
      </c>
      <c r="E4" s="31">
        <v>-2.3E-3</v>
      </c>
      <c r="F4" s="31">
        <v>-4.5000000000000005E-3</v>
      </c>
      <c r="G4" s="31">
        <v>0</v>
      </c>
      <c r="H4" s="31">
        <v>1.1000000000000001E-3</v>
      </c>
      <c r="I4" s="31">
        <v>-7.9691793113731993E-2</v>
      </c>
      <c r="J4" s="31">
        <f t="shared" si="0"/>
        <v>-8.0791793113731997E-2</v>
      </c>
      <c r="L4" t="s">
        <v>35</v>
      </c>
      <c r="M4">
        <v>0.75511029604241897</v>
      </c>
      <c r="N4"/>
      <c r="O4"/>
      <c r="P4"/>
      <c r="Q4"/>
      <c r="R4"/>
      <c r="S4"/>
      <c r="T4"/>
    </row>
    <row r="5" spans="1:20" x14ac:dyDescent="0.2">
      <c r="A5" s="23">
        <v>2018</v>
      </c>
      <c r="B5" s="23">
        <v>4</v>
      </c>
      <c r="C5" s="31">
        <v>2.8000000000000004E-3</v>
      </c>
      <c r="D5" s="31">
        <v>9.300000000000001E-3</v>
      </c>
      <c r="E5" s="31">
        <v>5.4000000000000003E-3</v>
      </c>
      <c r="F5" s="31">
        <v>-2.4300000000000002E-2</v>
      </c>
      <c r="G5" s="31">
        <v>1.2699999999999999E-2</v>
      </c>
      <c r="H5" s="31">
        <v>1.4000000000000002E-3</v>
      </c>
      <c r="I5" s="31">
        <v>6.3932500569677739E-2</v>
      </c>
      <c r="J5" s="31">
        <f t="shared" si="0"/>
        <v>6.253250056967774E-2</v>
      </c>
      <c r="L5" t="s">
        <v>36</v>
      </c>
      <c r="M5">
        <v>0.57019155918926956</v>
      </c>
      <c r="N5"/>
      <c r="O5"/>
      <c r="P5"/>
      <c r="Q5"/>
      <c r="R5"/>
      <c r="S5"/>
      <c r="T5"/>
    </row>
    <row r="6" spans="1:20" x14ac:dyDescent="0.2">
      <c r="A6" s="23">
        <v>2018</v>
      </c>
      <c r="B6" s="23">
        <v>5</v>
      </c>
      <c r="C6" s="31">
        <v>2.6499999999999999E-2</v>
      </c>
      <c r="D6" s="31">
        <v>4.7400000000000005E-2</v>
      </c>
      <c r="E6" s="31">
        <v>-3.1800000000000002E-2</v>
      </c>
      <c r="F6" s="31">
        <v>-2.0499999999999997E-2</v>
      </c>
      <c r="G6" s="31">
        <v>-1.47E-2</v>
      </c>
      <c r="H6" s="31">
        <v>1.4000000000000002E-3</v>
      </c>
      <c r="I6" s="31">
        <v>5.4633782051584021E-3</v>
      </c>
      <c r="J6" s="31">
        <f t="shared" si="0"/>
        <v>4.0633782051584019E-3</v>
      </c>
      <c r="L6" t="s">
        <v>37</v>
      </c>
      <c r="M6">
        <v>0.53039448133642408</v>
      </c>
      <c r="N6"/>
      <c r="O6"/>
      <c r="P6"/>
      <c r="Q6"/>
      <c r="R6"/>
      <c r="S6"/>
      <c r="T6"/>
    </row>
    <row r="7" spans="1:20" x14ac:dyDescent="0.2">
      <c r="A7" s="23">
        <v>2018</v>
      </c>
      <c r="B7" s="23">
        <v>6</v>
      </c>
      <c r="C7" s="31">
        <v>4.7999999999999996E-3</v>
      </c>
      <c r="D7" s="31">
        <v>8.1000000000000013E-3</v>
      </c>
      <c r="E7" s="31">
        <v>-2.3300000000000001E-2</v>
      </c>
      <c r="F7" s="31">
        <v>7.8000000000000005E-3</v>
      </c>
      <c r="G7" s="31">
        <v>2.3999999999999998E-3</v>
      </c>
      <c r="H7" s="31">
        <v>1.4000000000000002E-3</v>
      </c>
      <c r="I7" s="31">
        <v>5.7636744879094003E-2</v>
      </c>
      <c r="J7" s="31">
        <f t="shared" si="0"/>
        <v>5.6236744879094004E-2</v>
      </c>
      <c r="L7" t="s">
        <v>38</v>
      </c>
      <c r="M7">
        <v>9.7658262137312393E-2</v>
      </c>
      <c r="N7"/>
      <c r="O7"/>
      <c r="P7"/>
      <c r="Q7"/>
      <c r="R7"/>
      <c r="S7"/>
      <c r="T7"/>
    </row>
    <row r="8" spans="1:20" ht="17" thickBot="1" x14ac:dyDescent="0.25">
      <c r="A8" s="23">
        <v>2018</v>
      </c>
      <c r="B8" s="23">
        <v>7</v>
      </c>
      <c r="C8" s="31">
        <v>3.1899999999999998E-2</v>
      </c>
      <c r="D8" s="31">
        <v>-1.9299999999999998E-2</v>
      </c>
      <c r="E8" s="31">
        <v>4.6999999999999993E-3</v>
      </c>
      <c r="F8" s="31">
        <v>1.5600000000000001E-2</v>
      </c>
      <c r="G8" s="31">
        <v>3.4999999999999996E-3</v>
      </c>
      <c r="H8" s="31">
        <v>1.6000000000000001E-3</v>
      </c>
      <c r="I8" s="31">
        <v>3.4129599334256654E-2</v>
      </c>
      <c r="J8" s="31">
        <f t="shared" si="0"/>
        <v>3.2529599334256656E-2</v>
      </c>
      <c r="L8" s="24" t="s">
        <v>39</v>
      </c>
      <c r="M8" s="24">
        <v>60</v>
      </c>
      <c r="N8"/>
      <c r="O8"/>
      <c r="P8"/>
      <c r="Q8"/>
      <c r="R8"/>
      <c r="S8"/>
      <c r="T8"/>
    </row>
    <row r="9" spans="1:20" x14ac:dyDescent="0.2">
      <c r="A9" s="23">
        <v>2018</v>
      </c>
      <c r="B9" s="23">
        <v>8</v>
      </c>
      <c r="C9" s="31">
        <v>3.44E-2</v>
      </c>
      <c r="D9" s="31">
        <v>6.3E-3</v>
      </c>
      <c r="E9" s="31">
        <v>-3.9800000000000002E-2</v>
      </c>
      <c r="F9" s="31">
        <v>-3.0000000000000001E-3</v>
      </c>
      <c r="G9" s="31">
        <v>-2.6600000000000002E-2</v>
      </c>
      <c r="H9" s="31">
        <v>1.6000000000000001E-3</v>
      </c>
      <c r="I9" s="31">
        <v>5.5796216485709864E-2</v>
      </c>
      <c r="J9" s="31">
        <f t="shared" si="0"/>
        <v>5.4196216485709867E-2</v>
      </c>
      <c r="L9"/>
      <c r="M9"/>
      <c r="N9"/>
      <c r="O9"/>
      <c r="P9"/>
      <c r="Q9"/>
      <c r="R9"/>
      <c r="S9"/>
      <c r="T9"/>
    </row>
    <row r="10" spans="1:20" ht="17" thickBot="1" x14ac:dyDescent="0.25">
      <c r="A10" s="23">
        <v>2018</v>
      </c>
      <c r="B10" s="23">
        <v>9</v>
      </c>
      <c r="C10" s="31">
        <v>5.9999999999999995E-4</v>
      </c>
      <c r="D10" s="31">
        <v>-2.4900000000000002E-2</v>
      </c>
      <c r="E10" s="31">
        <v>-1.6899999999999998E-2</v>
      </c>
      <c r="F10" s="31">
        <v>6.4000000000000003E-3</v>
      </c>
      <c r="G10" s="31">
        <v>1.3000000000000001E-2</v>
      </c>
      <c r="H10" s="31">
        <v>1.5E-3</v>
      </c>
      <c r="I10" s="31">
        <v>-6.4671877177282872E-2</v>
      </c>
      <c r="J10" s="31">
        <f t="shared" si="0"/>
        <v>-6.6171877177282873E-2</v>
      </c>
      <c r="L10" t="s">
        <v>40</v>
      </c>
      <c r="M10"/>
      <c r="N10"/>
      <c r="O10"/>
      <c r="P10"/>
      <c r="Q10"/>
      <c r="R10"/>
      <c r="S10"/>
      <c r="T10"/>
    </row>
    <row r="11" spans="1:20" x14ac:dyDescent="0.2">
      <c r="A11" s="23">
        <v>2018</v>
      </c>
      <c r="B11" s="23">
        <v>10</v>
      </c>
      <c r="C11" s="31">
        <v>-7.6799999999999993E-2</v>
      </c>
      <c r="D11" s="31">
        <v>-4.4600000000000001E-2</v>
      </c>
      <c r="E11" s="31">
        <v>3.44E-2</v>
      </c>
      <c r="F11" s="31">
        <v>9.3999999999999986E-3</v>
      </c>
      <c r="G11" s="31">
        <v>3.6000000000000004E-2</v>
      </c>
      <c r="H11" s="31">
        <v>1.9E-3</v>
      </c>
      <c r="I11" s="31">
        <v>-0.11271777158246409</v>
      </c>
      <c r="J11" s="31">
        <f t="shared" si="0"/>
        <v>-0.11461777158246408</v>
      </c>
      <c r="L11" s="25"/>
      <c r="M11" s="25" t="s">
        <v>45</v>
      </c>
      <c r="N11" s="25" t="s">
        <v>46</v>
      </c>
      <c r="O11" s="25" t="s">
        <v>47</v>
      </c>
      <c r="P11" s="25" t="s">
        <v>48</v>
      </c>
      <c r="Q11" s="25" t="s">
        <v>49</v>
      </c>
      <c r="R11"/>
      <c r="S11"/>
      <c r="T11"/>
    </row>
    <row r="12" spans="1:20" x14ac:dyDescent="0.2">
      <c r="A12" s="23">
        <v>2018</v>
      </c>
      <c r="B12" s="23">
        <v>11</v>
      </c>
      <c r="C12" s="31">
        <v>1.6899999999999998E-2</v>
      </c>
      <c r="D12" s="31">
        <v>-7.7000000000000002E-3</v>
      </c>
      <c r="E12" s="31">
        <v>2.8000000000000004E-3</v>
      </c>
      <c r="F12" s="31">
        <v>-5.6000000000000008E-3</v>
      </c>
      <c r="G12" s="31">
        <v>3.5999999999999999E-3</v>
      </c>
      <c r="H12" s="31">
        <v>1.8E-3</v>
      </c>
      <c r="I12" s="31">
        <v>3.4054405830130641E-2</v>
      </c>
      <c r="J12" s="31">
        <f t="shared" si="0"/>
        <v>3.2254405830130638E-2</v>
      </c>
      <c r="L12" t="s">
        <v>41</v>
      </c>
      <c r="M12">
        <v>5</v>
      </c>
      <c r="N12">
        <v>0.6832153053393436</v>
      </c>
      <c r="O12">
        <v>0.13664306106786872</v>
      </c>
      <c r="P12">
        <v>14.327473019441856</v>
      </c>
      <c r="Q12">
        <v>6.3491078839214874E-9</v>
      </c>
      <c r="R12"/>
      <c r="S12"/>
      <c r="T12"/>
    </row>
    <row r="13" spans="1:20" x14ac:dyDescent="0.2">
      <c r="A13" s="23">
        <v>2018</v>
      </c>
      <c r="B13" s="23">
        <v>12</v>
      </c>
      <c r="C13" s="31">
        <v>-9.5700000000000007E-2</v>
      </c>
      <c r="D13" s="31">
        <v>-2.87E-2</v>
      </c>
      <c r="E13" s="31">
        <v>-1.8500000000000003E-2</v>
      </c>
      <c r="F13" s="31">
        <v>-2.9999999999999997E-4</v>
      </c>
      <c r="G13" s="31">
        <v>2.2000000000000001E-3</v>
      </c>
      <c r="H13" s="31">
        <v>2E-3</v>
      </c>
      <c r="I13" s="31">
        <v>1.5763142300230203E-2</v>
      </c>
      <c r="J13" s="31">
        <f t="shared" si="0"/>
        <v>1.3763142300230203E-2</v>
      </c>
      <c r="L13" t="s">
        <v>42</v>
      </c>
      <c r="M13">
        <v>54</v>
      </c>
      <c r="N13">
        <v>0.51500535283872118</v>
      </c>
      <c r="O13">
        <v>9.5371361636800225E-3</v>
      </c>
      <c r="P13"/>
      <c r="Q13"/>
      <c r="R13"/>
      <c r="S13"/>
      <c r="T13"/>
    </row>
    <row r="14" spans="1:20" ht="17" thickBot="1" x14ac:dyDescent="0.25">
      <c r="A14" s="23">
        <v>2019</v>
      </c>
      <c r="B14" s="23">
        <v>1</v>
      </c>
      <c r="C14" s="31">
        <v>8.4000000000000005E-2</v>
      </c>
      <c r="D14" s="31">
        <v>3.0200000000000001E-2</v>
      </c>
      <c r="E14" s="31">
        <v>-4.5999999999999999E-3</v>
      </c>
      <c r="F14" s="31">
        <v>-7.8000000000000005E-3</v>
      </c>
      <c r="G14" s="31">
        <v>-1.5100000000000001E-2</v>
      </c>
      <c r="H14" s="31">
        <v>2.0999999999999999E-3</v>
      </c>
      <c r="I14" s="31">
        <v>0.17210862552422793</v>
      </c>
      <c r="J14" s="31">
        <f t="shared" si="0"/>
        <v>0.17000862552422794</v>
      </c>
      <c r="L14" s="24" t="s">
        <v>43</v>
      </c>
      <c r="M14" s="24">
        <v>59</v>
      </c>
      <c r="N14" s="24">
        <v>1.1982206581780648</v>
      </c>
      <c r="O14" s="24"/>
      <c r="P14" s="24"/>
      <c r="Q14" s="24"/>
      <c r="R14"/>
      <c r="S14"/>
      <c r="T14"/>
    </row>
    <row r="15" spans="1:20" ht="17" thickBot="1" x14ac:dyDescent="0.25">
      <c r="A15" s="23">
        <v>2019</v>
      </c>
      <c r="B15" s="23">
        <v>2</v>
      </c>
      <c r="C15" s="31">
        <v>3.4000000000000002E-2</v>
      </c>
      <c r="D15" s="31">
        <v>1.7399999999999999E-2</v>
      </c>
      <c r="E15" s="31">
        <v>-2.6699999999999998E-2</v>
      </c>
      <c r="F15" s="31">
        <v>1.1999999999999999E-3</v>
      </c>
      <c r="G15" s="31">
        <v>-1.6E-2</v>
      </c>
      <c r="H15" s="31">
        <v>1.8E-3</v>
      </c>
      <c r="I15" s="31">
        <v>0.19233472189119938</v>
      </c>
      <c r="J15" s="31">
        <f t="shared" si="0"/>
        <v>0.19053472189119938</v>
      </c>
      <c r="L15"/>
      <c r="M15"/>
      <c r="N15"/>
      <c r="O15"/>
      <c r="P15"/>
      <c r="Q15"/>
      <c r="R15"/>
      <c r="S15"/>
      <c r="T15"/>
    </row>
    <row r="16" spans="1:20" x14ac:dyDescent="0.2">
      <c r="A16" s="23">
        <v>2019</v>
      </c>
      <c r="B16" s="23">
        <v>3</v>
      </c>
      <c r="C16" s="31">
        <v>1.1000000000000001E-2</v>
      </c>
      <c r="D16" s="31">
        <v>-3.5000000000000003E-2</v>
      </c>
      <c r="E16" s="31">
        <v>-4.0999999999999995E-2</v>
      </c>
      <c r="F16" s="31">
        <v>9.0000000000000011E-3</v>
      </c>
      <c r="G16" s="31">
        <v>-9.5999999999999992E-3</v>
      </c>
      <c r="H16" s="31">
        <v>1.9E-3</v>
      </c>
      <c r="I16" s="31">
        <v>9.4317396052389132E-2</v>
      </c>
      <c r="J16" s="31">
        <f t="shared" si="0"/>
        <v>9.2417396052389134E-2</v>
      </c>
      <c r="L16" s="25"/>
      <c r="M16" s="25" t="s">
        <v>50</v>
      </c>
      <c r="N16" s="25" t="s">
        <v>38</v>
      </c>
      <c r="O16" s="25" t="s">
        <v>51</v>
      </c>
      <c r="P16" s="25" t="s">
        <v>52</v>
      </c>
      <c r="Q16" s="25" t="s">
        <v>53</v>
      </c>
      <c r="R16" s="25" t="s">
        <v>54</v>
      </c>
      <c r="S16" s="25" t="s">
        <v>55</v>
      </c>
      <c r="T16" s="25" t="s">
        <v>56</v>
      </c>
    </row>
    <row r="17" spans="1:20" x14ac:dyDescent="0.2">
      <c r="A17" s="23">
        <v>2019</v>
      </c>
      <c r="B17" s="23">
        <v>4</v>
      </c>
      <c r="C17" s="31">
        <v>3.9699999999999999E-2</v>
      </c>
      <c r="D17" s="31">
        <v>-1.1699999999999999E-2</v>
      </c>
      <c r="E17" s="31">
        <v>2.1400000000000002E-2</v>
      </c>
      <c r="F17" s="31">
        <v>1.6200000000000003E-2</v>
      </c>
      <c r="G17" s="31">
        <v>-2.2000000000000002E-2</v>
      </c>
      <c r="H17" s="31">
        <v>2.0999999999999999E-3</v>
      </c>
      <c r="I17" s="31">
        <v>3.6824559535657622E-2</v>
      </c>
      <c r="J17" s="31">
        <f t="shared" si="0"/>
        <v>3.4724559535657624E-2</v>
      </c>
      <c r="L17" t="s">
        <v>44</v>
      </c>
      <c r="M17">
        <v>5.7735334723008833E-2</v>
      </c>
      <c r="N17">
        <v>1.3417677859968079E-2</v>
      </c>
      <c r="O17">
        <v>4.3029304567866697</v>
      </c>
      <c r="P17">
        <v>7.1272492955387574E-5</v>
      </c>
      <c r="Q17">
        <v>3.0834510285979368E-2</v>
      </c>
      <c r="R17">
        <v>8.4636159160038305E-2</v>
      </c>
      <c r="S17">
        <v>3.0834510285979368E-2</v>
      </c>
      <c r="T17">
        <v>8.4636159160038305E-2</v>
      </c>
    </row>
    <row r="18" spans="1:20" x14ac:dyDescent="0.2">
      <c r="A18" s="23">
        <v>2019</v>
      </c>
      <c r="B18" s="23">
        <v>5</v>
      </c>
      <c r="C18" s="31">
        <v>-6.9400000000000003E-2</v>
      </c>
      <c r="D18" s="31">
        <v>-1.5800000000000002E-2</v>
      </c>
      <c r="E18" s="31">
        <v>-2.35E-2</v>
      </c>
      <c r="F18" s="31">
        <v>-4.6999999999999993E-3</v>
      </c>
      <c r="G18" s="31">
        <v>1.7600000000000001E-2</v>
      </c>
      <c r="H18" s="31">
        <v>2.0999999999999999E-3</v>
      </c>
      <c r="I18" s="31">
        <v>-8.7880070082284843E-3</v>
      </c>
      <c r="J18" s="31">
        <f t="shared" si="0"/>
        <v>-1.0888007008228484E-2</v>
      </c>
      <c r="L18" t="s">
        <v>27</v>
      </c>
      <c r="M18">
        <v>1.4422795387699248</v>
      </c>
      <c r="N18">
        <v>0.2658921672754278</v>
      </c>
      <c r="O18">
        <v>5.4243024664804098</v>
      </c>
      <c r="P18">
        <v>1.4017932785503447E-6</v>
      </c>
      <c r="Q18">
        <v>0.90919783970798507</v>
      </c>
      <c r="R18">
        <v>1.9753612378318643</v>
      </c>
      <c r="S18">
        <v>0.90919783970798507</v>
      </c>
      <c r="T18">
        <v>1.9753612378318643</v>
      </c>
    </row>
    <row r="19" spans="1:20" x14ac:dyDescent="0.2">
      <c r="A19" s="23">
        <v>2019</v>
      </c>
      <c r="B19" s="23">
        <v>6</v>
      </c>
      <c r="C19" s="31">
        <v>6.93E-2</v>
      </c>
      <c r="D19" s="31">
        <v>3.5999999999999999E-3</v>
      </c>
      <c r="E19" s="31">
        <v>-7.1999999999999998E-3</v>
      </c>
      <c r="F19" s="31">
        <v>9.1000000000000004E-3</v>
      </c>
      <c r="G19" s="31">
        <v>-4.3E-3</v>
      </c>
      <c r="H19" s="31">
        <v>1.8E-3</v>
      </c>
      <c r="I19" s="31">
        <v>0.13374123996647846</v>
      </c>
      <c r="J19" s="31">
        <f t="shared" si="0"/>
        <v>0.13194123996647847</v>
      </c>
      <c r="L19" t="s">
        <v>28</v>
      </c>
      <c r="M19">
        <v>1.0754415117011906</v>
      </c>
      <c r="N19">
        <v>0.57296464039856099</v>
      </c>
      <c r="O19">
        <v>1.8769771044738481</v>
      </c>
      <c r="P19">
        <v>6.5928103933842463E-2</v>
      </c>
      <c r="Q19">
        <v>-7.3283428698002862E-2</v>
      </c>
      <c r="R19">
        <v>2.2241664521003841</v>
      </c>
      <c r="S19">
        <v>-7.3283428698002862E-2</v>
      </c>
      <c r="T19">
        <v>2.2241664521003841</v>
      </c>
    </row>
    <row r="20" spans="1:20" x14ac:dyDescent="0.2">
      <c r="A20" s="23">
        <v>2019</v>
      </c>
      <c r="B20" s="23">
        <v>7</v>
      </c>
      <c r="C20" s="31">
        <v>1.1899999999999999E-2</v>
      </c>
      <c r="D20" s="31">
        <v>-1.78E-2</v>
      </c>
      <c r="E20" s="31">
        <v>4.6999999999999993E-3</v>
      </c>
      <c r="F20" s="31">
        <v>-7.000000000000001E-4</v>
      </c>
      <c r="G20" s="31">
        <v>3.7000000000000002E-3</v>
      </c>
      <c r="H20" s="31">
        <v>1.9E-3</v>
      </c>
      <c r="I20" s="31">
        <v>0.23052398686054745</v>
      </c>
      <c r="J20" s="31">
        <f t="shared" si="0"/>
        <v>0.22862398686054744</v>
      </c>
      <c r="L20" t="s">
        <v>29</v>
      </c>
      <c r="M20">
        <v>-0.4219442978943167</v>
      </c>
      <c r="N20">
        <v>0.44202591436980149</v>
      </c>
      <c r="O20">
        <v>-0.95456914216417554</v>
      </c>
      <c r="P20">
        <v>0.34404943339720917</v>
      </c>
      <c r="Q20">
        <v>-1.3081528984567197</v>
      </c>
      <c r="R20">
        <v>0.46426430266808622</v>
      </c>
      <c r="S20">
        <v>-1.3081528984567197</v>
      </c>
      <c r="T20">
        <v>0.46426430266808622</v>
      </c>
    </row>
    <row r="21" spans="1:20" x14ac:dyDescent="0.2">
      <c r="A21" s="23">
        <v>2019</v>
      </c>
      <c r="B21" s="23">
        <v>8</v>
      </c>
      <c r="C21" s="31">
        <v>-2.58E-2</v>
      </c>
      <c r="D21" s="31">
        <v>-3.2300000000000002E-2</v>
      </c>
      <c r="E21" s="31">
        <v>-4.7699999999999992E-2</v>
      </c>
      <c r="F21" s="31">
        <v>5.5000000000000005E-3</v>
      </c>
      <c r="G21" s="31">
        <v>-6.8999999999999999E-3</v>
      </c>
      <c r="H21" s="31">
        <v>1.6000000000000001E-3</v>
      </c>
      <c r="I21" s="31">
        <v>-4.6525927606823947E-2</v>
      </c>
      <c r="J21" s="31">
        <f t="shared" si="0"/>
        <v>-4.8125927606823944E-2</v>
      </c>
      <c r="L21" t="s">
        <v>30</v>
      </c>
      <c r="M21">
        <v>-0.34972394864368833</v>
      </c>
      <c r="N21">
        <v>0.6461559336472994</v>
      </c>
      <c r="O21">
        <v>-0.54123769578286218</v>
      </c>
      <c r="P21">
        <v>0.59056977343364991</v>
      </c>
      <c r="Q21">
        <v>-1.6451885969529758</v>
      </c>
      <c r="R21">
        <v>0.94574069966559926</v>
      </c>
      <c r="S21">
        <v>-1.6451885969529758</v>
      </c>
      <c r="T21">
        <v>0.94574069966559926</v>
      </c>
    </row>
    <row r="22" spans="1:20" ht="17" thickBot="1" x14ac:dyDescent="0.25">
      <c r="A22" s="23">
        <v>2019</v>
      </c>
      <c r="B22" s="23">
        <v>9</v>
      </c>
      <c r="C22" s="31">
        <v>1.43E-2</v>
      </c>
      <c r="D22" s="31">
        <v>2.7000000000000001E-3</v>
      </c>
      <c r="E22" s="31">
        <v>6.7400000000000002E-2</v>
      </c>
      <c r="F22" s="31">
        <v>1.84E-2</v>
      </c>
      <c r="G22" s="31">
        <v>3.3599999999999998E-2</v>
      </c>
      <c r="H22" s="31">
        <v>1.8E-3</v>
      </c>
      <c r="I22" s="31">
        <v>-0.1025494477992786</v>
      </c>
      <c r="J22" s="31">
        <f t="shared" si="0"/>
        <v>-0.1043494477992786</v>
      </c>
      <c r="L22" s="24" t="s">
        <v>31</v>
      </c>
      <c r="M22" s="24">
        <v>-0.9064634200816758</v>
      </c>
      <c r="N22" s="24">
        <v>0.66842971686484765</v>
      </c>
      <c r="O22" s="24">
        <v>-1.3561087982941324</v>
      </c>
      <c r="P22" s="24">
        <v>0.18070826330115375</v>
      </c>
      <c r="Q22" s="24">
        <v>-2.2465843150334166</v>
      </c>
      <c r="R22" s="24">
        <v>0.4336574748700649</v>
      </c>
      <c r="S22" s="24">
        <v>-2.2465843150334166</v>
      </c>
      <c r="T22" s="24">
        <v>0.4336574748700649</v>
      </c>
    </row>
    <row r="23" spans="1:20" x14ac:dyDescent="0.2">
      <c r="A23" s="23">
        <v>2019</v>
      </c>
      <c r="B23" s="23">
        <v>10</v>
      </c>
      <c r="C23" s="31">
        <v>2.06E-2</v>
      </c>
      <c r="D23" s="31">
        <v>2.7000000000000001E-3</v>
      </c>
      <c r="E23" s="31">
        <v>-1.9199999999999998E-2</v>
      </c>
      <c r="F23" s="31">
        <v>4.4000000000000003E-3</v>
      </c>
      <c r="G23" s="31">
        <v>-9.5999999999999992E-3</v>
      </c>
      <c r="H23" s="31">
        <v>1.6000000000000001E-3</v>
      </c>
      <c r="I23" s="31">
        <v>4.5845814852890979E-2</v>
      </c>
      <c r="J23" s="31">
        <f t="shared" si="0"/>
        <v>4.4245814852890981E-2</v>
      </c>
      <c r="L23"/>
      <c r="M23"/>
      <c r="N23"/>
      <c r="O23"/>
      <c r="P23"/>
      <c r="Q23"/>
      <c r="R23"/>
      <c r="S23"/>
      <c r="T23"/>
    </row>
    <row r="24" spans="1:20" x14ac:dyDescent="0.2">
      <c r="A24" s="23">
        <v>2019</v>
      </c>
      <c r="B24" s="23">
        <v>11</v>
      </c>
      <c r="C24" s="31">
        <v>3.8699999999999998E-2</v>
      </c>
      <c r="D24" s="31">
        <v>4.5000000000000005E-3</v>
      </c>
      <c r="E24" s="31">
        <v>-0.02</v>
      </c>
      <c r="F24" s="31">
        <v>-1.6E-2</v>
      </c>
      <c r="G24" s="31">
        <v>-1.2500000000000001E-2</v>
      </c>
      <c r="H24" s="31">
        <v>1.1999999999999999E-3</v>
      </c>
      <c r="I24" s="31">
        <v>0.16521996202181011</v>
      </c>
      <c r="J24" s="31">
        <f t="shared" si="0"/>
        <v>0.1640199620218101</v>
      </c>
      <c r="L24"/>
      <c r="M24"/>
      <c r="N24"/>
      <c r="O24"/>
      <c r="P24"/>
      <c r="Q24"/>
      <c r="R24"/>
      <c r="S24"/>
      <c r="T24"/>
    </row>
    <row r="25" spans="1:20" x14ac:dyDescent="0.2">
      <c r="A25" s="23">
        <v>2019</v>
      </c>
      <c r="B25" s="23">
        <v>12</v>
      </c>
      <c r="C25" s="31">
        <v>2.7699999999999999E-2</v>
      </c>
      <c r="D25" s="31">
        <v>9.7000000000000003E-3</v>
      </c>
      <c r="E25" s="31">
        <v>1.77E-2</v>
      </c>
      <c r="F25" s="31">
        <v>0</v>
      </c>
      <c r="G25" s="31">
        <v>1.23E-2</v>
      </c>
      <c r="H25" s="31">
        <v>1.4000000000000002E-3</v>
      </c>
      <c r="I25" s="31">
        <v>1.3912361920738626E-2</v>
      </c>
      <c r="J25" s="31">
        <f t="shared" si="0"/>
        <v>1.2512361920738626E-2</v>
      </c>
      <c r="L25"/>
      <c r="M25"/>
      <c r="N25"/>
      <c r="O25"/>
      <c r="P25"/>
      <c r="Q25"/>
      <c r="R25"/>
      <c r="S25"/>
      <c r="T25"/>
    </row>
    <row r="26" spans="1:20" x14ac:dyDescent="0.2">
      <c r="A26" s="23">
        <v>2020</v>
      </c>
      <c r="B26" s="23">
        <v>1</v>
      </c>
      <c r="C26" s="31">
        <v>-1.1000000000000001E-3</v>
      </c>
      <c r="D26" s="31">
        <v>-4.3799999999999999E-2</v>
      </c>
      <c r="E26" s="31">
        <v>-6.2300000000000001E-2</v>
      </c>
      <c r="F26" s="31">
        <v>-1.1699999999999999E-2</v>
      </c>
      <c r="G26" s="31">
        <v>-2.3199999999999998E-2</v>
      </c>
      <c r="H26" s="31">
        <v>1.2999999999999999E-3</v>
      </c>
      <c r="I26" s="31">
        <v>3.7679492133395304E-2</v>
      </c>
      <c r="J26" s="31">
        <f t="shared" si="0"/>
        <v>3.6379492133395301E-2</v>
      </c>
    </row>
    <row r="27" spans="1:20" x14ac:dyDescent="0.2">
      <c r="A27" s="23">
        <v>2020</v>
      </c>
      <c r="B27" s="23">
        <v>2</v>
      </c>
      <c r="C27" s="31">
        <v>-8.1300000000000011E-2</v>
      </c>
      <c r="D27" s="31">
        <v>4.0000000000000002E-4</v>
      </c>
      <c r="E27" s="31">
        <v>-3.7900000000000003E-2</v>
      </c>
      <c r="F27" s="31">
        <v>-1.47E-2</v>
      </c>
      <c r="G27" s="31">
        <v>-2.5099999999999997E-2</v>
      </c>
      <c r="H27" s="31">
        <v>1.1999999999999999E-3</v>
      </c>
      <c r="I27" s="31">
        <v>3.7069467372769539E-2</v>
      </c>
      <c r="J27" s="31">
        <f t="shared" si="0"/>
        <v>3.586946737276954E-2</v>
      </c>
    </row>
    <row r="28" spans="1:20" x14ac:dyDescent="0.2">
      <c r="A28" s="23">
        <v>2020</v>
      </c>
      <c r="B28" s="23">
        <v>3</v>
      </c>
      <c r="C28" s="31">
        <v>-0.13390000000000002</v>
      </c>
      <c r="D28" s="31">
        <v>-8.3000000000000004E-2</v>
      </c>
      <c r="E28" s="31">
        <v>-0.13949999999999999</v>
      </c>
      <c r="F28" s="31">
        <v>-1.52E-2</v>
      </c>
      <c r="G28" s="31">
        <v>1.26E-2</v>
      </c>
      <c r="H28" s="31">
        <v>1.2999999999999999E-3</v>
      </c>
      <c r="I28" s="31">
        <v>-0.17502250547016882</v>
      </c>
      <c r="J28" s="31">
        <f t="shared" si="0"/>
        <v>-0.17632250547016881</v>
      </c>
    </row>
    <row r="29" spans="1:20" x14ac:dyDescent="0.2">
      <c r="A29" s="23">
        <v>2020</v>
      </c>
      <c r="B29" s="23">
        <v>4</v>
      </c>
      <c r="C29" s="31">
        <v>0.13650000000000001</v>
      </c>
      <c r="D29" s="31">
        <v>2.58E-2</v>
      </c>
      <c r="E29" s="31">
        <v>-1.26E-2</v>
      </c>
      <c r="F29" s="31">
        <v>2.7099999999999999E-2</v>
      </c>
      <c r="G29" s="31">
        <v>-1.01E-2</v>
      </c>
      <c r="H29" s="31">
        <v>0</v>
      </c>
      <c r="I29" s="31">
        <v>0.25562672668135267</v>
      </c>
      <c r="J29" s="31">
        <f t="shared" si="0"/>
        <v>0.25562672668135267</v>
      </c>
    </row>
    <row r="30" spans="1:20" x14ac:dyDescent="0.2">
      <c r="A30" s="23">
        <v>2020</v>
      </c>
      <c r="B30" s="23">
        <v>5</v>
      </c>
      <c r="C30" s="31">
        <v>5.5800000000000002E-2</v>
      </c>
      <c r="D30" s="31">
        <v>1.9699999999999999E-2</v>
      </c>
      <c r="E30" s="31">
        <v>-4.8899999999999999E-2</v>
      </c>
      <c r="F30" s="31">
        <v>9.5999999999999992E-3</v>
      </c>
      <c r="G30" s="31">
        <v>-3.2500000000000001E-2</v>
      </c>
      <c r="H30" s="31">
        <v>1E-4</v>
      </c>
      <c r="I30" s="31">
        <v>0.43050666748598343</v>
      </c>
      <c r="J30" s="31">
        <f t="shared" si="0"/>
        <v>0.43040666748598344</v>
      </c>
    </row>
    <row r="31" spans="1:20" x14ac:dyDescent="0.2">
      <c r="A31" s="23">
        <v>2020</v>
      </c>
      <c r="B31" s="23">
        <v>6</v>
      </c>
      <c r="C31" s="31">
        <v>2.46E-2</v>
      </c>
      <c r="D31" s="31">
        <v>1.9699999999999999E-2</v>
      </c>
      <c r="E31" s="31">
        <v>-2.1700000000000001E-2</v>
      </c>
      <c r="F31" s="31">
        <v>8.9999999999999998E-4</v>
      </c>
      <c r="G31" s="31">
        <v>5.3E-3</v>
      </c>
      <c r="H31" s="31">
        <v>1E-4</v>
      </c>
      <c r="I31" s="31">
        <v>0.22755652532296783</v>
      </c>
      <c r="J31" s="31">
        <f t="shared" si="0"/>
        <v>0.22745652532296784</v>
      </c>
    </row>
    <row r="32" spans="1:20" x14ac:dyDescent="0.2">
      <c r="A32" s="23">
        <v>2020</v>
      </c>
      <c r="B32" s="23">
        <v>7</v>
      </c>
      <c r="C32" s="31">
        <v>5.7699999999999994E-2</v>
      </c>
      <c r="D32" s="31">
        <v>-3.2000000000000001E-2</v>
      </c>
      <c r="E32" s="31">
        <v>-1.37E-2</v>
      </c>
      <c r="F32" s="31">
        <v>4.0000000000000001E-3</v>
      </c>
      <c r="G32" s="31">
        <v>9.5999999999999992E-3</v>
      </c>
      <c r="H32" s="31">
        <v>1E-4</v>
      </c>
      <c r="I32" s="31">
        <v>0.16273951608393347</v>
      </c>
      <c r="J32" s="31">
        <f t="shared" si="0"/>
        <v>0.16263951608393348</v>
      </c>
    </row>
    <row r="33" spans="1:10" x14ac:dyDescent="0.2">
      <c r="A33" s="23">
        <v>2020</v>
      </c>
      <c r="B33" s="23">
        <v>8</v>
      </c>
      <c r="C33" s="31">
        <v>7.6299999999999993E-2</v>
      </c>
      <c r="D33" s="31">
        <v>-8.8999999999999999E-3</v>
      </c>
      <c r="E33" s="31">
        <v>-2.9600000000000001E-2</v>
      </c>
      <c r="F33" s="31">
        <v>4.2599999999999999E-2</v>
      </c>
      <c r="G33" s="31">
        <v>-1.2E-2</v>
      </c>
      <c r="H33" s="31">
        <v>1E-4</v>
      </c>
      <c r="I33" s="31">
        <v>0.16051784584642279</v>
      </c>
      <c r="J33" s="31">
        <f t="shared" si="0"/>
        <v>0.1604178458464228</v>
      </c>
    </row>
    <row r="34" spans="1:10" x14ac:dyDescent="0.2">
      <c r="A34" s="23">
        <v>2020</v>
      </c>
      <c r="B34" s="23">
        <v>9</v>
      </c>
      <c r="C34" s="31">
        <v>-3.6299999999999999E-2</v>
      </c>
      <c r="D34" s="31">
        <v>1E-4</v>
      </c>
      <c r="E34" s="31">
        <v>-2.6800000000000001E-2</v>
      </c>
      <c r="F34" s="31">
        <v>-1.3899999999999999E-2</v>
      </c>
      <c r="G34" s="31">
        <v>-1.89E-2</v>
      </c>
      <c r="H34" s="31">
        <v>1E-4</v>
      </c>
      <c r="I34" s="31">
        <v>0.10208092474778875</v>
      </c>
      <c r="J34" s="31">
        <f t="shared" si="0"/>
        <v>0.10198092474778875</v>
      </c>
    </row>
    <row r="35" spans="1:10" x14ac:dyDescent="0.2">
      <c r="A35" s="23">
        <v>2020</v>
      </c>
      <c r="B35" s="23">
        <v>10</v>
      </c>
      <c r="C35" s="31">
        <v>-2.1000000000000001E-2</v>
      </c>
      <c r="D35" s="31">
        <v>4.6399999999999997E-2</v>
      </c>
      <c r="E35" s="31">
        <v>4.2199999999999994E-2</v>
      </c>
      <c r="F35" s="31">
        <v>-7.4999999999999997E-3</v>
      </c>
      <c r="G35" s="31">
        <v>-7.6E-3</v>
      </c>
      <c r="H35" s="31">
        <v>1E-4</v>
      </c>
      <c r="I35" s="31">
        <v>5.286547641443852E-2</v>
      </c>
      <c r="J35" s="31">
        <f t="shared" si="0"/>
        <v>5.2765476414438517E-2</v>
      </c>
    </row>
    <row r="36" spans="1:10" x14ac:dyDescent="0.2">
      <c r="A36" s="23">
        <v>2020</v>
      </c>
      <c r="B36" s="23">
        <v>11</v>
      </c>
      <c r="C36" s="31">
        <v>0.12470000000000001</v>
      </c>
      <c r="D36" s="31">
        <v>7.1199999999999999E-2</v>
      </c>
      <c r="E36" s="31">
        <v>2.1299999999999999E-2</v>
      </c>
      <c r="F36" s="31">
        <v>-2.2000000000000002E-2</v>
      </c>
      <c r="G36" s="31">
        <v>1.37E-2</v>
      </c>
      <c r="H36" s="31">
        <v>1E-4</v>
      </c>
      <c r="I36" s="31">
        <v>0.39573120804459738</v>
      </c>
      <c r="J36" s="31">
        <f t="shared" si="0"/>
        <v>0.39563120804459739</v>
      </c>
    </row>
    <row r="37" spans="1:10" x14ac:dyDescent="0.2">
      <c r="A37" s="23">
        <v>2020</v>
      </c>
      <c r="B37" s="23">
        <v>12</v>
      </c>
      <c r="C37" s="31">
        <v>4.6300000000000001E-2</v>
      </c>
      <c r="D37" s="31">
        <v>4.7899999999999998E-2</v>
      </c>
      <c r="E37" s="31">
        <v>-1.4999999999999999E-2</v>
      </c>
      <c r="F37" s="31">
        <v>-1.9900000000000001E-2</v>
      </c>
      <c r="G37" s="31">
        <v>-1.1000000000000001E-3</v>
      </c>
      <c r="H37" s="31">
        <v>1E-4</v>
      </c>
      <c r="I37" s="31">
        <v>0.30881184278318707</v>
      </c>
      <c r="J37" s="31">
        <f t="shared" si="0"/>
        <v>0.30871184278318708</v>
      </c>
    </row>
    <row r="38" spans="1:10" x14ac:dyDescent="0.2">
      <c r="A38" s="23">
        <v>2021</v>
      </c>
      <c r="B38" s="23">
        <v>1</v>
      </c>
      <c r="C38" s="31">
        <v>-2.9999999999999997E-4</v>
      </c>
      <c r="D38" s="31">
        <v>6.9199999999999998E-2</v>
      </c>
      <c r="E38" s="31">
        <v>2.9700000000000001E-2</v>
      </c>
      <c r="F38" s="31">
        <v>-3.8100000000000002E-2</v>
      </c>
      <c r="G38" s="31">
        <v>4.9000000000000002E-2</v>
      </c>
      <c r="H38" s="31">
        <v>1E-4</v>
      </c>
      <c r="I38" s="31">
        <v>-1.8311014882652778E-2</v>
      </c>
      <c r="J38" s="31">
        <f t="shared" si="0"/>
        <v>-1.8411014882652777E-2</v>
      </c>
    </row>
    <row r="39" spans="1:10" x14ac:dyDescent="0.2">
      <c r="A39" s="23">
        <v>2021</v>
      </c>
      <c r="B39" s="23">
        <v>2</v>
      </c>
      <c r="C39" s="31">
        <v>2.7799999999999998E-2</v>
      </c>
      <c r="D39" s="31">
        <v>4.53E-2</v>
      </c>
      <c r="E39" s="31">
        <v>7.17E-2</v>
      </c>
      <c r="F39" s="31">
        <v>3.0999999999999999E-3</v>
      </c>
      <c r="G39" s="31">
        <v>-1.9400000000000001E-2</v>
      </c>
      <c r="H39" s="31">
        <v>0</v>
      </c>
      <c r="I39" s="31">
        <v>0.1586955910769354</v>
      </c>
      <c r="J39" s="31">
        <f t="shared" si="0"/>
        <v>0.1586955910769354</v>
      </c>
    </row>
    <row r="40" spans="1:10" x14ac:dyDescent="0.2">
      <c r="A40" s="23">
        <v>2021</v>
      </c>
      <c r="B40" s="23">
        <v>3</v>
      </c>
      <c r="C40" s="31">
        <v>3.0800000000000001E-2</v>
      </c>
      <c r="D40" s="31">
        <v>-8.6E-3</v>
      </c>
      <c r="E40" s="31">
        <v>7.3899999999999993E-2</v>
      </c>
      <c r="F40" s="31">
        <v>6.4699999999999994E-2</v>
      </c>
      <c r="G40" s="31">
        <v>3.4099999999999998E-2</v>
      </c>
      <c r="H40" s="31">
        <v>0</v>
      </c>
      <c r="I40" s="31">
        <v>-0.1122132017066053</v>
      </c>
      <c r="J40" s="31">
        <f t="shared" si="0"/>
        <v>-0.1122132017066053</v>
      </c>
    </row>
    <row r="41" spans="1:10" x14ac:dyDescent="0.2">
      <c r="A41" s="23">
        <v>2021</v>
      </c>
      <c r="B41" s="23">
        <v>4</v>
      </c>
      <c r="C41" s="31">
        <v>4.9299999999999997E-2</v>
      </c>
      <c r="D41" s="31">
        <v>-3.15E-2</v>
      </c>
      <c r="E41" s="31">
        <v>-9.4999999999999998E-3</v>
      </c>
      <c r="F41" s="31">
        <v>2.4900000000000002E-2</v>
      </c>
      <c r="G41" s="31">
        <v>-2.69E-2</v>
      </c>
      <c r="H41" s="31">
        <v>0</v>
      </c>
      <c r="I41" s="31">
        <v>0.1336519313621003</v>
      </c>
      <c r="J41" s="31">
        <f t="shared" si="0"/>
        <v>0.1336519313621003</v>
      </c>
    </row>
    <row r="42" spans="1:10" x14ac:dyDescent="0.2">
      <c r="A42" s="23">
        <v>2021</v>
      </c>
      <c r="B42" s="23">
        <v>5</v>
      </c>
      <c r="C42" s="31">
        <v>2.8999999999999998E-3</v>
      </c>
      <c r="D42" s="31">
        <v>1.23E-2</v>
      </c>
      <c r="E42" s="31">
        <v>7.0900000000000005E-2</v>
      </c>
      <c r="F42" s="31">
        <v>2.53E-2</v>
      </c>
      <c r="G42" s="31">
        <v>3.0099999999999998E-2</v>
      </c>
      <c r="H42" s="31">
        <v>0</v>
      </c>
      <c r="I42" s="31">
        <v>8.0202703230904338E-2</v>
      </c>
      <c r="J42" s="31">
        <f t="shared" si="0"/>
        <v>8.0202703230904338E-2</v>
      </c>
    </row>
    <row r="43" spans="1:10" x14ac:dyDescent="0.2">
      <c r="A43" s="23">
        <v>2021</v>
      </c>
      <c r="B43" s="23">
        <v>6</v>
      </c>
      <c r="C43" s="31">
        <v>2.75E-2</v>
      </c>
      <c r="D43" s="31">
        <v>-3.4000000000000002E-3</v>
      </c>
      <c r="E43" s="31">
        <v>-7.8299999999999995E-2</v>
      </c>
      <c r="F43" s="31">
        <v>-2.18E-2</v>
      </c>
      <c r="G43" s="31">
        <v>-9.4999999999999998E-3</v>
      </c>
      <c r="H43" s="31">
        <v>0</v>
      </c>
      <c r="I43" s="31">
        <v>0.12268132576275838</v>
      </c>
      <c r="J43" s="31">
        <f t="shared" si="0"/>
        <v>0.12268132576275838</v>
      </c>
    </row>
    <row r="44" spans="1:10" x14ac:dyDescent="0.2">
      <c r="A44" s="23">
        <v>2021</v>
      </c>
      <c r="B44" s="23">
        <v>7</v>
      </c>
      <c r="C44" s="31">
        <v>1.2699999999999999E-2</v>
      </c>
      <c r="D44" s="31">
        <v>-4.6300000000000001E-2</v>
      </c>
      <c r="E44" s="31">
        <v>-1.78E-2</v>
      </c>
      <c r="F44" s="31">
        <v>5.5E-2</v>
      </c>
      <c r="G44" s="31">
        <v>-5.1999999999999998E-3</v>
      </c>
      <c r="H44" s="31">
        <v>0</v>
      </c>
      <c r="I44" s="31">
        <v>-3.6044563781313897E-2</v>
      </c>
      <c r="J44" s="31">
        <f t="shared" si="0"/>
        <v>-3.6044563781313897E-2</v>
      </c>
    </row>
    <row r="45" spans="1:10" x14ac:dyDescent="0.2">
      <c r="A45" s="23">
        <v>2021</v>
      </c>
      <c r="B45" s="23">
        <v>8</v>
      </c>
      <c r="C45" s="31">
        <v>2.9100000000000001E-2</v>
      </c>
      <c r="D45" s="31">
        <v>-6.8000000000000005E-3</v>
      </c>
      <c r="E45" s="31">
        <v>-1.5E-3</v>
      </c>
      <c r="F45" s="31">
        <v>-3.0000000000000001E-3</v>
      </c>
      <c r="G45" s="31">
        <v>-1.7899999999999999E-2</v>
      </c>
      <c r="H45" s="31">
        <v>0</v>
      </c>
      <c r="I45" s="31">
        <v>0.11621431680588484</v>
      </c>
      <c r="J45" s="31">
        <f t="shared" si="0"/>
        <v>0.11621431680588484</v>
      </c>
    </row>
    <row r="46" spans="1:10" x14ac:dyDescent="0.2">
      <c r="A46" s="23">
        <v>2021</v>
      </c>
      <c r="B46" s="23">
        <v>9</v>
      </c>
      <c r="C46" s="31">
        <v>-4.3700000000000003E-2</v>
      </c>
      <c r="D46" s="31">
        <v>1.1299999999999999E-2</v>
      </c>
      <c r="E46" s="31">
        <v>5.0900000000000001E-2</v>
      </c>
      <c r="F46" s="31">
        <v>-1.9E-2</v>
      </c>
      <c r="G46" s="31">
        <v>2.1099999999999997E-2</v>
      </c>
      <c r="H46" s="31">
        <v>0</v>
      </c>
      <c r="I46" s="31">
        <v>6.2679558603751434E-2</v>
      </c>
      <c r="J46" s="31">
        <f t="shared" si="0"/>
        <v>6.2679558603751434E-2</v>
      </c>
    </row>
    <row r="47" spans="1:10" x14ac:dyDescent="0.2">
      <c r="A47" s="23">
        <v>2021</v>
      </c>
      <c r="B47" s="23">
        <v>10</v>
      </c>
      <c r="C47" s="31">
        <v>6.6500000000000004E-2</v>
      </c>
      <c r="D47" s="31">
        <v>-2.7000000000000003E-2</v>
      </c>
      <c r="E47" s="31">
        <v>-4.8999999999999998E-3</v>
      </c>
      <c r="F47" s="31">
        <v>1.6899999999999998E-2</v>
      </c>
      <c r="G47" s="31">
        <v>-1.4499999999999999E-2</v>
      </c>
      <c r="H47" s="31">
        <v>0</v>
      </c>
      <c r="I47" s="31">
        <v>0.10826524229226396</v>
      </c>
      <c r="J47" s="31">
        <f t="shared" si="0"/>
        <v>0.10826524229226396</v>
      </c>
    </row>
    <row r="48" spans="1:10" x14ac:dyDescent="0.2">
      <c r="A48" s="23">
        <v>2021</v>
      </c>
      <c r="B48" s="23">
        <v>11</v>
      </c>
      <c r="C48" s="31">
        <v>-1.55E-2</v>
      </c>
      <c r="D48" s="31">
        <v>-1.77E-2</v>
      </c>
      <c r="E48" s="31">
        <v>-4.5000000000000005E-3</v>
      </c>
      <c r="F48" s="31">
        <v>7.22E-2</v>
      </c>
      <c r="G48" s="31">
        <v>1.72E-2</v>
      </c>
      <c r="H48" s="31">
        <v>0</v>
      </c>
      <c r="I48" s="31">
        <v>-9.850254663964339E-2</v>
      </c>
      <c r="J48" s="31">
        <f t="shared" si="0"/>
        <v>-9.850254663964339E-2</v>
      </c>
    </row>
    <row r="49" spans="1:10" x14ac:dyDescent="0.2">
      <c r="A49" s="23">
        <v>2021</v>
      </c>
      <c r="B49" s="23">
        <v>12</v>
      </c>
      <c r="C49" s="31">
        <v>3.1E-2</v>
      </c>
      <c r="D49" s="31">
        <v>-7.7000000000000002E-3</v>
      </c>
      <c r="E49" s="31">
        <v>3.2599999999999997E-2</v>
      </c>
      <c r="F49" s="31">
        <v>4.9200000000000001E-2</v>
      </c>
      <c r="G49" s="31">
        <v>4.4000000000000004E-2</v>
      </c>
      <c r="H49" s="31">
        <v>1E-4</v>
      </c>
      <c r="I49" s="31">
        <v>2.7526209204413919E-2</v>
      </c>
      <c r="J49" s="31">
        <f t="shared" si="0"/>
        <v>2.742620920441392E-2</v>
      </c>
    </row>
    <row r="50" spans="1:10" x14ac:dyDescent="0.2">
      <c r="A50" s="23">
        <v>2022</v>
      </c>
      <c r="B50" s="23">
        <v>1</v>
      </c>
      <c r="C50" s="31">
        <v>-6.25E-2</v>
      </c>
      <c r="D50" s="31">
        <v>-4.0399999999999998E-2</v>
      </c>
      <c r="E50" s="31">
        <v>0.1275</v>
      </c>
      <c r="F50" s="31">
        <v>8.6999999999999994E-3</v>
      </c>
      <c r="G50" s="31">
        <v>7.7399999999999997E-2</v>
      </c>
      <c r="H50" s="31">
        <v>0</v>
      </c>
      <c r="I50" s="31">
        <v>-0.30878333473610714</v>
      </c>
      <c r="J50" s="31">
        <f t="shared" si="0"/>
        <v>-0.30878333473610714</v>
      </c>
    </row>
    <row r="51" spans="1:10" x14ac:dyDescent="0.2">
      <c r="A51" s="23">
        <v>2022</v>
      </c>
      <c r="B51" s="23">
        <v>2</v>
      </c>
      <c r="C51" s="31">
        <v>-2.29E-2</v>
      </c>
      <c r="D51" s="31">
        <v>2.9399999999999999E-2</v>
      </c>
      <c r="E51" s="31">
        <v>3.0800000000000001E-2</v>
      </c>
      <c r="F51" s="31">
        <v>-2.0799999999999999E-2</v>
      </c>
      <c r="G51" s="31">
        <v>3.1200000000000002E-2</v>
      </c>
      <c r="H51" s="31">
        <v>0</v>
      </c>
      <c r="I51" s="31">
        <v>0.20593831493730169</v>
      </c>
      <c r="J51" s="31">
        <f t="shared" si="0"/>
        <v>0.20593831493730169</v>
      </c>
    </row>
    <row r="52" spans="1:10" x14ac:dyDescent="0.2">
      <c r="A52" s="23">
        <v>2022</v>
      </c>
      <c r="B52" s="23">
        <v>3</v>
      </c>
      <c r="C52" s="31">
        <v>3.0499999999999999E-2</v>
      </c>
      <c r="D52" s="31">
        <v>-2.1600000000000001E-2</v>
      </c>
      <c r="E52" s="31">
        <v>-1.8000000000000002E-2</v>
      </c>
      <c r="F52" s="31">
        <v>-1.5600000000000001E-2</v>
      </c>
      <c r="G52" s="31">
        <v>3.1400000000000004E-2</v>
      </c>
      <c r="H52" s="31">
        <v>1E-4</v>
      </c>
      <c r="I52" s="31">
        <v>-6.776827154236037E-2</v>
      </c>
      <c r="J52" s="31">
        <f t="shared" si="0"/>
        <v>-6.7868271542360373E-2</v>
      </c>
    </row>
    <row r="53" spans="1:10" x14ac:dyDescent="0.2">
      <c r="A53" s="23">
        <v>2022</v>
      </c>
      <c r="B53" s="23">
        <v>4</v>
      </c>
      <c r="C53" s="31">
        <v>-9.4600000000000004E-2</v>
      </c>
      <c r="D53" s="31">
        <v>-4.0999999999999995E-3</v>
      </c>
      <c r="E53" s="31">
        <v>6.1699999999999998E-2</v>
      </c>
      <c r="F53" s="31">
        <v>3.6299999999999999E-2</v>
      </c>
      <c r="G53" s="31">
        <v>5.8899999999999994E-2</v>
      </c>
      <c r="H53" s="31">
        <v>1E-4</v>
      </c>
      <c r="I53" s="31">
        <v>-0.14490222470299993</v>
      </c>
      <c r="J53" s="31">
        <f t="shared" si="0"/>
        <v>-0.14500222470299992</v>
      </c>
    </row>
    <row r="54" spans="1:10" x14ac:dyDescent="0.2">
      <c r="A54" s="23">
        <v>2022</v>
      </c>
      <c r="B54" s="23">
        <v>5</v>
      </c>
      <c r="C54" s="31">
        <v>-3.4000000000000002E-3</v>
      </c>
      <c r="D54" s="31">
        <v>-5.0000000000000001E-4</v>
      </c>
      <c r="E54" s="31">
        <v>8.3900000000000002E-2</v>
      </c>
      <c r="F54" s="31">
        <v>1.44E-2</v>
      </c>
      <c r="G54" s="31">
        <v>3.9699999999999999E-2</v>
      </c>
      <c r="H54" s="31">
        <v>2.9999999999999997E-4</v>
      </c>
      <c r="I54" s="31">
        <v>0.14843382526432811</v>
      </c>
      <c r="J54" s="31">
        <f t="shared" si="0"/>
        <v>0.14813382526432811</v>
      </c>
    </row>
    <row r="55" spans="1:10" x14ac:dyDescent="0.2">
      <c r="A55" s="23">
        <v>2022</v>
      </c>
      <c r="B55" s="23">
        <v>6</v>
      </c>
      <c r="C55" s="31">
        <v>-8.43E-2</v>
      </c>
      <c r="D55" s="31">
        <v>1.3100000000000001E-2</v>
      </c>
      <c r="E55" s="31">
        <v>-5.9800000000000006E-2</v>
      </c>
      <c r="F55" s="31">
        <v>1.8600000000000002E-2</v>
      </c>
      <c r="G55" s="31">
        <v>-4.7E-2</v>
      </c>
      <c r="H55" s="31">
        <v>5.9999999999999995E-4</v>
      </c>
      <c r="I55" s="31">
        <v>-5.9835520924326403E-2</v>
      </c>
      <c r="J55" s="31">
        <f t="shared" si="0"/>
        <v>-6.0435520924326407E-2</v>
      </c>
    </row>
    <row r="56" spans="1:10" x14ac:dyDescent="0.2">
      <c r="A56" s="23">
        <v>2022</v>
      </c>
      <c r="B56" s="23">
        <v>7</v>
      </c>
      <c r="C56" s="31">
        <v>9.5700000000000007E-2</v>
      </c>
      <c r="D56" s="31">
        <v>1.8600000000000002E-2</v>
      </c>
      <c r="E56" s="31">
        <v>-4.0999999999999995E-2</v>
      </c>
      <c r="F56" s="31">
        <v>6.8000000000000005E-3</v>
      </c>
      <c r="G56" s="31">
        <v>-6.9199999999999998E-2</v>
      </c>
      <c r="H56" s="31">
        <v>8.0000000000000004E-4</v>
      </c>
      <c r="I56" s="31">
        <v>0.32223039361640893</v>
      </c>
      <c r="J56" s="31">
        <f t="shared" si="0"/>
        <v>0.3214303936164089</v>
      </c>
    </row>
    <row r="57" spans="1:10" x14ac:dyDescent="0.2">
      <c r="A57" s="23">
        <v>2022</v>
      </c>
      <c r="B57" s="23">
        <v>8</v>
      </c>
      <c r="C57" s="31">
        <v>-3.7699999999999997E-2</v>
      </c>
      <c r="D57" s="31">
        <v>1.49E-2</v>
      </c>
      <c r="E57" s="31">
        <v>3.0000000000000001E-3</v>
      </c>
      <c r="F57" s="31">
        <v>-4.7800000000000002E-2</v>
      </c>
      <c r="G57" s="31">
        <v>1.3000000000000001E-2</v>
      </c>
      <c r="H57" s="31">
        <v>1.9E-3</v>
      </c>
      <c r="I57" s="31">
        <v>1.4867339150368027E-2</v>
      </c>
      <c r="J57" s="31">
        <f t="shared" si="0"/>
        <v>1.2967339150368027E-2</v>
      </c>
    </row>
    <row r="58" spans="1:10" x14ac:dyDescent="0.2">
      <c r="A58" s="23">
        <v>2022</v>
      </c>
      <c r="B58" s="23">
        <v>9</v>
      </c>
      <c r="C58" s="31">
        <v>-9.35E-2</v>
      </c>
      <c r="D58" s="31">
        <v>-9.7000000000000003E-3</v>
      </c>
      <c r="E58" s="31">
        <v>5.9999999999999995E-4</v>
      </c>
      <c r="F58" s="31">
        <v>-1.5100000000000001E-2</v>
      </c>
      <c r="G58" s="31">
        <v>-8.3999999999999995E-3</v>
      </c>
      <c r="H58" s="31">
        <v>1.9E-3</v>
      </c>
      <c r="I58" s="31">
        <v>-0.10552206557952094</v>
      </c>
      <c r="J58" s="31">
        <f t="shared" si="0"/>
        <v>-0.10742206557952094</v>
      </c>
    </row>
    <row r="59" spans="1:10" x14ac:dyDescent="0.2">
      <c r="A59" s="23">
        <v>2022</v>
      </c>
      <c r="B59" s="23">
        <v>10</v>
      </c>
      <c r="C59" s="31">
        <v>7.8299999999999995E-2</v>
      </c>
      <c r="D59" s="31">
        <v>1.8600000000000002E-2</v>
      </c>
      <c r="E59" s="31">
        <v>8.0500000000000002E-2</v>
      </c>
      <c r="F59" s="31">
        <v>3.0699999999999998E-2</v>
      </c>
      <c r="G59" s="31">
        <v>6.5199999999999994E-2</v>
      </c>
      <c r="H59" s="31">
        <v>2.3E-3</v>
      </c>
      <c r="I59" s="31">
        <v>3.4270057457602169E-3</v>
      </c>
      <c r="J59" s="31">
        <f t="shared" si="0"/>
        <v>1.127005745760217E-3</v>
      </c>
    </row>
    <row r="60" spans="1:10" x14ac:dyDescent="0.2">
      <c r="A60" s="23">
        <v>2022</v>
      </c>
      <c r="B60" s="23">
        <v>11</v>
      </c>
      <c r="C60" s="31">
        <v>4.5999999999999999E-2</v>
      </c>
      <c r="D60" s="31">
        <v>-2.6699999999999998E-2</v>
      </c>
      <c r="E60" s="31">
        <v>1.38E-2</v>
      </c>
      <c r="F60" s="31">
        <v>6.0100000000000001E-2</v>
      </c>
      <c r="G60" s="31">
        <v>3.1099999999999999E-2</v>
      </c>
      <c r="H60" s="31">
        <v>2.8999999999999998E-3</v>
      </c>
      <c r="I60" s="31">
        <v>0.34335767809075685</v>
      </c>
      <c r="J60" s="31">
        <f t="shared" si="0"/>
        <v>0.34045767809075683</v>
      </c>
    </row>
    <row r="61" spans="1:10" x14ac:dyDescent="0.2">
      <c r="A61" s="23">
        <v>2022</v>
      </c>
      <c r="B61" s="23">
        <v>12</v>
      </c>
      <c r="C61" s="31">
        <v>-6.4100000000000004E-2</v>
      </c>
      <c r="D61" s="31">
        <v>-1.6000000000000001E-3</v>
      </c>
      <c r="E61" s="31">
        <v>1.32E-2</v>
      </c>
      <c r="F61" s="31">
        <v>8.9999999999999998E-4</v>
      </c>
      <c r="G61" s="31">
        <v>4.1900000000000007E-2</v>
      </c>
      <c r="H61" s="31">
        <v>3.3E-3</v>
      </c>
      <c r="I61" s="31">
        <v>-8.7571914679418689E-2</v>
      </c>
      <c r="J61" s="31">
        <f t="shared" si="0"/>
        <v>-9.0871914679418686E-2</v>
      </c>
    </row>
  </sheetData>
  <conditionalFormatting sqref="P17:P22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EC8F-550F-4311-8D85-E3407404131E}">
  <dimension ref="A1:R61"/>
  <sheetViews>
    <sheetView workbookViewId="0">
      <selection activeCell="K20" sqref="K20"/>
    </sheetView>
  </sheetViews>
  <sheetFormatPr baseColWidth="10" defaultColWidth="10.6640625" defaultRowHeight="16" x14ac:dyDescent="0.2"/>
  <cols>
    <col min="8" max="8" width="10.6640625" style="2"/>
    <col min="10" max="10" width="33.83203125" bestFit="1" customWidth="1"/>
    <col min="11" max="11" width="12.1640625" bestFit="1" customWidth="1"/>
  </cols>
  <sheetData>
    <row r="1" spans="1:18" x14ac:dyDescent="0.2">
      <c r="A1" t="s">
        <v>0</v>
      </c>
      <c r="B1" s="3" t="str">
        <f>CROX!H1</f>
        <v>CROX-return</v>
      </c>
      <c r="C1" s="3" t="str">
        <f>APPS!H1</f>
        <v>APPS-return</v>
      </c>
      <c r="D1" s="3" t="str">
        <f>LSCC!H1</f>
        <v>LSCC-return</v>
      </c>
      <c r="E1" s="3" t="str">
        <f>CELH!H1</f>
        <v>CELH-return</v>
      </c>
      <c r="F1" s="3" t="str">
        <f>ENPH!H1</f>
        <v>ENPH-return</v>
      </c>
      <c r="H1" s="2" t="s">
        <v>12</v>
      </c>
      <c r="J1" s="4"/>
      <c r="K1" s="14" t="s">
        <v>11</v>
      </c>
      <c r="L1" s="5" t="s">
        <v>168</v>
      </c>
      <c r="M1" s="5" t="s">
        <v>169</v>
      </c>
      <c r="N1" s="5" t="s">
        <v>165</v>
      </c>
      <c r="O1" s="5" t="s">
        <v>166</v>
      </c>
      <c r="P1" s="5" t="s">
        <v>167</v>
      </c>
      <c r="Q1" s="14"/>
      <c r="R1" s="14" t="s">
        <v>12</v>
      </c>
    </row>
    <row r="2" spans="1:18" x14ac:dyDescent="0.2">
      <c r="A2" s="1">
        <v>43101</v>
      </c>
      <c r="B2" s="3">
        <f>CROX!H63</f>
        <v>6.8829113924050569E-2</v>
      </c>
      <c r="C2" s="3">
        <f>APPS!H63</f>
        <v>0.13407821229050265</v>
      </c>
      <c r="D2" s="3">
        <f>LSCC!H63</f>
        <v>0.12629757785467119</v>
      </c>
      <c r="E2" s="3">
        <f>CELH!H63</f>
        <v>7.4285714285714219E-2</v>
      </c>
      <c r="F2" s="3">
        <f>ENPH!H63</f>
        <v>-8.7136929460580895E-2</v>
      </c>
      <c r="H2" s="2">
        <f t="shared" ref="H2:H33" si="0">SUMPRODUCT(B2:F2,$L$5:$P$5)</f>
        <v>9.0866599800759756E-2</v>
      </c>
      <c r="J2" s="15" t="s">
        <v>13</v>
      </c>
      <c r="K2" s="16">
        <v>9.7166699999999995E-4</v>
      </c>
      <c r="L2" s="17">
        <f>AVERAGE(B:B)</f>
        <v>5.1271684678500067E-2</v>
      </c>
      <c r="M2" s="17">
        <f>AVERAGE(C:C)</f>
        <v>6.5944992297231386E-2</v>
      </c>
      <c r="N2" s="17">
        <f>AVERAGE(D:D)</f>
        <v>5.094010684004123E-2</v>
      </c>
      <c r="O2" s="17">
        <f>AVERAGE(E:E)</f>
        <v>7.1871681553336231E-2</v>
      </c>
      <c r="P2" s="17">
        <f>AVERAGE(F:F)</f>
        <v>0.10592730912410382</v>
      </c>
      <c r="Q2" s="17"/>
      <c r="R2" s="17">
        <f>AVERAGE(H:H)</f>
        <v>6.339648139507241E-2</v>
      </c>
    </row>
    <row r="3" spans="1:18" x14ac:dyDescent="0.2">
      <c r="A3" s="1">
        <v>43132</v>
      </c>
      <c r="B3" s="3">
        <f>CROX!H64</f>
        <v>-9.4004441154700191E-2</v>
      </c>
      <c r="C3" s="3">
        <f>APPS!H64</f>
        <v>0.10837438423645331</v>
      </c>
      <c r="D3" s="3">
        <f>LSCC!H64</f>
        <v>-7.6804915514592939E-2</v>
      </c>
      <c r="E3" s="3">
        <f>CELH!H64</f>
        <v>-5.31914893617021E-2</v>
      </c>
      <c r="F3" s="3">
        <f>ENPH!H64</f>
        <v>0.50909090909090893</v>
      </c>
      <c r="H3" s="2">
        <f t="shared" si="0"/>
        <v>-2.8617511454459364E-2</v>
      </c>
      <c r="J3" s="15" t="s">
        <v>14</v>
      </c>
      <c r="K3" s="18"/>
      <c r="L3" s="19">
        <f>_xlfn.STDEV.S(B:B)</f>
        <v>0.17570925281084351</v>
      </c>
      <c r="M3" s="19">
        <f>_xlfn.STDEV.S(C:C)</f>
        <v>0.2635371929392703</v>
      </c>
      <c r="N3" s="19">
        <f>_xlfn.STDEV.S(D:D)</f>
        <v>0.14710405177683208</v>
      </c>
      <c r="O3" s="19">
        <f>_xlfn.STDEV.S(E:E)</f>
        <v>0.21926681744059717</v>
      </c>
      <c r="P3" s="19">
        <f>_xlfn.STDEV.S(F:F)</f>
        <v>0.23481739439596871</v>
      </c>
      <c r="Q3" s="19"/>
      <c r="R3" s="19">
        <f>_xlfn.STDEV.S(H:H)</f>
        <v>0.1423743753196402</v>
      </c>
    </row>
    <row r="4" spans="1:18" x14ac:dyDescent="0.2">
      <c r="A4" s="1">
        <v>43160</v>
      </c>
      <c r="B4" s="3">
        <f>CROX!H65</f>
        <v>0.32761437908496732</v>
      </c>
      <c r="C4" s="3">
        <f>APPS!H65</f>
        <v>-0.10666666666666676</v>
      </c>
      <c r="D4" s="3">
        <f>LSCC!H65</f>
        <v>-7.3211314475873465E-2</v>
      </c>
      <c r="E4" s="3">
        <f>CELH!H65</f>
        <v>-0.18539325842696633</v>
      </c>
      <c r="F4" s="3">
        <f>ENPH!H65</f>
        <v>0.37650602409638567</v>
      </c>
      <c r="H4" s="2">
        <f t="shared" si="0"/>
        <v>-7.9691793113731993E-2</v>
      </c>
      <c r="J4" s="15" t="s">
        <v>15</v>
      </c>
      <c r="K4" s="18"/>
      <c r="L4" s="20">
        <f>(L2-$K$2)/L3</f>
        <v>0.2862684626668443</v>
      </c>
      <c r="M4" s="20">
        <f t="shared" ref="M4:P4" si="1">(M2-$K$2)/M3</f>
        <v>0.24654328511499282</v>
      </c>
      <c r="N4" s="20">
        <f t="shared" si="1"/>
        <v>0.33968092133755168</v>
      </c>
      <c r="O4" s="20">
        <f t="shared" si="1"/>
        <v>0.3233504065089291</v>
      </c>
      <c r="P4" s="20">
        <f t="shared" si="1"/>
        <v>0.44696706729961772</v>
      </c>
      <c r="Q4" s="20"/>
      <c r="R4" s="19">
        <f>(R2-$K$2)/R3</f>
        <v>0.43845540501880648</v>
      </c>
    </row>
    <row r="5" spans="1:18" x14ac:dyDescent="0.2">
      <c r="A5" s="1">
        <v>43191</v>
      </c>
      <c r="B5" s="3">
        <f>CROX!H66</f>
        <v>-2.7692307692307648E-2</v>
      </c>
      <c r="C5" s="3">
        <f>APPS!H66</f>
        <v>-0.2089552238805969</v>
      </c>
      <c r="D5" s="3">
        <f>LSCC!H66</f>
        <v>-2.6929982046678697E-2</v>
      </c>
      <c r="E5" s="3">
        <f>CELH!H66</f>
        <v>0.21609195402298861</v>
      </c>
      <c r="F5" s="3">
        <f>ENPH!H66</f>
        <v>-9.190371991247262E-2</v>
      </c>
      <c r="H5" s="2">
        <f t="shared" si="0"/>
        <v>6.3932500569677739E-2</v>
      </c>
      <c r="J5" s="15" t="s">
        <v>16</v>
      </c>
      <c r="K5" s="21">
        <v>0</v>
      </c>
      <c r="L5" s="8">
        <v>0.05</v>
      </c>
      <c r="M5" s="8">
        <v>0.05</v>
      </c>
      <c r="N5" s="8">
        <v>0.4241519880060069</v>
      </c>
      <c r="O5" s="8">
        <v>0.42506923331989432</v>
      </c>
      <c r="P5" s="8">
        <v>5.077877867409878E-2</v>
      </c>
      <c r="Q5" s="22"/>
      <c r="R5" s="22">
        <v>1</v>
      </c>
    </row>
    <row r="6" spans="1:18" x14ac:dyDescent="0.2">
      <c r="A6" s="1">
        <v>43221</v>
      </c>
      <c r="B6" s="3">
        <f>CROX!H67</f>
        <v>0.12911392405063285</v>
      </c>
      <c r="C6" s="3">
        <f>APPS!H67</f>
        <v>0.16981132075471697</v>
      </c>
      <c r="D6" s="3">
        <f>LSCC!H67</f>
        <v>6.0885608856088576E-2</v>
      </c>
      <c r="E6" s="3">
        <f>CELH!H67</f>
        <v>-0.12854442344045364</v>
      </c>
      <c r="F6" s="3">
        <f>ENPH!H67</f>
        <v>0.38072289156626504</v>
      </c>
      <c r="H6" s="2">
        <f t="shared" si="0"/>
        <v>5.4633782051584021E-3</v>
      </c>
    </row>
    <row r="7" spans="1:18" x14ac:dyDescent="0.2">
      <c r="A7" s="1">
        <v>43252</v>
      </c>
      <c r="B7" s="3">
        <f>CROX!H68</f>
        <v>-1.2892320627802658E-2</v>
      </c>
      <c r="C7" s="3">
        <f>APPS!H68</f>
        <v>-0.18817204301075272</v>
      </c>
      <c r="D7" s="3">
        <f>LSCC!H68</f>
        <v>0.14086956521739125</v>
      </c>
      <c r="E7" s="3">
        <f>CELH!H68</f>
        <v>-2.1691973969632699E-3</v>
      </c>
      <c r="F7" s="3">
        <f>ENPH!H68</f>
        <v>0.17452006980802792</v>
      </c>
      <c r="H7" s="2">
        <f t="shared" si="0"/>
        <v>5.7636744879094003E-2</v>
      </c>
    </row>
    <row r="8" spans="1:18" x14ac:dyDescent="0.2">
      <c r="A8" s="1">
        <v>43282</v>
      </c>
      <c r="B8" s="3">
        <f>CROX!H69</f>
        <v>2.8392956933960423E-2</v>
      </c>
      <c r="C8" s="3">
        <f>APPS!H69</f>
        <v>-7.9470198675496762E-2</v>
      </c>
      <c r="D8" s="3">
        <f>LSCC!H69</f>
        <v>0.17225609756097573</v>
      </c>
      <c r="E8" s="3">
        <f>CELH!H69</f>
        <v>-7.1739130434782625E-2</v>
      </c>
      <c r="F8" s="3">
        <f>ENPH!H69</f>
        <v>-0.1158989598811293</v>
      </c>
      <c r="H8" s="2">
        <f t="shared" si="0"/>
        <v>3.4129599334256654E-2</v>
      </c>
    </row>
    <row r="9" spans="1:18" x14ac:dyDescent="0.2">
      <c r="A9" s="1">
        <v>43313</v>
      </c>
      <c r="B9" s="3">
        <f>CROX!H70</f>
        <v>0.14080612143533286</v>
      </c>
      <c r="C9" s="3">
        <f>APPS!H70</f>
        <v>7.1942446043165541E-3</v>
      </c>
      <c r="D9" s="3">
        <f>LSCC!H70</f>
        <v>6.5019505851755408E-2</v>
      </c>
      <c r="E9" s="3">
        <f>CELH!H70</f>
        <v>7.0257611241217974E-2</v>
      </c>
      <c r="F9" s="3">
        <f>ENPH!H70</f>
        <v>-0.17815126050420177</v>
      </c>
      <c r="H9" s="2">
        <f t="shared" si="0"/>
        <v>5.5796216485709864E-2</v>
      </c>
      <c r="J9" s="34" t="s">
        <v>73</v>
      </c>
      <c r="K9" s="34" t="s">
        <v>74</v>
      </c>
      <c r="L9" s="34" t="s">
        <v>75</v>
      </c>
      <c r="M9" s="34" t="s">
        <v>11</v>
      </c>
    </row>
    <row r="10" spans="1:18" x14ac:dyDescent="0.2">
      <c r="A10" s="1">
        <v>43344</v>
      </c>
      <c r="B10" s="3">
        <f>CROX!H71</f>
        <v>3.049375605033882E-2</v>
      </c>
      <c r="C10" s="3">
        <f>APPS!H71</f>
        <v>-0.11428571428571424</v>
      </c>
      <c r="D10" s="3">
        <f>LSCC!H71</f>
        <v>-2.3199023199023141E-2</v>
      </c>
      <c r="E10" s="3">
        <f>CELH!H71</f>
        <v>-0.11816192560175055</v>
      </c>
      <c r="F10" s="3">
        <f>ENPH!H71</f>
        <v>-8.1799591002045067E-3</v>
      </c>
      <c r="H10" s="2">
        <f t="shared" si="0"/>
        <v>-6.4671877177282872E-2</v>
      </c>
      <c r="J10" s="35" t="s">
        <v>76</v>
      </c>
      <c r="K10" s="35" t="s">
        <v>77</v>
      </c>
      <c r="L10" s="3">
        <f>AVERAGE(H:H)</f>
        <v>6.339648139507241E-2</v>
      </c>
      <c r="M10" s="37">
        <f>K2</f>
        <v>9.7166699999999995E-4</v>
      </c>
    </row>
    <row r="11" spans="1:18" x14ac:dyDescent="0.2">
      <c r="A11" s="1">
        <v>43374</v>
      </c>
      <c r="B11" s="3">
        <f>CROX!H72</f>
        <v>-3.5227804827252004E-2</v>
      </c>
      <c r="C11" s="3">
        <f>APPS!H72</f>
        <v>4.0322580645161324E-2</v>
      </c>
      <c r="D11" s="3">
        <f>LSCC!H72</f>
        <v>-0.24875000000000003</v>
      </c>
      <c r="E11" s="3">
        <f>CELH!H72</f>
        <v>-9.9255583126550955E-3</v>
      </c>
      <c r="F11" s="3">
        <f>ENPH!H72</f>
        <v>-6.3917525773195802E-2</v>
      </c>
      <c r="H11" s="2">
        <f t="shared" si="0"/>
        <v>-0.11271777158246409</v>
      </c>
      <c r="J11" s="35" t="s">
        <v>78</v>
      </c>
      <c r="K11" s="35" t="s">
        <v>79</v>
      </c>
      <c r="L11" s="3">
        <f>_xlfn.STDEV.S(H:H)</f>
        <v>0.1423743753196402</v>
      </c>
    </row>
    <row r="12" spans="1:18" x14ac:dyDescent="0.2">
      <c r="A12" s="1">
        <v>43405</v>
      </c>
      <c r="B12" s="3">
        <f>CROX!H73</f>
        <v>0.35345655533317644</v>
      </c>
      <c r="C12" s="3">
        <f>APPS!H73</f>
        <v>0.49612403100775188</v>
      </c>
      <c r="D12" s="3">
        <f>LSCC!H73</f>
        <v>-2.4958402662229529E-2</v>
      </c>
      <c r="E12" s="3">
        <f>CELH!H73</f>
        <v>-1.7543859649122879E-2</v>
      </c>
      <c r="F12" s="3">
        <f>ENPH!H73</f>
        <v>0.18942731277533045</v>
      </c>
      <c r="H12" s="2">
        <f t="shared" si="0"/>
        <v>3.4054405830130641E-2</v>
      </c>
      <c r="J12" s="35" t="s">
        <v>80</v>
      </c>
      <c r="K12" s="35" t="s">
        <v>81</v>
      </c>
      <c r="L12">
        <f>SKEW(H:H)</f>
        <v>0.31758611553170862</v>
      </c>
    </row>
    <row r="13" spans="1:18" x14ac:dyDescent="0.2">
      <c r="A13" s="1">
        <v>43435</v>
      </c>
      <c r="B13" s="3">
        <f>CROX!H74</f>
        <v>-6.5467592283006887E-2</v>
      </c>
      <c r="C13" s="3">
        <f>APPS!H74</f>
        <v>-5.1813471502590608E-2</v>
      </c>
      <c r="D13" s="3">
        <f>LSCC!H74</f>
        <v>0.18088737201365179</v>
      </c>
      <c r="E13" s="3">
        <f>CELH!H74</f>
        <v>-0.11479591836734687</v>
      </c>
      <c r="F13" s="3">
        <f>ENPH!H74</f>
        <v>-0.12407407407407406</v>
      </c>
      <c r="H13" s="2">
        <f t="shared" si="0"/>
        <v>1.5763142300230203E-2</v>
      </c>
      <c r="J13" s="35" t="s">
        <v>82</v>
      </c>
      <c r="K13" s="35" t="s">
        <v>83</v>
      </c>
      <c r="L13">
        <f>KURT(H:H)</f>
        <v>0.4701896446004401</v>
      </c>
      <c r="N13" s="14"/>
      <c r="O13" s="14"/>
      <c r="P13" s="14"/>
      <c r="Q13" s="14"/>
    </row>
    <row r="14" spans="1:18" x14ac:dyDescent="0.2">
      <c r="A14" s="1">
        <v>43466</v>
      </c>
      <c r="B14" s="3">
        <f>CROX!H75</f>
        <v>0.1054657043879908</v>
      </c>
      <c r="C14" s="3">
        <f>APPS!H75</f>
        <v>0.20218579234972683</v>
      </c>
      <c r="D14" s="3">
        <f>LSCC!H75</f>
        <v>0.12716763005780346</v>
      </c>
      <c r="E14" s="3">
        <f>CELH!H75</f>
        <v>0.1786743515850143</v>
      </c>
      <c r="F14" s="3">
        <f>ENPH!H75</f>
        <v>0.52854122621564481</v>
      </c>
      <c r="H14" s="2">
        <f t="shared" si="0"/>
        <v>0.17210862552422793</v>
      </c>
      <c r="J14" s="35"/>
      <c r="K14" s="36"/>
    </row>
    <row r="15" spans="1:18" x14ac:dyDescent="0.2">
      <c r="A15" s="1">
        <v>43497</v>
      </c>
      <c r="B15" s="3">
        <f>CROX!H76</f>
        <v>-0.10584955103932983</v>
      </c>
      <c r="C15" s="3">
        <f>APPS!H76</f>
        <v>0.44545454545454544</v>
      </c>
      <c r="D15" s="3">
        <f>LSCC!H76</f>
        <v>0.512820512820513</v>
      </c>
      <c r="E15" s="3">
        <f>CELH!H76</f>
        <v>-0.12958435207823957</v>
      </c>
      <c r="F15" s="3">
        <f>ENPH!H76</f>
        <v>0.2544951590594744</v>
      </c>
      <c r="H15" s="2">
        <f t="shared" si="0"/>
        <v>0.19233472189119938</v>
      </c>
      <c r="J15" s="35" t="s">
        <v>84</v>
      </c>
      <c r="K15" s="35" t="s">
        <v>85</v>
      </c>
      <c r="L15" s="3">
        <f>L10-M10</f>
        <v>6.2424814395072407E-2</v>
      </c>
    </row>
    <row r="16" spans="1:18" x14ac:dyDescent="0.2">
      <c r="A16" s="1">
        <v>43525</v>
      </c>
      <c r="B16" s="3">
        <f>CROX!H77</f>
        <v>2.7258566978193258E-3</v>
      </c>
      <c r="C16" s="3">
        <f>APPS!H77</f>
        <v>0.10062893081761001</v>
      </c>
      <c r="D16" s="3">
        <f>LSCC!H77</f>
        <v>1.1016949152542288E-2</v>
      </c>
      <c r="E16" s="3">
        <f>CELH!H77</f>
        <v>0.19662921348314599</v>
      </c>
      <c r="F16" s="3">
        <f>ENPH!H77</f>
        <v>1.764057331863287E-2</v>
      </c>
      <c r="H16" s="2">
        <f t="shared" si="0"/>
        <v>9.4317396052389132E-2</v>
      </c>
      <c r="J16" s="35" t="s">
        <v>86</v>
      </c>
      <c r="K16" s="35" t="s">
        <v>15</v>
      </c>
      <c r="L16" s="3">
        <f>(L10-M10)/L11</f>
        <v>0.43845540501880648</v>
      </c>
    </row>
    <row r="17" spans="1:11" x14ac:dyDescent="0.2">
      <c r="A17" s="1">
        <v>43556</v>
      </c>
      <c r="B17" s="3">
        <f>CROX!H78</f>
        <v>8.1553398058252485E-2</v>
      </c>
      <c r="C17" s="3">
        <f>APPS!H78</f>
        <v>7.9999999999999946E-2</v>
      </c>
      <c r="D17" s="3">
        <f>LSCC!H78</f>
        <v>8.5498742665549007E-2</v>
      </c>
      <c r="E17" s="3">
        <f>CELH!H78</f>
        <v>-2.8169014084507067E-2</v>
      </c>
      <c r="F17" s="3">
        <f>ENPH!H78</f>
        <v>8.7757313109425639E-2</v>
      </c>
      <c r="H17" s="2">
        <f t="shared" si="0"/>
        <v>3.6824559535657622E-2</v>
      </c>
    </row>
    <row r="18" spans="1:11" x14ac:dyDescent="0.2">
      <c r="A18" s="1">
        <v>43586</v>
      </c>
      <c r="B18" s="3">
        <f>CROX!H79</f>
        <v>-0.30628366247755839</v>
      </c>
      <c r="C18" s="3">
        <f>APPS!H79</f>
        <v>-2.6455026455025894E-3</v>
      </c>
      <c r="D18" s="3">
        <f>LSCC!H79</f>
        <v>-1.1583011583011473E-2</v>
      </c>
      <c r="E18" s="3">
        <f>CELH!H79</f>
        <v>-3.3816425120772875E-2</v>
      </c>
      <c r="F18" s="3">
        <f>ENPH!H79</f>
        <v>0.51095617529880488</v>
      </c>
      <c r="H18" s="2">
        <f t="shared" si="0"/>
        <v>-8.7880070082284843E-3</v>
      </c>
    </row>
    <row r="19" spans="1:11" x14ac:dyDescent="0.2">
      <c r="A19" s="1">
        <v>43617</v>
      </c>
      <c r="B19" s="3">
        <f>CROX!H80</f>
        <v>2.2256728778467894E-2</v>
      </c>
      <c r="C19" s="3">
        <f>APPS!H80</f>
        <v>0.32625994694960214</v>
      </c>
      <c r="D19" s="3">
        <f>LSCC!H80</f>
        <v>0.13984374999999993</v>
      </c>
      <c r="E19" s="3">
        <f>CELH!H80</f>
        <v>0.1100000000000001</v>
      </c>
      <c r="F19" s="3">
        <f>ENPH!H80</f>
        <v>0.20171390903098224</v>
      </c>
      <c r="H19" s="2">
        <f t="shared" si="0"/>
        <v>0.13374123996647846</v>
      </c>
      <c r="J19" t="s">
        <v>87</v>
      </c>
      <c r="K19">
        <f>_xlfn.NORM.INV(0.05,L10,L11)</f>
        <v>-0.17078852623438801</v>
      </c>
    </row>
    <row r="20" spans="1:11" x14ac:dyDescent="0.2">
      <c r="A20" s="1">
        <v>43647</v>
      </c>
      <c r="B20" s="3">
        <f>CROX!H81</f>
        <v>0.15696202531645576</v>
      </c>
      <c r="C20" s="3">
        <f>APPS!H81</f>
        <v>8.5999999999999938E-2</v>
      </c>
      <c r="D20" s="3">
        <f>LSCC!H81</f>
        <v>0.32556545579163809</v>
      </c>
      <c r="E20" s="3">
        <f>CELH!H81</f>
        <v>0.12387387387387383</v>
      </c>
      <c r="F20" s="3">
        <f>ENPH!H81</f>
        <v>0.54415798134942395</v>
      </c>
      <c r="H20" s="2">
        <f t="shared" si="0"/>
        <v>0.23052398686054745</v>
      </c>
      <c r="K20" s="38">
        <f>-K19*10000</f>
        <v>1707.88526234388</v>
      </c>
    </row>
    <row r="21" spans="1:11" x14ac:dyDescent="0.2">
      <c r="A21" s="1">
        <v>43678</v>
      </c>
      <c r="B21" s="3">
        <f>CROX!H82</f>
        <v>-2.4070065645514296E-2</v>
      </c>
      <c r="C21" s="3">
        <f>APPS!H82</f>
        <v>0.40147329650092095</v>
      </c>
      <c r="D21" s="3">
        <f>LSCC!H82</f>
        <v>1.8097259565666955E-2</v>
      </c>
      <c r="E21" s="3">
        <f>CELH!H82</f>
        <v>-0.1783567134268538</v>
      </c>
      <c r="F21" s="3">
        <f>ENPH!H82</f>
        <v>5.3996447602131556E-2</v>
      </c>
      <c r="H21" s="2">
        <f t="shared" si="0"/>
        <v>-4.6525927606823947E-2</v>
      </c>
    </row>
    <row r="22" spans="1:11" x14ac:dyDescent="0.2">
      <c r="A22" s="1">
        <v>43709</v>
      </c>
      <c r="B22" s="3">
        <f>CROX!H83</f>
        <v>0.24484310514991511</v>
      </c>
      <c r="C22" s="3">
        <f>APPS!H83</f>
        <v>-0.15243101182654403</v>
      </c>
      <c r="D22" s="3">
        <f>LSCC!H83</f>
        <v>-7.1102078664190965E-2</v>
      </c>
      <c r="E22" s="3">
        <f>CELH!H83</f>
        <v>-0.15121951219512189</v>
      </c>
      <c r="F22" s="3">
        <f>ENPH!H83</f>
        <v>-0.25075834175935291</v>
      </c>
      <c r="H22" s="2">
        <f t="shared" si="0"/>
        <v>-0.1025494477992786</v>
      </c>
    </row>
    <row r="23" spans="1:11" x14ac:dyDescent="0.2">
      <c r="A23" s="1">
        <v>43739</v>
      </c>
      <c r="B23" s="3">
        <f>CROX!H84</f>
        <v>0.26044675792507188</v>
      </c>
      <c r="C23" s="3">
        <f>APPS!H84</f>
        <v>8.3720930232558138E-2</v>
      </c>
      <c r="D23" s="3">
        <f>LSCC!H84</f>
        <v>7.1077032745924931E-2</v>
      </c>
      <c r="E23" s="3">
        <f>CELH!H84</f>
        <v>1.1494252873563229E-2</v>
      </c>
      <c r="F23" s="3">
        <f>ENPH!H84</f>
        <v>-0.12595591542959966</v>
      </c>
      <c r="H23" s="2">
        <f t="shared" si="0"/>
        <v>4.5845814852890979E-2</v>
      </c>
    </row>
    <row r="24" spans="1:11" x14ac:dyDescent="0.2">
      <c r="A24" s="1">
        <v>43770</v>
      </c>
      <c r="B24" s="3">
        <f>CROX!H85</f>
        <v>-2.5721633282557777E-3</v>
      </c>
      <c r="C24" s="3">
        <f>APPS!H85</f>
        <v>0.27038626609442068</v>
      </c>
      <c r="D24" s="3">
        <f>LSCC!H85</f>
        <v>-3.5732567636549278E-2</v>
      </c>
      <c r="E24" s="3">
        <f>CELH!H85</f>
        <v>0.37784090909090901</v>
      </c>
      <c r="F24" s="3">
        <f>ENPH!H85</f>
        <v>0.12557905301080796</v>
      </c>
      <c r="H24" s="2">
        <f t="shared" si="0"/>
        <v>0.16521996202181011</v>
      </c>
    </row>
    <row r="25" spans="1:11" x14ac:dyDescent="0.2">
      <c r="A25" s="1">
        <v>43800</v>
      </c>
      <c r="B25" s="3">
        <f>CROX!H86</f>
        <v>0.2002864355136714</v>
      </c>
      <c r="C25" s="3">
        <f>APPS!H86</f>
        <v>-0.19707207207207217</v>
      </c>
      <c r="D25" s="3">
        <f>LSCC!H86</f>
        <v>1.3234516317338079E-2</v>
      </c>
      <c r="E25" s="3">
        <f>CELH!H86</f>
        <v>-4.1237113402060981E-3</v>
      </c>
      <c r="F25" s="3">
        <f>ENPH!H86</f>
        <v>0.194787279616494</v>
      </c>
      <c r="H25" s="2">
        <f t="shared" si="0"/>
        <v>1.3912361920738626E-2</v>
      </c>
    </row>
    <row r="26" spans="1:11" x14ac:dyDescent="0.2">
      <c r="A26" s="1">
        <v>43831</v>
      </c>
      <c r="B26" s="3">
        <f>CROX!H87</f>
        <v>-9.501072081668005E-2</v>
      </c>
      <c r="C26" s="3">
        <f>APPS!H87</f>
        <v>-0.12482468443197751</v>
      </c>
      <c r="D26" s="3">
        <f>LSCC!H87</f>
        <v>-2.8213115371636024E-2</v>
      </c>
      <c r="E26" s="3">
        <f>CELH!H87</f>
        <v>0.1180124223602485</v>
      </c>
      <c r="F26" s="3">
        <f>ENPH!H87</f>
        <v>0.20627635691834501</v>
      </c>
      <c r="H26" s="2">
        <f t="shared" si="0"/>
        <v>3.7679492133395304E-2</v>
      </c>
    </row>
    <row r="27" spans="1:11" x14ac:dyDescent="0.2">
      <c r="A27" s="1">
        <v>43862</v>
      </c>
      <c r="B27" s="3">
        <f>CROX!H88</f>
        <v>-0.30968082300184635</v>
      </c>
      <c r="C27" s="3">
        <f>APPS!H88</f>
        <v>-1.762820512820518E-2</v>
      </c>
      <c r="D27" s="3">
        <f>LSCC!H88</f>
        <v>-3.4946182795698978E-2</v>
      </c>
      <c r="E27" s="3">
        <f>CELH!H88</f>
        <v>9.44444444444444E-2</v>
      </c>
      <c r="F27" s="3">
        <f>ENPH!H88</f>
        <v>0.55361678299492401</v>
      </c>
      <c r="H27" s="2">
        <f t="shared" si="0"/>
        <v>3.7069467372769539E-2</v>
      </c>
    </row>
    <row r="28" spans="1:11" x14ac:dyDescent="0.2">
      <c r="A28" s="1">
        <v>43891</v>
      </c>
      <c r="B28" s="3">
        <f>CROX!H89</f>
        <v>-0.35078333970194892</v>
      </c>
      <c r="C28" s="3">
        <f>APPS!H89</f>
        <v>-0.29690048939641117</v>
      </c>
      <c r="D28" s="3">
        <f>LSCC!H89</f>
        <v>-7.2423951396994365E-3</v>
      </c>
      <c r="E28" s="3">
        <f>CELH!H89</f>
        <v>-0.28764805414551609</v>
      </c>
      <c r="F28" s="3">
        <f>ENPH!H89</f>
        <v>-0.34061669714893422</v>
      </c>
      <c r="H28" s="2">
        <f t="shared" si="0"/>
        <v>-0.17502250547016882</v>
      </c>
    </row>
    <row r="29" spans="1:11" x14ac:dyDescent="0.2">
      <c r="A29" s="1">
        <v>43922</v>
      </c>
      <c r="B29" s="3">
        <f>CROX!H90</f>
        <v>0.42731018246027086</v>
      </c>
      <c r="C29" s="3">
        <f>APPS!H90</f>
        <v>0.35962877030162432</v>
      </c>
      <c r="D29" s="3">
        <f>LSCC!H90</f>
        <v>0.2631874298540966</v>
      </c>
      <c r="E29" s="3">
        <f>CELH!H90</f>
        <v>0.19239904988123507</v>
      </c>
      <c r="F29" s="3">
        <f>ENPH!H90</f>
        <v>0.45029422575737937</v>
      </c>
      <c r="H29" s="2">
        <f t="shared" si="0"/>
        <v>0.25562672668135267</v>
      </c>
    </row>
    <row r="30" spans="1:11" x14ac:dyDescent="0.2">
      <c r="A30" s="1">
        <v>43952</v>
      </c>
      <c r="B30" s="3">
        <f>CROX!H91</f>
        <v>0.1814432989690721</v>
      </c>
      <c r="C30" s="3">
        <f>APPS!H91</f>
        <v>9.5563139931740537E-2</v>
      </c>
      <c r="D30" s="3">
        <f>LSCC!H91</f>
        <v>0.10484233673922687</v>
      </c>
      <c r="E30" s="3">
        <f>CELH!H91</f>
        <v>0.84661354581673309</v>
      </c>
      <c r="F30" s="3">
        <f>ENPH!H91</f>
        <v>0.24257946860647156</v>
      </c>
      <c r="H30" s="2">
        <f t="shared" si="0"/>
        <v>0.43050666748598343</v>
      </c>
    </row>
    <row r="31" spans="1:11" x14ac:dyDescent="0.2">
      <c r="A31" s="1">
        <v>43983</v>
      </c>
      <c r="B31" s="3">
        <f>CROX!H92</f>
        <v>0.2851657940663177</v>
      </c>
      <c r="C31" s="3">
        <f>APPS!H92</f>
        <v>0.95794392523364491</v>
      </c>
      <c r="D31" s="3">
        <f>LSCC!H92</f>
        <v>0.14153590102388822</v>
      </c>
      <c r="E31" s="3">
        <f>CELH!H92</f>
        <v>0.26968716289104638</v>
      </c>
      <c r="F31" s="3">
        <f>ENPH!H92</f>
        <v>-0.18250557110337809</v>
      </c>
      <c r="H31" s="2">
        <f t="shared" si="0"/>
        <v>0.22755652532296783</v>
      </c>
    </row>
    <row r="32" spans="1:11" x14ac:dyDescent="0.2">
      <c r="A32" s="1">
        <v>44013</v>
      </c>
      <c r="B32" s="3">
        <f>CROX!H93</f>
        <v>-2.3900081477457903E-2</v>
      </c>
      <c r="C32" s="3">
        <f>APPS!H93</f>
        <v>0.10421638822593481</v>
      </c>
      <c r="D32" s="3">
        <f>LSCC!H93</f>
        <v>9.5103948400984462E-2</v>
      </c>
      <c r="E32" s="3">
        <f>CELH!H93</f>
        <v>0.24638912489379783</v>
      </c>
      <c r="F32" s="3">
        <f>ENPH!H93</f>
        <v>0.26886695396258137</v>
      </c>
      <c r="H32" s="2">
        <f t="shared" si="0"/>
        <v>0.16273951608393347</v>
      </c>
    </row>
    <row r="33" spans="1:8" x14ac:dyDescent="0.2">
      <c r="A33" s="1">
        <v>44044</v>
      </c>
      <c r="B33" s="3">
        <f>CROX!H94</f>
        <v>0.11046191181029238</v>
      </c>
      <c r="C33" s="3">
        <f>APPS!H94</f>
        <v>0.74279546109510064</v>
      </c>
      <c r="D33" s="3">
        <f>LSCC!H94</f>
        <v>-8.0090061112897987E-2</v>
      </c>
      <c r="E33" s="3">
        <f>CELH!H94</f>
        <v>0.32379004771642822</v>
      </c>
      <c r="F33" s="3">
        <f>ENPH!H94</f>
        <v>0.27948975680103122</v>
      </c>
      <c r="H33" s="2">
        <f t="shared" si="0"/>
        <v>0.16051784584642279</v>
      </c>
    </row>
    <row r="34" spans="1:8" x14ac:dyDescent="0.2">
      <c r="A34" s="1">
        <v>44075</v>
      </c>
      <c r="B34" s="3">
        <f>CROX!H95</f>
        <v>7.0658982711099994E-2</v>
      </c>
      <c r="C34" s="3">
        <f>APPS!H95</f>
        <v>0.35345186633105136</v>
      </c>
      <c r="D34" s="3">
        <f>LSCC!H95</f>
        <v>1.2587377622377566E-2</v>
      </c>
      <c r="E34" s="3">
        <f>CELH!H95</f>
        <v>0.16941292481977333</v>
      </c>
      <c r="F34" s="3">
        <f>ENPH!H95</f>
        <v>6.9402988369688431E-2</v>
      </c>
      <c r="H34" s="2">
        <f t="shared" ref="H34:H61" si="2">SUMPRODUCT(B34:F34,$L$5:$P$5)</f>
        <v>0.10208092474778875</v>
      </c>
    </row>
    <row r="35" spans="1:8" x14ac:dyDescent="0.2">
      <c r="A35" s="1">
        <v>44105</v>
      </c>
      <c r="B35" s="3">
        <f>CROX!H96</f>
        <v>0.22466655745377964</v>
      </c>
      <c r="C35" s="3">
        <f>APPS!H96</f>
        <v>-0.12461825750652053</v>
      </c>
      <c r="D35" s="3">
        <f>LSCC!H96</f>
        <v>0.20511060791127791</v>
      </c>
      <c r="E35" s="3">
        <f>CELH!H96</f>
        <v>-0.1144869271020223</v>
      </c>
      <c r="F35" s="3">
        <f>ENPH!H96</f>
        <v>0.18767406163816741</v>
      </c>
      <c r="H35" s="2">
        <f t="shared" si="2"/>
        <v>5.286547641443852E-2</v>
      </c>
    </row>
    <row r="36" spans="1:8" x14ac:dyDescent="0.2">
      <c r="A36" s="1">
        <v>44136</v>
      </c>
      <c r="B36" s="3">
        <f>CROX!H97</f>
        <v>0.1253582409570709</v>
      </c>
      <c r="C36" s="3">
        <f>APPS!H97</f>
        <v>0.56943475226796914</v>
      </c>
      <c r="D36" s="3">
        <f>LSCC!H97</f>
        <v>0.1991402751209011</v>
      </c>
      <c r="E36" s="3">
        <f>CELH!H97</f>
        <v>0.60367968156739527</v>
      </c>
      <c r="F36" s="3">
        <f>ENPH!H97</f>
        <v>0.39229292047274633</v>
      </c>
      <c r="H36" s="2">
        <f t="shared" si="2"/>
        <v>0.39573120804459738</v>
      </c>
    </row>
    <row r="37" spans="1:8" x14ac:dyDescent="0.2">
      <c r="A37" s="1">
        <v>44166</v>
      </c>
      <c r="B37" s="3">
        <f>CROX!H98</f>
        <v>6.4017678112033821E-2</v>
      </c>
      <c r="C37" s="3">
        <f>APPS!H98</f>
        <v>0.25744777678968439</v>
      </c>
      <c r="D37" s="3">
        <f>LSCC!H98</f>
        <v>9.4862656863209438E-2</v>
      </c>
      <c r="E37" s="3">
        <f>CELH!H98</f>
        <v>0.56000003100775197</v>
      </c>
      <c r="F37" s="3">
        <f>ENPH!H98</f>
        <v>0.28483555690232915</v>
      </c>
      <c r="H37" s="2">
        <f t="shared" si="2"/>
        <v>0.30881184278318707</v>
      </c>
    </row>
    <row r="38" spans="1:8" x14ac:dyDescent="0.2">
      <c r="A38" s="1">
        <v>44197</v>
      </c>
      <c r="B38" s="3">
        <f>CROX!H99</f>
        <v>0.11745925630386223</v>
      </c>
      <c r="C38" s="3">
        <f>APPS!H99</f>
        <v>1.1492185086771897E-2</v>
      </c>
      <c r="D38" s="3">
        <f>LSCC!H99</f>
        <v>-0.12461804888694901</v>
      </c>
      <c r="E38" s="3">
        <f>CELH!H99</f>
        <v>6.1419219610033417E-2</v>
      </c>
      <c r="F38" s="3">
        <f>ENPH!H99</f>
        <v>3.9209009863743101E-2</v>
      </c>
      <c r="H38" s="2">
        <f t="shared" si="2"/>
        <v>-1.8311014882652778E-2</v>
      </c>
    </row>
    <row r="39" spans="1:8" x14ac:dyDescent="0.2">
      <c r="A39" s="1">
        <v>44228</v>
      </c>
      <c r="B39" s="3">
        <f>CROX!H100</f>
        <v>9.5687007812925107E-2</v>
      </c>
      <c r="C39" s="3">
        <f>APPS!H100</f>
        <v>0.44327917223001506</v>
      </c>
      <c r="D39" s="3">
        <f>LSCC!H100</f>
        <v>0.19970076789576754</v>
      </c>
      <c r="E39" s="3">
        <f>CELH!H100</f>
        <v>0.11479394701146257</v>
      </c>
      <c r="F39" s="3">
        <f>ENPH!H100</f>
        <v>-3.4494147480313216E-2</v>
      </c>
      <c r="H39" s="2">
        <f t="shared" si="2"/>
        <v>0.1586955910769354</v>
      </c>
    </row>
    <row r="40" spans="1:8" x14ac:dyDescent="0.2">
      <c r="A40" s="1">
        <v>44256</v>
      </c>
      <c r="B40" s="3">
        <f>CROX!H101</f>
        <v>4.8618299679114969E-2</v>
      </c>
      <c r="C40" s="3">
        <f>APPS!H101</f>
        <v>-2.6765156836623429E-2</v>
      </c>
      <c r="D40" s="3">
        <f>LSCC!H101</f>
        <v>-6.4422258196638715E-2</v>
      </c>
      <c r="E40" s="3">
        <f>CELH!H101</f>
        <v>-0.19284394746924147</v>
      </c>
      <c r="F40" s="3">
        <f>ENPH!H101</f>
        <v>-7.8950324650123083E-2</v>
      </c>
      <c r="H40" s="2">
        <f t="shared" si="2"/>
        <v>-0.1122132017066053</v>
      </c>
    </row>
    <row r="41" spans="1:8" x14ac:dyDescent="0.2">
      <c r="A41" s="1">
        <v>44287</v>
      </c>
      <c r="B41" s="3">
        <f>CROX!H102</f>
        <v>0.24449977294592071</v>
      </c>
      <c r="C41" s="3">
        <f>APPS!H102</f>
        <v>-6.134894149640429E-2</v>
      </c>
      <c r="D41" s="3">
        <f>LSCC!H102</f>
        <v>0.11750335406485998</v>
      </c>
      <c r="E41" s="3">
        <f>CELH!H102</f>
        <v>0.19250780837685344</v>
      </c>
      <c r="F41" s="3">
        <f>ENPH!H102</f>
        <v>-0.14128023825159741</v>
      </c>
      <c r="H41" s="2">
        <f t="shared" si="2"/>
        <v>0.1336519313621003</v>
      </c>
    </row>
    <row r="42" spans="1:8" x14ac:dyDescent="0.2">
      <c r="A42" s="1">
        <v>44317</v>
      </c>
      <c r="B42" s="3">
        <f>CROX!H103</f>
        <v>1.118652583340417E-2</v>
      </c>
      <c r="C42" s="3">
        <f>APPS!H103</f>
        <v>-0.12276285297626938</v>
      </c>
      <c r="D42" s="3">
        <f>LSCC!H103</f>
        <v>5.4859847846156884E-2</v>
      </c>
      <c r="E42" s="3">
        <f>CELH!H103</f>
        <v>0.1438045749355075</v>
      </c>
      <c r="F42" s="3">
        <f>ENPH!H103</f>
        <v>2.7289070017953349E-2</v>
      </c>
      <c r="H42" s="2">
        <f t="shared" si="2"/>
        <v>8.0202703230904338E-2</v>
      </c>
    </row>
    <row r="43" spans="1:8" x14ac:dyDescent="0.2">
      <c r="A43" s="1">
        <v>44348</v>
      </c>
      <c r="B43" s="3">
        <f>CROX!H104</f>
        <v>0.1509284798682039</v>
      </c>
      <c r="C43" s="3">
        <f>APPS!H104</f>
        <v>0.14901014505093374</v>
      </c>
      <c r="D43" s="3">
        <f>LSCC!H104</f>
        <v>5.8601846617674758E-2</v>
      </c>
      <c r="E43" s="3">
        <f>CELH!H104</f>
        <v>0.16097032101052294</v>
      </c>
      <c r="F43" s="3">
        <f>ENPH!H104</f>
        <v>0.2836770440333371</v>
      </c>
      <c r="H43" s="2">
        <f t="shared" si="2"/>
        <v>0.12268132576275838</v>
      </c>
    </row>
    <row r="44" spans="1:8" x14ac:dyDescent="0.2">
      <c r="A44" s="1">
        <v>44378</v>
      </c>
      <c r="B44" s="3">
        <f>CROX!H105</f>
        <v>0.16555099121741312</v>
      </c>
      <c r="C44" s="3">
        <f>APPS!H105</f>
        <v>-0.17203732963353061</v>
      </c>
      <c r="D44" s="3">
        <f>LSCC!H105</f>
        <v>1.014595941616234E-2</v>
      </c>
      <c r="E44" s="3">
        <f>CELH!H105</f>
        <v>-9.8041784625668746E-2</v>
      </c>
      <c r="F44" s="3">
        <f>ENPH!H105</f>
        <v>3.2511032170368867E-2</v>
      </c>
      <c r="H44" s="2">
        <f t="shared" si="2"/>
        <v>-3.6044563781313897E-2</v>
      </c>
    </row>
    <row r="45" spans="1:8" x14ac:dyDescent="0.2">
      <c r="A45" s="1">
        <v>44409</v>
      </c>
      <c r="B45" s="3">
        <f>CROX!H106</f>
        <v>5.161629558377577E-2</v>
      </c>
      <c r="C45" s="3">
        <f>APPS!H106</f>
        <v>-7.1485304662663951E-2</v>
      </c>
      <c r="D45" s="3">
        <f>LSCC!H106</f>
        <v>9.4625533039647575E-2</v>
      </c>
      <c r="E45" s="3">
        <f>CELH!H106</f>
        <v>0.19131583234660487</v>
      </c>
      <c r="F45" s="3">
        <f>ENPH!H106</f>
        <v>-8.3702581739369813E-2</v>
      </c>
      <c r="H45" s="2">
        <f t="shared" si="2"/>
        <v>0.11621431680588484</v>
      </c>
    </row>
    <row r="46" spans="1:8" x14ac:dyDescent="0.2">
      <c r="A46" s="1">
        <v>44440</v>
      </c>
      <c r="B46" s="3">
        <f>CROX!H107</f>
        <v>4.6211242658740093E-3</v>
      </c>
      <c r="C46" s="3">
        <f>APPS!H107</f>
        <v>0.17621897046674131</v>
      </c>
      <c r="D46" s="3">
        <f>LSCC!H107</f>
        <v>4.0727672902892365E-2</v>
      </c>
      <c r="E46" s="3">
        <f>CELH!H107</f>
        <v>0.10188348576605953</v>
      </c>
      <c r="F46" s="3">
        <f>ENPH!H107</f>
        <v>-0.13676391841970689</v>
      </c>
      <c r="H46" s="2">
        <f t="shared" si="2"/>
        <v>6.2679558603751434E-2</v>
      </c>
    </row>
    <row r="47" spans="1:8" x14ac:dyDescent="0.2">
      <c r="A47" s="1">
        <v>44470</v>
      </c>
      <c r="B47" s="3">
        <f>CROX!H108</f>
        <v>0.12524394689835366</v>
      </c>
      <c r="C47" s="3">
        <f>APPS!H108</f>
        <v>0.25178178909090898</v>
      </c>
      <c r="D47" s="3">
        <f>LSCC!H108</f>
        <v>7.4091258342111208E-2</v>
      </c>
      <c r="E47" s="3">
        <f>CELH!H108</f>
        <v>7.1373085642050693E-2</v>
      </c>
      <c r="F47" s="3">
        <f>ENPH!H108</f>
        <v>0.54450892482157165</v>
      </c>
      <c r="H47" s="2">
        <f t="shared" si="2"/>
        <v>0.10826524229226396</v>
      </c>
    </row>
    <row r="48" spans="1:8" x14ac:dyDescent="0.2">
      <c r="A48" s="1">
        <v>44501</v>
      </c>
      <c r="B48" s="3">
        <f>CROX!H109</f>
        <v>1.5918284594331731E-2</v>
      </c>
      <c r="C48" s="3">
        <f>APPS!H109</f>
        <v>-0.38345337865334361</v>
      </c>
      <c r="D48" s="3">
        <f>LSCC!H109</f>
        <v>9.34619500731005E-2</v>
      </c>
      <c r="E48" s="3">
        <f>CELH!H109</f>
        <v>-0.29123491373502636</v>
      </c>
      <c r="F48" s="3">
        <f>ENPH!H109</f>
        <v>7.9307492999449655E-2</v>
      </c>
      <c r="H48" s="2">
        <f t="shared" si="2"/>
        <v>-9.850254663964339E-2</v>
      </c>
    </row>
    <row r="49" spans="1:8" x14ac:dyDescent="0.2">
      <c r="A49" s="1">
        <v>44531</v>
      </c>
      <c r="B49" s="3">
        <f>CROX!H110</f>
        <v>-0.21826607808154916</v>
      </c>
      <c r="C49" s="3">
        <f>APPS!H110</f>
        <v>0.14945346495564515</v>
      </c>
      <c r="D49" s="3">
        <f>LSCC!H110</f>
        <v>1.4882101935993496E-2</v>
      </c>
      <c r="E49" s="3">
        <f>CELH!H110</f>
        <v>9.0045251276406779E-2</v>
      </c>
      <c r="F49" s="3">
        <f>ENPH!H110</f>
        <v>-0.26823999200000004</v>
      </c>
      <c r="H49" s="2">
        <f t="shared" si="2"/>
        <v>2.7526209204413919E-2</v>
      </c>
    </row>
    <row r="50" spans="1:8" x14ac:dyDescent="0.2">
      <c r="A50" s="1">
        <v>44562</v>
      </c>
      <c r="B50" s="3">
        <f>CROX!H111</f>
        <v>-0.19965682265124923</v>
      </c>
      <c r="C50" s="3">
        <f>APPS!H111</f>
        <v>-0.27611082878797083</v>
      </c>
      <c r="D50" s="3">
        <f>LSCC!H111</f>
        <v>-0.28341548879874084</v>
      </c>
      <c r="E50" s="3">
        <f>CELH!H111</f>
        <v>-0.35993026686334983</v>
      </c>
      <c r="F50" s="3">
        <f>ENPH!H111</f>
        <v>-0.23215262127306632</v>
      </c>
      <c r="H50" s="2">
        <f t="shared" si="2"/>
        <v>-0.30878333473610714</v>
      </c>
    </row>
    <row r="51" spans="1:8" x14ac:dyDescent="0.2">
      <c r="A51" s="1">
        <v>44593</v>
      </c>
      <c r="B51" s="3">
        <f>CROX!H112</f>
        <v>-0.18407717255669931</v>
      </c>
      <c r="C51" s="3">
        <f>APPS!H112</f>
        <v>9.8074695443954821E-2</v>
      </c>
      <c r="D51" s="3">
        <f>LSCC!H112</f>
        <v>0.13400937823235454</v>
      </c>
      <c r="E51" s="3">
        <f>CELH!H112</f>
        <v>0.33857110831762011</v>
      </c>
      <c r="F51" s="3">
        <f>ENPH!H112</f>
        <v>0.18673023288438648</v>
      </c>
      <c r="H51" s="2">
        <f t="shared" si="2"/>
        <v>0.20593831493730169</v>
      </c>
    </row>
    <row r="52" spans="1:8" x14ac:dyDescent="0.2">
      <c r="A52" s="1">
        <v>44621</v>
      </c>
      <c r="B52" s="3">
        <f>CROX!H113</f>
        <v>-8.7543302727458347E-2</v>
      </c>
      <c r="C52" s="3">
        <f>APPS!H113</f>
        <v>-9.6328362211221069E-2</v>
      </c>
      <c r="D52" s="3">
        <f>LSCC!H113</f>
        <v>-2.6668764399054041E-2</v>
      </c>
      <c r="E52" s="3">
        <f>CELH!H113</f>
        <v>-0.13632805034165055</v>
      </c>
      <c r="F52" s="3">
        <f>ENPH!H113</f>
        <v>0.2104379282022423</v>
      </c>
      <c r="H52" s="2">
        <f t="shared" si="2"/>
        <v>-6.776827154236037E-2</v>
      </c>
    </row>
    <row r="53" spans="1:8" x14ac:dyDescent="0.2">
      <c r="A53" s="1">
        <v>44652</v>
      </c>
      <c r="B53" s="3">
        <f>CROX!H114</f>
        <v>-0.13049740496080084</v>
      </c>
      <c r="C53" s="3">
        <f>APPS!H114</f>
        <v>-0.27756221690111355</v>
      </c>
      <c r="D53" s="3">
        <f>LSCC!H114</f>
        <v>-0.21181295796861438</v>
      </c>
      <c r="E53" s="3">
        <f>CELH!H114</f>
        <v>-5.7629575933309168E-2</v>
      </c>
      <c r="F53" s="3">
        <f>ENPH!H114</f>
        <v>-0.20011896719258093</v>
      </c>
      <c r="H53" s="2">
        <f t="shared" si="2"/>
        <v>-0.14490222470299993</v>
      </c>
    </row>
    <row r="54" spans="1:8" x14ac:dyDescent="0.2">
      <c r="A54" s="1">
        <v>44682</v>
      </c>
      <c r="B54" s="3">
        <f>CROX!H115</f>
        <v>-0.16062023182297158</v>
      </c>
      <c r="C54" s="3">
        <f>APPS!H115</f>
        <v>-0.1965244865718799</v>
      </c>
      <c r="D54" s="3">
        <f>LSCC!H115</f>
        <v>8.284760443697757E-2</v>
      </c>
      <c r="E54" s="3">
        <f>CELH!H115</f>
        <v>0.29019223076923073</v>
      </c>
      <c r="F54" s="3">
        <f>ENPH!H115</f>
        <v>0.15359361165775509</v>
      </c>
      <c r="H54" s="2">
        <f t="shared" si="2"/>
        <v>0.14843382526432811</v>
      </c>
    </row>
    <row r="55" spans="1:8" x14ac:dyDescent="0.2">
      <c r="A55" s="1">
        <v>44713</v>
      </c>
      <c r="B55" s="3">
        <f>CROX!H116</f>
        <v>-0.12715208490502461</v>
      </c>
      <c r="C55" s="3">
        <f>APPS!H116</f>
        <v>-0.31301616201336996</v>
      </c>
      <c r="D55" s="3">
        <f>LSCC!H116</f>
        <v>-6.7666282199154229E-2</v>
      </c>
      <c r="E55" s="3">
        <f>CELH!H116</f>
        <v>-2.7276704562629563E-2</v>
      </c>
      <c r="F55" s="3">
        <f>ENPH!H116</f>
        <v>4.8606278010566883E-2</v>
      </c>
      <c r="H55" s="2">
        <f t="shared" si="2"/>
        <v>-5.9835520924326403E-2</v>
      </c>
    </row>
    <row r="56" spans="1:8" x14ac:dyDescent="0.2">
      <c r="A56" s="1">
        <v>44743</v>
      </c>
      <c r="B56" s="3">
        <f>CROX!H117</f>
        <v>0.47195401569566542</v>
      </c>
      <c r="C56" s="3">
        <f>APPS!H117</f>
        <v>0.14882662557679591</v>
      </c>
      <c r="D56" s="3">
        <f>LSCC!H117</f>
        <v>0.26804123711340205</v>
      </c>
      <c r="E56" s="3">
        <f>CELH!H117</f>
        <v>0.36316267658097828</v>
      </c>
      <c r="F56" s="3">
        <f>ENPH!H117</f>
        <v>0.45554182402320686</v>
      </c>
      <c r="H56" s="2">
        <f t="shared" si="2"/>
        <v>0.32223039361640893</v>
      </c>
    </row>
    <row r="57" spans="1:8" x14ac:dyDescent="0.2">
      <c r="A57" s="1">
        <v>44774</v>
      </c>
      <c r="B57" s="3">
        <f>CROX!H118</f>
        <v>2.8754858022820365E-2</v>
      </c>
      <c r="C57" s="3">
        <f>APPS!H118</f>
        <v>-7.9721026407573434E-2</v>
      </c>
      <c r="D57" s="3">
        <f>LSCC!H118</f>
        <v>-0.12357720325203252</v>
      </c>
      <c r="E57" s="3">
        <f>CELH!H118</f>
        <v>0.16333182512738117</v>
      </c>
      <c r="F57" s="3">
        <f>ENPH!H118</f>
        <v>7.9527378973507402E-3</v>
      </c>
      <c r="H57" s="2">
        <f t="shared" si="2"/>
        <v>1.4867339150368027E-2</v>
      </c>
    </row>
    <row r="58" spans="1:8" x14ac:dyDescent="0.2">
      <c r="A58" s="1">
        <v>44805</v>
      </c>
      <c r="B58" s="3">
        <f>CROX!H119</f>
        <v>-6.8385253801299284E-2</v>
      </c>
      <c r="C58" s="3">
        <f>APPS!H119</f>
        <v>-0.2198158754637724</v>
      </c>
      <c r="D58" s="3">
        <f>LSCC!H119</f>
        <v>-8.7013039442929832E-2</v>
      </c>
      <c r="E58" s="3">
        <f>CELH!H119</f>
        <v>-0.12378005843617847</v>
      </c>
      <c r="F58" s="3">
        <f>ENPH!H119</f>
        <v>-3.1315462007293127E-2</v>
      </c>
      <c r="H58" s="2">
        <f t="shared" si="2"/>
        <v>-0.10552206557952094</v>
      </c>
    </row>
    <row r="59" spans="1:8" x14ac:dyDescent="0.2">
      <c r="A59" s="1">
        <v>44835</v>
      </c>
      <c r="B59" s="3">
        <f>CROX!H120</f>
        <v>3.0439788497536344E-2</v>
      </c>
      <c r="C59" s="3">
        <f>APPS!H120</f>
        <v>1.3185287994448265E-2</v>
      </c>
      <c r="D59" s="3">
        <f>LSCC!H120</f>
        <v>-1.4224771676991911E-2</v>
      </c>
      <c r="E59" s="3">
        <f>CELH!H120</f>
        <v>4.4111380679310369E-3</v>
      </c>
      <c r="F59" s="3">
        <f>ENPH!H120</f>
        <v>0.10642591593171895</v>
      </c>
      <c r="H59" s="2">
        <f t="shared" si="2"/>
        <v>3.4270057457602169E-3</v>
      </c>
    </row>
    <row r="60" spans="1:8" x14ac:dyDescent="0.2">
      <c r="A60" s="1">
        <v>44866</v>
      </c>
      <c r="B60" s="3">
        <f>CROX!H121</f>
        <v>0.42756183745583037</v>
      </c>
      <c r="C60" s="3">
        <f>APPS!H121</f>
        <v>0.25068493150684945</v>
      </c>
      <c r="D60" s="3">
        <f>LSCC!H121</f>
        <v>0.50134003303813757</v>
      </c>
      <c r="E60" s="3">
        <f>CELH!H121</f>
        <v>0.22244173863764308</v>
      </c>
      <c r="F60" s="3">
        <f>ENPH!H121</f>
        <v>4.4267087947882686E-2</v>
      </c>
      <c r="H60" s="2">
        <f t="shared" si="2"/>
        <v>0.34335767809075685</v>
      </c>
    </row>
    <row r="61" spans="1:8" x14ac:dyDescent="0.2">
      <c r="A61" s="1">
        <v>44896</v>
      </c>
      <c r="B61" s="3">
        <f>CROX!H122</f>
        <v>7.356435643564363E-2</v>
      </c>
      <c r="C61" s="3">
        <f>APPS!H122</f>
        <v>-0.1653888280394305</v>
      </c>
      <c r="D61" s="3">
        <f>LSCC!H122</f>
        <v>-0.10915837953704836</v>
      </c>
      <c r="E61" s="3">
        <f>CELH!H122</f>
        <v>-6.5564893679356653E-2</v>
      </c>
      <c r="F61" s="3">
        <f>ENPH!H122</f>
        <v>-0.17352383322653644</v>
      </c>
      <c r="H61" s="2">
        <f t="shared" si="2"/>
        <v>-8.7571914679418689E-2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A44E-D1F3-4419-A068-F11F7BA6BF61}">
  <dimension ref="A1:R124"/>
  <sheetViews>
    <sheetView workbookViewId="0">
      <selection activeCell="O14" sqref="O14"/>
    </sheetView>
  </sheetViews>
  <sheetFormatPr baseColWidth="10" defaultColWidth="10.6640625" defaultRowHeight="16" x14ac:dyDescent="0.2"/>
  <cols>
    <col min="8" max="8" width="10.6640625" style="2"/>
  </cols>
  <sheetData>
    <row r="1" spans="1:18" x14ac:dyDescent="0.2">
      <c r="A1" t="s">
        <v>0</v>
      </c>
      <c r="B1" s="3" t="str">
        <f>CROX!H1</f>
        <v>CROX-return</v>
      </c>
      <c r="C1" s="3" t="str">
        <f>APPS!H1</f>
        <v>APPS-return</v>
      </c>
      <c r="D1" s="3" t="str">
        <f>LSCC!H1</f>
        <v>LSCC-return</v>
      </c>
      <c r="E1" s="3" t="str">
        <f>CELH!H1</f>
        <v>CELH-return</v>
      </c>
      <c r="F1" s="3" t="str">
        <f>ENPH!H1</f>
        <v>ENPH-return</v>
      </c>
      <c r="G1" t="s">
        <v>20</v>
      </c>
      <c r="H1" s="2" t="s">
        <v>12</v>
      </c>
      <c r="K1" s="5" t="s">
        <v>11</v>
      </c>
      <c r="L1" s="5" t="s">
        <v>168</v>
      </c>
      <c r="M1" s="5" t="s">
        <v>169</v>
      </c>
      <c r="N1" s="5" t="s">
        <v>165</v>
      </c>
      <c r="O1" s="5" t="s">
        <v>166</v>
      </c>
      <c r="P1" s="5" t="s">
        <v>167</v>
      </c>
      <c r="Q1" s="5"/>
      <c r="R1" s="5" t="s">
        <v>12</v>
      </c>
    </row>
    <row r="2" spans="1:18" x14ac:dyDescent="0.2">
      <c r="A2" s="1"/>
      <c r="B2" s="3">
        <f>CROX!H2</f>
        <v>0</v>
      </c>
      <c r="C2" s="3">
        <f>APPS!H2</f>
        <v>0</v>
      </c>
      <c r="D2" s="3">
        <f>LSCC!H2</f>
        <v>0</v>
      </c>
      <c r="E2" s="3"/>
      <c r="F2" s="3">
        <f>ENPH!H2</f>
        <v>0</v>
      </c>
      <c r="J2" s="6" t="s">
        <v>13</v>
      </c>
      <c r="K2" s="11">
        <f>AVERAGE(G:G)</f>
        <v>1.6833333333333335E-4</v>
      </c>
      <c r="L2" s="10">
        <f>AVERAGE(B:B)</f>
        <v>2.6050946518832584E-3</v>
      </c>
      <c r="M2" s="10">
        <f>AVERAGE(C:C)</f>
        <v>4.049726103108239E-3</v>
      </c>
      <c r="N2" s="10">
        <f>AVERAGE(D:D)</f>
        <v>1.2449325585865149E-2</v>
      </c>
      <c r="O2" s="10">
        <f>AVERAGE(E:E)</f>
        <v>7.923298507109007E-2</v>
      </c>
      <c r="P2" s="10">
        <f>AVERAGE(F:F)</f>
        <v>2.5450955690387436E-2</v>
      </c>
      <c r="Q2" s="10"/>
      <c r="R2" s="10">
        <f>AVERAGE(H:H)</f>
        <v>4.0700111826195935E-2</v>
      </c>
    </row>
    <row r="3" spans="1:18" x14ac:dyDescent="0.2">
      <c r="A3" s="1">
        <v>41275</v>
      </c>
      <c r="B3" s="3">
        <f>CROX!H3</f>
        <v>3.2661570535093734E-2</v>
      </c>
      <c r="C3" s="3">
        <f>APPS!H3</f>
        <v>-3.9999999999999973E-2</v>
      </c>
      <c r="D3" s="3">
        <f>LSCC!H3</f>
        <v>0.11528822055137843</v>
      </c>
      <c r="E3" s="3">
        <f>CELH!H3</f>
        <v>0</v>
      </c>
      <c r="F3" s="3">
        <f>ENPH!H3</f>
        <v>3.2876712328767155E-2</v>
      </c>
      <c r="G3" s="4">
        <v>0</v>
      </c>
      <c r="H3" s="2">
        <f t="shared" ref="H3:H34" si="0">SUMPRODUCT(B3:F3,$L$5:$P$5)</f>
        <v>5.0202245766171313E-2</v>
      </c>
      <c r="J3" s="6" t="s">
        <v>14</v>
      </c>
      <c r="K3" s="7"/>
      <c r="L3" s="10">
        <f>_xlfn.STDEV.S(B:B)</f>
        <v>9.6932506875887434E-2</v>
      </c>
      <c r="M3" s="10">
        <f>_xlfn.STDEV.S(C:C)</f>
        <v>0.18353748586469729</v>
      </c>
      <c r="N3" s="10">
        <f>_xlfn.STDEV.S(D:D)</f>
        <v>0.11614471640502573</v>
      </c>
      <c r="O3" s="10">
        <f>_xlfn.STDEV.S(E:E)</f>
        <v>0.24618556609876971</v>
      </c>
      <c r="P3" s="10">
        <f>_xlfn.STDEV.S(F:F)</f>
        <v>0.27650082040971385</v>
      </c>
      <c r="Q3" s="10"/>
      <c r="R3" s="10">
        <f>_xlfn.STDEV.S(H:H)</f>
        <v>0.11103451267825237</v>
      </c>
    </row>
    <row r="4" spans="1:18" x14ac:dyDescent="0.2">
      <c r="A4" s="1">
        <v>41306</v>
      </c>
      <c r="B4" s="3">
        <f>CROX!H4</f>
        <v>1.951547779273223E-2</v>
      </c>
      <c r="C4" s="3">
        <f>APPS!H4</f>
        <v>0.22222222222222229</v>
      </c>
      <c r="D4" s="3">
        <f>LSCC!H4</f>
        <v>5.1685393258426859E-2</v>
      </c>
      <c r="E4" s="3">
        <f>CELH!H4</f>
        <v>0.24999999999999994</v>
      </c>
      <c r="F4" s="3">
        <f>ENPH!H4</f>
        <v>0.3076923076923076</v>
      </c>
      <c r="G4" s="4">
        <v>0</v>
      </c>
      <c r="H4" s="2">
        <f t="shared" si="0"/>
        <v>0.15590089522418568</v>
      </c>
      <c r="J4" s="6" t="s">
        <v>15</v>
      </c>
      <c r="K4" s="7"/>
      <c r="L4" s="9">
        <f>(L2-$K$2)/L3</f>
        <v>2.5138742379478114E-2</v>
      </c>
      <c r="M4" s="9">
        <f>(M2-$K$2)/M3</f>
        <v>2.1147684090193131E-2</v>
      </c>
      <c r="N4" s="9">
        <f>(N2-$K$2)/N3</f>
        <v>0.10573870798999516</v>
      </c>
      <c r="O4" s="9">
        <f t="shared" ref="O4" si="1">(O2-$K$2)/O3</f>
        <v>0.32115876243547103</v>
      </c>
      <c r="P4" s="9">
        <f>(P2-$K$2)/P3</f>
        <v>9.1437784233662583E-2</v>
      </c>
      <c r="Q4" s="9"/>
      <c r="R4" s="10">
        <f>(R2-$K$2)/R3</f>
        <v>0.36503765824876994</v>
      </c>
    </row>
    <row r="5" spans="1:18" x14ac:dyDescent="0.2">
      <c r="A5" s="1">
        <v>41334</v>
      </c>
      <c r="B5" s="3">
        <f>CROX!H5</f>
        <v>-2.1782178217821788E-2</v>
      </c>
      <c r="C5" s="3">
        <f>APPS!H5</f>
        <v>5.6818181818181816E-2</v>
      </c>
      <c r="D5" s="3">
        <f>LSCC!H5</f>
        <v>0.16666666666666674</v>
      </c>
      <c r="E5" s="3">
        <f>CELH!H5</f>
        <v>-4.0000000000000036E-2</v>
      </c>
      <c r="F5" s="3">
        <f>ENPH!H5</f>
        <v>0.25760649087221105</v>
      </c>
      <c r="G5" s="4">
        <v>0</v>
      </c>
      <c r="H5" s="2">
        <f t="shared" si="0"/>
        <v>6.8521971833234635E-2</v>
      </c>
      <c r="J5" s="6" t="s">
        <v>16</v>
      </c>
      <c r="K5" s="8">
        <v>0</v>
      </c>
      <c r="L5" s="8">
        <v>0.05</v>
      </c>
      <c r="M5" s="8">
        <v>0.05</v>
      </c>
      <c r="N5" s="8">
        <v>0.4241519880060069</v>
      </c>
      <c r="O5" s="8">
        <v>0.42506923331989432</v>
      </c>
      <c r="P5" s="8">
        <v>5.077877867409878E-2</v>
      </c>
      <c r="Q5" s="8"/>
      <c r="R5" s="8">
        <f>SUM(K5:P5)</f>
        <v>1</v>
      </c>
    </row>
    <row r="6" spans="1:18" x14ac:dyDescent="0.2">
      <c r="A6" s="1">
        <v>41365</v>
      </c>
      <c r="B6" s="3">
        <f>CROX!H6</f>
        <v>8.0971659919028285E-2</v>
      </c>
      <c r="C6" s="3">
        <f>APPS!H6</f>
        <v>-2.1505376344086134E-2</v>
      </c>
      <c r="D6" s="3">
        <f>LSCC!H6</f>
        <v>-0.14835164835164827</v>
      </c>
      <c r="E6" s="3">
        <f>CELH!H6</f>
        <v>4.1666666666666706E-2</v>
      </c>
      <c r="F6" s="3">
        <f>ENPH!H6</f>
        <v>0.13548387096774192</v>
      </c>
      <c r="G6" s="4">
        <v>0</v>
      </c>
      <c r="H6" s="2">
        <f t="shared" si="0"/>
        <v>-3.5359408840795824E-2</v>
      </c>
    </row>
    <row r="7" spans="1:18" x14ac:dyDescent="0.2">
      <c r="A7" s="1">
        <v>41395</v>
      </c>
      <c r="B7" s="3">
        <f>CROX!H7</f>
        <v>0.10112353308364544</v>
      </c>
      <c r="C7" s="3">
        <f>APPS!H7</f>
        <v>-1.5384615384615252E-2</v>
      </c>
      <c r="D7" s="3">
        <f>LSCC!H7</f>
        <v>0.11397849462365577</v>
      </c>
      <c r="E7" s="3">
        <f>CELH!H7</f>
        <v>-4.0000000000000036E-2</v>
      </c>
      <c r="F7" s="3">
        <f>ENPH!H7</f>
        <v>9.6590909090909047E-2</v>
      </c>
      <c r="G7" s="4">
        <v>0</v>
      </c>
      <c r="H7" s="2">
        <f t="shared" si="0"/>
        <v>4.0533150031368551E-2</v>
      </c>
    </row>
    <row r="8" spans="1:18" x14ac:dyDescent="0.2">
      <c r="A8" s="1">
        <v>41426</v>
      </c>
      <c r="B8" s="3">
        <f>CROX!H8</f>
        <v>-6.4625797314387584E-2</v>
      </c>
      <c r="C8" s="3">
        <f>APPS!H8</f>
        <v>-6.6964285714286266E-3</v>
      </c>
      <c r="D8" s="3">
        <f>LSCC!H8</f>
        <v>-2.1235521235521127E-2</v>
      </c>
      <c r="E8" s="3">
        <f>CELH!H8</f>
        <v>0.33333333333333343</v>
      </c>
      <c r="F8" s="3">
        <f>ENPH!H8</f>
        <v>1.2953367875648543E-3</v>
      </c>
      <c r="G8" s="4">
        <v>0</v>
      </c>
      <c r="H8" s="2">
        <f t="shared" si="0"/>
        <v>0.12918232021732812</v>
      </c>
      <c r="K8" s="3"/>
    </row>
    <row r="9" spans="1:18" x14ac:dyDescent="0.2">
      <c r="A9" s="1">
        <v>41456</v>
      </c>
      <c r="B9" s="3">
        <f>CROX!H9</f>
        <v>-0.17151515151515151</v>
      </c>
      <c r="C9" s="3">
        <f>APPS!H9</f>
        <v>-0.13483146067415733</v>
      </c>
      <c r="D9" s="3">
        <f>LSCC!H9</f>
        <v>1.7751479289940801E-2</v>
      </c>
      <c r="E9" s="3">
        <f>CELH!H9</f>
        <v>0.25000000000000006</v>
      </c>
      <c r="F9" s="3">
        <f>ENPH!H9</f>
        <v>-0.17852522639068574</v>
      </c>
      <c r="G9" s="4">
        <v>0</v>
      </c>
      <c r="H9" s="2">
        <f t="shared" si="0"/>
        <v>8.9414009992748011E-2</v>
      </c>
    </row>
    <row r="10" spans="1:18" x14ac:dyDescent="0.2">
      <c r="A10" s="1">
        <v>41487</v>
      </c>
      <c r="B10" s="3">
        <f>CROX!H10</f>
        <v>-1.536210680321866E-2</v>
      </c>
      <c r="C10" s="3">
        <f>APPS!H10</f>
        <v>-0.37402597402597398</v>
      </c>
      <c r="D10" s="3">
        <f>LSCC!H10</f>
        <v>-7.7519379844961309E-2</v>
      </c>
      <c r="E10" s="3">
        <f>CELH!H10</f>
        <v>0.49999999999999989</v>
      </c>
      <c r="F10" s="3">
        <f>ENPH!H10</f>
        <v>-9.4488188976377344E-3</v>
      </c>
      <c r="G10" s="4">
        <v>0</v>
      </c>
      <c r="H10" s="2">
        <f t="shared" si="0"/>
        <v>0.15970541406471955</v>
      </c>
      <c r="L10" s="5"/>
    </row>
    <row r="11" spans="1:18" x14ac:dyDescent="0.2">
      <c r="A11" s="1">
        <v>41518</v>
      </c>
      <c r="B11" s="3">
        <f>CROX!H11</f>
        <v>1.0401188707280741E-2</v>
      </c>
      <c r="C11" s="3">
        <f>APPS!H11</f>
        <v>0.1078838174273858</v>
      </c>
      <c r="D11" s="3">
        <f>LSCC!H11</f>
        <v>-6.3025210084033584E-2</v>
      </c>
      <c r="E11" s="3">
        <f>CELH!H11</f>
        <v>-0.13333333333333328</v>
      </c>
      <c r="F11" s="3">
        <f>ENPH!H11</f>
        <v>0.29093799682034965</v>
      </c>
      <c r="G11" s="4">
        <v>0</v>
      </c>
      <c r="H11" s="2">
        <f t="shared" si="0"/>
        <v>-6.2720439472465445E-2</v>
      </c>
      <c r="L11" s="5"/>
    </row>
    <row r="12" spans="1:18" x14ac:dyDescent="0.2">
      <c r="A12" s="1">
        <v>41548</v>
      </c>
      <c r="B12" s="3">
        <f>CROX!H12</f>
        <v>-0.1051470588235294</v>
      </c>
      <c r="C12" s="3">
        <f>APPS!H12</f>
        <v>5.6179775280898847E-2</v>
      </c>
      <c r="D12" s="3">
        <f>LSCC!H12</f>
        <v>0.15022421524663676</v>
      </c>
      <c r="E12" s="3">
        <f>CELH!H12</f>
        <v>-0.23076923076923075</v>
      </c>
      <c r="F12" s="3">
        <f>ENPH!H12</f>
        <v>-7.0197044334975298E-2</v>
      </c>
      <c r="G12" s="4">
        <v>0</v>
      </c>
      <c r="H12" s="2">
        <f t="shared" si="0"/>
        <v>-4.0387884808388543E-2</v>
      </c>
      <c r="L12" s="5"/>
    </row>
    <row r="13" spans="1:18" x14ac:dyDescent="0.2">
      <c r="A13" s="1">
        <v>41579</v>
      </c>
      <c r="B13" s="3">
        <f>CROX!H13</f>
        <v>0.13393590797041913</v>
      </c>
      <c r="C13" s="3">
        <f>APPS!H13</f>
        <v>-7.4468085106382975E-2</v>
      </c>
      <c r="D13" s="3">
        <f>LSCC!H13</f>
        <v>8.5769980506822691E-2</v>
      </c>
      <c r="E13" s="3">
        <f>CELH!H13</f>
        <v>0.17499999999999988</v>
      </c>
      <c r="F13" s="3">
        <f>ENPH!H13</f>
        <v>-3.9735099337748318E-2</v>
      </c>
      <c r="G13" s="4">
        <v>0</v>
      </c>
      <c r="H13" s="2">
        <f t="shared" si="0"/>
        <v>0.11172231490252371</v>
      </c>
      <c r="L13" s="5"/>
    </row>
    <row r="14" spans="1:18" x14ac:dyDescent="0.2">
      <c r="A14" s="1">
        <v>41609</v>
      </c>
      <c r="B14" s="3">
        <f>CROX!H14</f>
        <v>0.15362318840579703</v>
      </c>
      <c r="C14" s="3">
        <f>APPS!H14</f>
        <v>3.8314176245211615E-3</v>
      </c>
      <c r="D14" s="3">
        <f>LSCC!H14</f>
        <v>-1.4362657091561952E-2</v>
      </c>
      <c r="E14" s="3">
        <f>CELH!H14</f>
        <v>-0.27659574468085096</v>
      </c>
      <c r="F14" s="3">
        <f>ENPH!H14</f>
        <v>-0.12551724137931036</v>
      </c>
      <c r="G14" s="4">
        <v>0</v>
      </c>
      <c r="H14" s="2">
        <f t="shared" si="0"/>
        <v>-0.12216517260773666</v>
      </c>
      <c r="L14" s="5"/>
    </row>
    <row r="15" spans="1:18" x14ac:dyDescent="0.2">
      <c r="A15" s="1">
        <v>41640</v>
      </c>
      <c r="B15" s="3">
        <f>CROX!H15</f>
        <v>-3.5804020100502529E-2</v>
      </c>
      <c r="C15" s="3">
        <f>APPS!H15</f>
        <v>0.59160305343511443</v>
      </c>
      <c r="D15" s="3">
        <f>LSCC!H15</f>
        <v>5.2823315118397093E-2</v>
      </c>
      <c r="E15" s="3">
        <f>CELH!H15</f>
        <v>0.23529411764705868</v>
      </c>
      <c r="F15" s="3">
        <f>ENPH!H15</f>
        <v>0.16719242902208209</v>
      </c>
      <c r="G15" s="4">
        <v>0</v>
      </c>
      <c r="H15" s="2">
        <f t="shared" si="0"/>
        <v>0.15870118332947999</v>
      </c>
    </row>
    <row r="16" spans="1:18" x14ac:dyDescent="0.2">
      <c r="A16" s="1">
        <v>41671</v>
      </c>
      <c r="B16" s="3">
        <f>CROX!H16</f>
        <v>-7.8175895765471813E-3</v>
      </c>
      <c r="C16" s="3">
        <f>APPS!H16</f>
        <v>0.16546762589928068</v>
      </c>
      <c r="D16" s="3">
        <f>LSCC!H16</f>
        <v>0.30968858131487886</v>
      </c>
      <c r="E16" s="3">
        <f>CELH!H16</f>
        <v>2.3809523809523832E-2</v>
      </c>
      <c r="F16" s="3">
        <f>ENPH!H16</f>
        <v>9.0540540540540532E-2</v>
      </c>
      <c r="G16" s="4">
        <v>0</v>
      </c>
      <c r="H16" s="2">
        <f t="shared" si="0"/>
        <v>0.15395576334416991</v>
      </c>
    </row>
    <row r="17" spans="1:8" x14ac:dyDescent="0.2">
      <c r="A17" s="1">
        <v>41699</v>
      </c>
      <c r="B17" s="3">
        <f>CROX!H17</f>
        <v>2.429415627051866E-2</v>
      </c>
      <c r="C17" s="3">
        <f>APPS!H17</f>
        <v>-0.18724279835390947</v>
      </c>
      <c r="D17" s="3">
        <f>LSCC!H17</f>
        <v>3.5667107001320947E-2</v>
      </c>
      <c r="E17" s="3">
        <f>CELH!H17</f>
        <v>0.97674418604651159</v>
      </c>
      <c r="F17" s="3">
        <f>ENPH!H17</f>
        <v>-8.7980173482032215E-2</v>
      </c>
      <c r="G17" s="4">
        <v>0</v>
      </c>
      <c r="H17" s="2">
        <f t="shared" si="0"/>
        <v>0.41769721879236565</v>
      </c>
    </row>
    <row r="18" spans="1:8" x14ac:dyDescent="0.2">
      <c r="A18" s="1">
        <v>41730</v>
      </c>
      <c r="B18" s="3">
        <f>CROX!H18</f>
        <v>-3.0128205128205056E-2</v>
      </c>
      <c r="C18" s="3">
        <f>APPS!H18</f>
        <v>-4.3037974683544394E-2</v>
      </c>
      <c r="D18" s="3">
        <f>LSCC!H18</f>
        <v>7.3979591836734707E-2</v>
      </c>
      <c r="E18" s="3">
        <f>CELH!H18</f>
        <v>-0.10588235294117644</v>
      </c>
      <c r="F18" s="3">
        <f>ENPH!H18</f>
        <v>2.5815217391304279E-2</v>
      </c>
      <c r="G18" s="4">
        <v>0</v>
      </c>
      <c r="H18" s="2">
        <f t="shared" si="0"/>
        <v>-1.5976183417639032E-2</v>
      </c>
    </row>
    <row r="19" spans="1:8" x14ac:dyDescent="0.2">
      <c r="A19" s="1">
        <v>41760</v>
      </c>
      <c r="B19" s="3">
        <f>CROX!H19</f>
        <v>-1.3218770654329217E-2</v>
      </c>
      <c r="C19" s="3">
        <f>APPS!H19</f>
        <v>-2.6455026455026363E-2</v>
      </c>
      <c r="D19" s="3">
        <f>LSCC!H19</f>
        <v>-6.0570071258907336E-2</v>
      </c>
      <c r="E19" s="3">
        <f>CELH!H19</f>
        <v>-0.14473684210526314</v>
      </c>
      <c r="F19" s="3">
        <f>ENPH!H19</f>
        <v>0.11920529801324496</v>
      </c>
      <c r="G19" s="4">
        <v>0</v>
      </c>
      <c r="H19" s="2">
        <f t="shared" si="0"/>
        <v>-8.3144685055831072E-2</v>
      </c>
    </row>
    <row r="20" spans="1:8" x14ac:dyDescent="0.2">
      <c r="A20" s="1">
        <v>41791</v>
      </c>
      <c r="B20" s="3">
        <f>CROX!H20</f>
        <v>6.6979236436704387E-3</v>
      </c>
      <c r="C20" s="3">
        <f>APPS!H20</f>
        <v>7.3369565217391311E-2</v>
      </c>
      <c r="D20" s="3">
        <f>LSCC!H20</f>
        <v>4.2983565107458897E-2</v>
      </c>
      <c r="E20" s="3">
        <f>CELH!H20</f>
        <v>-1.5384615384615398E-2</v>
      </c>
      <c r="F20" s="3">
        <f>ENPH!H20</f>
        <v>1.1834319526627389E-2</v>
      </c>
      <c r="G20" s="4">
        <v>0</v>
      </c>
      <c r="H20" s="2">
        <f t="shared" si="0"/>
        <v>1.6296344660508669E-2</v>
      </c>
    </row>
    <row r="21" spans="1:8" x14ac:dyDescent="0.2">
      <c r="A21" s="1">
        <v>41821</v>
      </c>
      <c r="B21" s="3">
        <f>CROX!H21</f>
        <v>5.5888223552894203E-2</v>
      </c>
      <c r="C21" s="3">
        <f>APPS!H21</f>
        <v>-0.11139240506329123</v>
      </c>
      <c r="D21" s="3">
        <f>LSCC!H21</f>
        <v>-0.17090909090909093</v>
      </c>
      <c r="E21" s="3">
        <f>CELH!H21</f>
        <v>0</v>
      </c>
      <c r="F21" s="3">
        <f>ENPH!H21</f>
        <v>0.2046783625730994</v>
      </c>
      <c r="G21" s="4">
        <v>0</v>
      </c>
      <c r="H21" s="2">
        <f t="shared" si="0"/>
        <v>-6.4873322480433773E-2</v>
      </c>
    </row>
    <row r="22" spans="1:8" x14ac:dyDescent="0.2">
      <c r="A22" s="1">
        <v>41852</v>
      </c>
      <c r="B22" s="3">
        <f>CROX!H22</f>
        <v>-2.646502835538752E-2</v>
      </c>
      <c r="C22" s="3">
        <f>APPS!H22</f>
        <v>0.55270655270655289</v>
      </c>
      <c r="D22" s="3">
        <f>LSCC!H22</f>
        <v>9.7953216374269E-2</v>
      </c>
      <c r="E22" s="3">
        <f>CELH!H22</f>
        <v>1.5625000000000014E-2</v>
      </c>
      <c r="F22" s="3">
        <f>ENPH!H22</f>
        <v>0.36699029126213584</v>
      </c>
      <c r="G22" s="4">
        <v>0</v>
      </c>
      <c r="H22" s="2">
        <f t="shared" si="0"/>
        <v>9.3136153220453419E-2</v>
      </c>
    </row>
    <row r="23" spans="1:8" x14ac:dyDescent="0.2">
      <c r="A23" s="1">
        <v>41883</v>
      </c>
      <c r="B23" s="3">
        <f>CROX!H23</f>
        <v>-0.18576051779935271</v>
      </c>
      <c r="C23" s="3">
        <f>APPS!H23</f>
        <v>-0.15963302752293579</v>
      </c>
      <c r="D23" s="3">
        <f>LSCC!H23</f>
        <v>-1.3315579227696122E-3</v>
      </c>
      <c r="E23" s="3">
        <f>CELH!H23</f>
        <v>-0.23076923076923078</v>
      </c>
      <c r="F23" s="3">
        <f>ENPH!H23</f>
        <v>6.4630681818181823E-2</v>
      </c>
      <c r="G23" s="4">
        <v>0</v>
      </c>
      <c r="H23" s="2">
        <f t="shared" si="0"/>
        <v>-0.11264549311549944</v>
      </c>
    </row>
    <row r="24" spans="1:8" x14ac:dyDescent="0.2">
      <c r="A24" s="1">
        <v>41913</v>
      </c>
      <c r="B24" s="3">
        <f>CROX!H24</f>
        <v>-7.1542130365659803E-2</v>
      </c>
      <c r="C24" s="3">
        <f>APPS!H24</f>
        <v>-0.16375545851528384</v>
      </c>
      <c r="D24" s="3">
        <f>LSCC!H24</f>
        <v>-0.10533333333333333</v>
      </c>
      <c r="E24" s="3">
        <f>CELH!H24</f>
        <v>-4.0000000000000036E-2</v>
      </c>
      <c r="F24" s="3">
        <f>ENPH!H24</f>
        <v>2.0013342228151674E-3</v>
      </c>
      <c r="G24" s="4">
        <v>0</v>
      </c>
      <c r="H24" s="2">
        <f t="shared" si="0"/>
        <v>-7.3343366205922481E-2</v>
      </c>
    </row>
    <row r="25" spans="1:8" x14ac:dyDescent="0.2">
      <c r="A25" s="1">
        <v>41944</v>
      </c>
      <c r="B25" s="3">
        <f>CROX!H25</f>
        <v>0.13698630136986298</v>
      </c>
      <c r="C25" s="3">
        <f>APPS!H25</f>
        <v>-0.20104438642297651</v>
      </c>
      <c r="D25" s="3">
        <f>LSCC!H25</f>
        <v>-2.3845007451564849E-2</v>
      </c>
      <c r="E25" s="3">
        <f>CELH!H25</f>
        <v>-6.2499999999999944E-2</v>
      </c>
      <c r="F25" s="3">
        <f>ENPH!H25</f>
        <v>-0.30026631158455391</v>
      </c>
      <c r="G25" s="4">
        <v>0</v>
      </c>
      <c r="H25" s="2">
        <f t="shared" si="0"/>
        <v>-5.5130795228988366E-2</v>
      </c>
    </row>
    <row r="26" spans="1:8" x14ac:dyDescent="0.2">
      <c r="A26" s="1">
        <v>41974</v>
      </c>
      <c r="B26" s="3">
        <f>CROX!H26</f>
        <v>-5.9487951807228857E-2</v>
      </c>
      <c r="C26" s="3">
        <f>APPS!H26</f>
        <v>8.8235294117647065E-2</v>
      </c>
      <c r="D26" s="3">
        <f>LSCC!H26</f>
        <v>5.1908396946564864E-2</v>
      </c>
      <c r="E26" s="3">
        <f>CELH!H26</f>
        <v>0.11111111111111108</v>
      </c>
      <c r="F26" s="3">
        <f>ENPH!H26</f>
        <v>0.35965746907706941</v>
      </c>
      <c r="G26" s="4">
        <v>0</v>
      </c>
      <c r="H26" s="2">
        <f t="shared" si="0"/>
        <v>8.8947298708683939E-2</v>
      </c>
    </row>
    <row r="27" spans="1:8" x14ac:dyDescent="0.2">
      <c r="A27" s="1">
        <v>42005</v>
      </c>
      <c r="B27" s="3">
        <f>CROX!H27</f>
        <v>-0.15132105684547642</v>
      </c>
      <c r="C27" s="3">
        <f>APPS!H27</f>
        <v>0</v>
      </c>
      <c r="D27" s="3">
        <f>LSCC!H27</f>
        <v>3.4833091436865055E-2</v>
      </c>
      <c r="E27" s="3">
        <f>CELH!H27</f>
        <v>0.45999999999999996</v>
      </c>
      <c r="F27" s="3">
        <f>ENPH!H27</f>
        <v>-0.13296011196640997</v>
      </c>
      <c r="G27" s="4">
        <v>0</v>
      </c>
      <c r="H27" s="2">
        <f t="shared" si="0"/>
        <v>0.19598876736819315</v>
      </c>
    </row>
    <row r="28" spans="1:8" x14ac:dyDescent="0.2">
      <c r="A28" s="1">
        <v>42036</v>
      </c>
      <c r="B28" s="3">
        <f>CROX!H28</f>
        <v>5.188679245283026E-2</v>
      </c>
      <c r="C28" s="3">
        <f>APPS!H28</f>
        <v>8.4084084084084021E-2</v>
      </c>
      <c r="D28" s="3">
        <f>LSCC!H28</f>
        <v>-5.7503506311360468E-2</v>
      </c>
      <c r="E28" s="3">
        <f>CELH!H28</f>
        <v>0.54794520547945191</v>
      </c>
      <c r="F28" s="3">
        <f>ENPH!H28</f>
        <v>0.11218724778046801</v>
      </c>
      <c r="G28" s="4">
        <v>0</v>
      </c>
      <c r="H28" s="2">
        <f t="shared" si="0"/>
        <v>0.22101969712712943</v>
      </c>
    </row>
    <row r="29" spans="1:8" x14ac:dyDescent="0.2">
      <c r="A29" s="1">
        <v>42064</v>
      </c>
      <c r="B29" s="3">
        <f>CROX!H29</f>
        <v>5.9192825112107633E-2</v>
      </c>
      <c r="C29" s="3">
        <f>APPS!H29</f>
        <v>-9.695290858725765E-2</v>
      </c>
      <c r="D29" s="3">
        <f>LSCC!H29</f>
        <v>-5.6547619047619034E-2</v>
      </c>
      <c r="E29" s="3">
        <f>CELH!H29</f>
        <v>0.10619469026548684</v>
      </c>
      <c r="F29" s="3">
        <f>ENPH!H29</f>
        <v>-4.2815674891146578E-2</v>
      </c>
      <c r="G29" s="4">
        <v>0</v>
      </c>
      <c r="H29" s="2">
        <f t="shared" si="0"/>
        <v>1.7093178684902979E-2</v>
      </c>
    </row>
    <row r="30" spans="1:8" x14ac:dyDescent="0.2">
      <c r="A30" s="1">
        <v>42095</v>
      </c>
      <c r="B30" s="3">
        <f>CROX!H30</f>
        <v>0.11769686706181191</v>
      </c>
      <c r="C30" s="3">
        <f>APPS!H30</f>
        <v>0.11349693251533746</v>
      </c>
      <c r="D30" s="3">
        <f>LSCC!H30</f>
        <v>-6.4668769716088356E-2</v>
      </c>
      <c r="E30" s="3">
        <f>CELH!H30</f>
        <v>0.9760000000000002</v>
      </c>
      <c r="F30" s="3">
        <f>ENPH!H30</f>
        <v>-4.7005307050796002E-2</v>
      </c>
      <c r="G30" s="4">
        <v>0</v>
      </c>
      <c r="H30" s="2">
        <f t="shared" si="0"/>
        <v>0.3966110023788525</v>
      </c>
    </row>
    <row r="31" spans="1:8" x14ac:dyDescent="0.2">
      <c r="A31" s="1">
        <v>42125</v>
      </c>
      <c r="B31" s="3">
        <f>CROX!H31</f>
        <v>0.1393939393939394</v>
      </c>
      <c r="C31" s="3">
        <f>APPS!H31</f>
        <v>0.15151515151515146</v>
      </c>
      <c r="D31" s="3">
        <f>LSCC!H31</f>
        <v>5.5649241146711652E-2</v>
      </c>
      <c r="E31" s="3">
        <f>CELH!H31</f>
        <v>-6.4777327935222728E-2</v>
      </c>
      <c r="F31" s="3">
        <f>ENPH!H31</f>
        <v>-0.24661893396976925</v>
      </c>
      <c r="G31" s="4">
        <v>0</v>
      </c>
      <c r="H31" s="2">
        <f t="shared" si="0"/>
        <v>-1.9086665779716201E-3</v>
      </c>
    </row>
    <row r="32" spans="1:8" x14ac:dyDescent="0.2">
      <c r="A32" s="1">
        <v>42156</v>
      </c>
      <c r="B32" s="3">
        <f>CROX!H32</f>
        <v>-2.1941489361702017E-2</v>
      </c>
      <c r="C32" s="3">
        <f>APPS!H32</f>
        <v>-0.27751196172248799</v>
      </c>
      <c r="D32" s="3">
        <f>LSCC!H32</f>
        <v>-5.9105431309904172E-2</v>
      </c>
      <c r="E32" s="3">
        <f>CELH!H32</f>
        <v>0.22510822510822512</v>
      </c>
      <c r="F32" s="3">
        <f>ENPH!H32</f>
        <v>-0.19640971488912357</v>
      </c>
      <c r="G32" s="4">
        <v>0</v>
      </c>
      <c r="H32" s="2">
        <f t="shared" si="0"/>
        <v>4.5670776472699938E-2</v>
      </c>
    </row>
    <row r="33" spans="1:8" x14ac:dyDescent="0.2">
      <c r="A33" s="1">
        <v>42186</v>
      </c>
      <c r="B33" s="3">
        <f>CROX!H33</f>
        <v>6.93405846363018E-2</v>
      </c>
      <c r="C33" s="3">
        <f>APPS!H33</f>
        <v>-0.19536423841059597</v>
      </c>
      <c r="D33" s="3">
        <f>LSCC!H33</f>
        <v>-0.16468590831918503</v>
      </c>
      <c r="E33" s="3">
        <f>CELH!H33</f>
        <v>-8.4805653710247425E-2</v>
      </c>
      <c r="F33" s="3">
        <f>ENPH!H33</f>
        <v>-0.22339027595269384</v>
      </c>
      <c r="G33" s="4">
        <v>0</v>
      </c>
      <c r="H33" s="2">
        <f t="shared" si="0"/>
        <v>-0.12354479768322704</v>
      </c>
    </row>
    <row r="34" spans="1:8" x14ac:dyDescent="0.2">
      <c r="A34" s="1">
        <v>42217</v>
      </c>
      <c r="B34" s="3">
        <f>CROX!H34</f>
        <v>-6.3572790845518118E-2</v>
      </c>
      <c r="C34" s="3">
        <f>APPS!H34</f>
        <v>7.4074074074073959E-2</v>
      </c>
      <c r="D34" s="3">
        <f>LSCC!H34</f>
        <v>-0.15040650406504069</v>
      </c>
      <c r="E34" s="3">
        <f>CELH!H34</f>
        <v>-0.26254826254826252</v>
      </c>
      <c r="F34" s="3">
        <f>ENPH!H34</f>
        <v>-0.22165820642978012</v>
      </c>
      <c r="G34" s="4">
        <v>0</v>
      </c>
      <c r="H34" s="2">
        <f t="shared" si="0"/>
        <v>-0.18612687522324856</v>
      </c>
    </row>
    <row r="35" spans="1:8" x14ac:dyDescent="0.2">
      <c r="A35" s="1">
        <v>42248</v>
      </c>
      <c r="B35" s="3">
        <f>CROX!H35</f>
        <v>-0.12219959266802448</v>
      </c>
      <c r="C35" s="3">
        <f>APPS!H35</f>
        <v>-0.30651340996168575</v>
      </c>
      <c r="D35" s="3">
        <f>LSCC!H35</f>
        <v>-7.8947368421052544E-2</v>
      </c>
      <c r="E35" s="3">
        <f>CELH!H35</f>
        <v>9.9476439790576007E-2</v>
      </c>
      <c r="F35" s="3">
        <f>ENPH!H35</f>
        <v>-0.19565217391304338</v>
      </c>
      <c r="G35" s="4">
        <v>0</v>
      </c>
      <c r="H35" s="2">
        <f t="shared" ref="H35:H62" si="2">SUMPRODUCT(B35:F35,$L$5:$P$5)</f>
        <v>-2.2571937836181534E-2</v>
      </c>
    </row>
    <row r="36" spans="1:8" x14ac:dyDescent="0.2">
      <c r="A36" s="1">
        <v>42278</v>
      </c>
      <c r="B36" s="3">
        <f>CROX!H36</f>
        <v>-0.16473317865429227</v>
      </c>
      <c r="C36" s="3">
        <f>APPS!H36</f>
        <v>-8.2872928176795646E-2</v>
      </c>
      <c r="D36" s="3">
        <f>LSCC!H36</f>
        <v>0.18961038961038959</v>
      </c>
      <c r="E36" s="3">
        <f>CELH!H36</f>
        <v>-8.5714285714285784E-2</v>
      </c>
      <c r="F36" s="3">
        <f>ENPH!H36</f>
        <v>-2.7027027027027049E-2</v>
      </c>
      <c r="G36" s="4">
        <v>0</v>
      </c>
      <c r="H36" s="2">
        <f t="shared" si="2"/>
        <v>3.0236413221527744E-2</v>
      </c>
    </row>
    <row r="37" spans="1:8" x14ac:dyDescent="0.2">
      <c r="A37" s="1">
        <v>42309</v>
      </c>
      <c r="B37" s="3">
        <f>CROX!H37</f>
        <v>3.0555555555555561E-2</v>
      </c>
      <c r="C37" s="3">
        <f>APPS!H37</f>
        <v>-7.2289156626505952E-2</v>
      </c>
      <c r="D37" s="3">
        <f>LSCC!H37</f>
        <v>0.37336244541484714</v>
      </c>
      <c r="E37" s="3">
        <f>CELH!H37</f>
        <v>-0.1666666666666666</v>
      </c>
      <c r="F37" s="3">
        <f>ENPH!H37</f>
        <v>-0.53611111111111109</v>
      </c>
      <c r="G37" s="4">
        <v>0</v>
      </c>
      <c r="H37" s="2">
        <f t="shared" si="2"/>
        <v>5.8207803740125491E-2</v>
      </c>
    </row>
    <row r="38" spans="1:8" x14ac:dyDescent="0.2">
      <c r="A38" s="1">
        <v>42339</v>
      </c>
      <c r="B38" s="3">
        <f>CROX!H38</f>
        <v>-7.9964061096136616E-2</v>
      </c>
      <c r="C38" s="3">
        <f>APPS!H38</f>
        <v>-0.13636363636363633</v>
      </c>
      <c r="D38" s="3">
        <f>LSCC!H38</f>
        <v>2.8616852146263867E-2</v>
      </c>
      <c r="E38" s="3">
        <f>CELH!H38</f>
        <v>0.21249999999999991</v>
      </c>
      <c r="F38" s="3">
        <f>ENPH!H38</f>
        <v>1.1017964071856288</v>
      </c>
      <c r="G38" s="4">
        <v>1E-4</v>
      </c>
      <c r="H38" s="2">
        <f t="shared" si="2"/>
        <v>0.14759659784019691</v>
      </c>
    </row>
    <row r="39" spans="1:8" x14ac:dyDescent="0.2">
      <c r="A39" s="1">
        <v>42370</v>
      </c>
      <c r="B39" s="3">
        <f>CROX!H39</f>
        <v>-0.10058593749999993</v>
      </c>
      <c r="C39" s="3">
        <f>APPS!H39</f>
        <v>-7.5187969924812095E-3</v>
      </c>
      <c r="D39" s="3">
        <f>LSCC!H39</f>
        <v>-0.24884080370942804</v>
      </c>
      <c r="E39" s="3">
        <f>CELH!H39</f>
        <v>4.6391752577319513E-2</v>
      </c>
      <c r="F39" s="3">
        <f>ENPH!H39</f>
        <v>-0.3076923076923076</v>
      </c>
      <c r="G39" s="4">
        <v>1E-4</v>
      </c>
      <c r="H39" s="2">
        <f t="shared" si="2"/>
        <v>-0.10685609120661345</v>
      </c>
    </row>
    <row r="40" spans="1:8" x14ac:dyDescent="0.2">
      <c r="A40" s="1">
        <v>42401</v>
      </c>
      <c r="B40" s="3">
        <f>CROX!H40</f>
        <v>6.2975027144408058E-2</v>
      </c>
      <c r="C40" s="3">
        <f>APPS!H40</f>
        <v>-0.14393939393939406</v>
      </c>
      <c r="D40" s="3">
        <f>LSCC!H40</f>
        <v>0.30246913580246909</v>
      </c>
      <c r="E40" s="3">
        <f>CELH!H40</f>
        <v>-0.11330049261083733</v>
      </c>
      <c r="F40" s="3">
        <f>ENPH!H40</f>
        <v>-4.1152263374485631E-2</v>
      </c>
      <c r="G40" s="4">
        <v>2.0000000000000001E-4</v>
      </c>
      <c r="H40" s="2">
        <f t="shared" si="2"/>
        <v>7.3994451718640608E-2</v>
      </c>
    </row>
    <row r="41" spans="1:8" x14ac:dyDescent="0.2">
      <c r="A41" s="1">
        <v>42430</v>
      </c>
      <c r="B41" s="3">
        <f>CROX!H41</f>
        <v>-1.7364657814096011E-2</v>
      </c>
      <c r="C41" s="3">
        <f>APPS!H41</f>
        <v>5.3097345132743418E-2</v>
      </c>
      <c r="D41" s="3">
        <f>LSCC!H41</f>
        <v>-0.10268562401263828</v>
      </c>
      <c r="E41" s="3">
        <f>CELH!H41</f>
        <v>0.21666666666666662</v>
      </c>
      <c r="F41" s="3">
        <f>ENPH!H41</f>
        <v>0</v>
      </c>
      <c r="G41" s="4">
        <v>2.0000000000000001E-4</v>
      </c>
      <c r="H41" s="2">
        <f t="shared" si="2"/>
        <v>5.033065668731157E-2</v>
      </c>
    </row>
    <row r="42" spans="1:8" x14ac:dyDescent="0.2">
      <c r="A42" s="1">
        <v>42461</v>
      </c>
      <c r="B42" s="3">
        <f>CROX!H42</f>
        <v>-0.132016632016632</v>
      </c>
      <c r="C42" s="3">
        <f>APPS!H42</f>
        <v>-0.27731092436974786</v>
      </c>
      <c r="D42" s="3">
        <f>LSCC!H42</f>
        <v>-1.9366197183098493E-2</v>
      </c>
      <c r="E42" s="3">
        <f>CELH!H42</f>
        <v>0.11872146118721472</v>
      </c>
      <c r="F42" s="3">
        <f>ENPH!H42</f>
        <v>7.7253218884120053E-2</v>
      </c>
      <c r="G42" s="4">
        <v>1E-4</v>
      </c>
      <c r="H42" s="2">
        <f t="shared" si="2"/>
        <v>2.5707075734398836E-2</v>
      </c>
    </row>
    <row r="43" spans="1:8" x14ac:dyDescent="0.2">
      <c r="A43" s="1">
        <v>42491</v>
      </c>
      <c r="B43" s="3">
        <f>CROX!H43</f>
        <v>0.17844311377245511</v>
      </c>
      <c r="C43" s="3">
        <f>APPS!H43</f>
        <v>0.20930232558139542</v>
      </c>
      <c r="D43" s="3">
        <f>LSCC!H43</f>
        <v>4.4883303411131059E-2</v>
      </c>
      <c r="E43" s="3">
        <f>CELH!H43</f>
        <v>1.2244897959183593E-2</v>
      </c>
      <c r="F43" s="3">
        <f>ENPH!H43</f>
        <v>-0.16733067729083664</v>
      </c>
      <c r="G43" s="4">
        <v>1E-4</v>
      </c>
      <c r="H43" s="2">
        <f t="shared" si="2"/>
        <v>3.5132696297852636E-2</v>
      </c>
    </row>
    <row r="44" spans="1:8" x14ac:dyDescent="0.2">
      <c r="A44" s="1">
        <v>42522</v>
      </c>
      <c r="B44" s="3">
        <f>CROX!H44</f>
        <v>0.14634146341463411</v>
      </c>
      <c r="C44" s="3">
        <f>APPS!H44</f>
        <v>2.8846153846153872E-2</v>
      </c>
      <c r="D44" s="3">
        <f>LSCC!H44</f>
        <v>-8.0756013745704569E-2</v>
      </c>
      <c r="E44" s="3">
        <f>CELH!H44</f>
        <v>-7.6612903225806425E-2</v>
      </c>
      <c r="F44" s="3">
        <f>ENPH!H44</f>
        <v>-4.7846889952153047E-2</v>
      </c>
      <c r="G44" s="4">
        <v>2.0000000000000001E-4</v>
      </c>
      <c r="H44" s="2">
        <f t="shared" si="2"/>
        <v>-6.0488837582370746E-2</v>
      </c>
    </row>
    <row r="45" spans="1:8" x14ac:dyDescent="0.2">
      <c r="A45" s="1">
        <v>42552</v>
      </c>
      <c r="B45" s="3">
        <f>CROX!H45</f>
        <v>4.4326241134752409E-3</v>
      </c>
      <c r="C45" s="3">
        <f>APPS!H45</f>
        <v>4.6728971962616862E-2</v>
      </c>
      <c r="D45" s="3">
        <f>LSCC!H45</f>
        <v>0.12336448598130845</v>
      </c>
      <c r="E45" s="3">
        <f>CELH!H45</f>
        <v>-8.2969432314410452E-2</v>
      </c>
      <c r="F45" s="3">
        <f>ENPH!H45</f>
        <v>-9.5477386934673336E-2</v>
      </c>
      <c r="G45" s="4">
        <v>2.0000000000000001E-4</v>
      </c>
      <c r="H45" s="2">
        <f t="shared" si="2"/>
        <v>1.4767393699705363E-2</v>
      </c>
    </row>
    <row r="46" spans="1:8" x14ac:dyDescent="0.2">
      <c r="A46" s="1">
        <v>42583</v>
      </c>
      <c r="B46" s="3">
        <f>CROX!H46</f>
        <v>-0.23742277140335388</v>
      </c>
      <c r="C46" s="3">
        <f>APPS!H46</f>
        <v>0.24107142857142835</v>
      </c>
      <c r="D46" s="3">
        <f>LSCC!H46</f>
        <v>2.3294509151414403E-2</v>
      </c>
      <c r="E46" s="3">
        <f>CELH!H46</f>
        <v>-1.9047619047619063E-2</v>
      </c>
      <c r="F46" s="3">
        <f>ENPH!H46</f>
        <v>1.111111111111112E-2</v>
      </c>
      <c r="G46" s="4">
        <v>2.0000000000000001E-4</v>
      </c>
      <c r="H46" s="2">
        <f t="shared" si="2"/>
        <v>2.530497051393845E-3</v>
      </c>
    </row>
    <row r="47" spans="1:8" x14ac:dyDescent="0.2">
      <c r="A47" s="1">
        <v>42614</v>
      </c>
      <c r="B47" s="3">
        <f>CROX!H47</f>
        <v>-3.9351851851851832E-2</v>
      </c>
      <c r="C47" s="3">
        <f>APPS!H47</f>
        <v>-0.24460431654676251</v>
      </c>
      <c r="D47" s="3">
        <f>LSCC!H47</f>
        <v>5.5284552845528426E-2</v>
      </c>
      <c r="E47" s="3">
        <f>CELH!H47</f>
        <v>9.7087378640776777E-3</v>
      </c>
      <c r="F47" s="3">
        <f>ENPH!H47</f>
        <v>-0.35164835164835173</v>
      </c>
      <c r="G47" s="4">
        <v>2.0000000000000001E-4</v>
      </c>
      <c r="H47" s="2">
        <f t="shared" si="2"/>
        <v>-4.4781434835526775E-3</v>
      </c>
    </row>
    <row r="48" spans="1:8" x14ac:dyDescent="0.2">
      <c r="A48" s="1">
        <v>42644</v>
      </c>
      <c r="B48" s="3">
        <f>CROX!H48</f>
        <v>-7.3493975903614492E-2</v>
      </c>
      <c r="C48" s="3">
        <f>APPS!H48</f>
        <v>-0.33333333333333343</v>
      </c>
      <c r="D48" s="3">
        <f>LSCC!H48</f>
        <v>-6.4714946070878257E-2</v>
      </c>
      <c r="E48" s="3">
        <f>CELH!H48</f>
        <v>-3.8461538461538491E-2</v>
      </c>
      <c r="F48" s="3">
        <f>ENPH!H48</f>
        <v>-0.15254237288135589</v>
      </c>
      <c r="G48" s="4">
        <v>2.0000000000000001E-4</v>
      </c>
      <c r="H48" s="2">
        <f t="shared" si="2"/>
        <v>-7.1885070548625946E-2</v>
      </c>
    </row>
    <row r="49" spans="1:8" x14ac:dyDescent="0.2">
      <c r="A49" s="1">
        <v>42675</v>
      </c>
      <c r="B49" s="3">
        <f>CROX!H49</f>
        <v>-8.9726918075422671E-2</v>
      </c>
      <c r="C49" s="3">
        <f>APPS!H49</f>
        <v>0.11428571428571439</v>
      </c>
      <c r="D49" s="3">
        <f>LSCC!H49</f>
        <v>0.15485996705107075</v>
      </c>
      <c r="E49" s="3">
        <f>CELH!H49</f>
        <v>0.17999999999999994</v>
      </c>
      <c r="F49" s="3">
        <f>ENPH!H49</f>
        <v>0.12000000000000011</v>
      </c>
      <c r="G49" s="4">
        <v>1E-4</v>
      </c>
      <c r="H49" s="2">
        <f t="shared" si="2"/>
        <v>0.14951801813624377</v>
      </c>
    </row>
    <row r="50" spans="1:8" x14ac:dyDescent="0.2">
      <c r="A50" s="1">
        <v>42705</v>
      </c>
      <c r="B50" s="3">
        <f>CROX!H50</f>
        <v>-1.9999999999999955E-2</v>
      </c>
      <c r="C50" s="3">
        <f>APPS!H50</f>
        <v>-0.12820512820512817</v>
      </c>
      <c r="D50" s="3">
        <f>LSCC!H50</f>
        <v>4.992867332382319E-2</v>
      </c>
      <c r="E50" s="3">
        <f>CELH!H50</f>
        <v>3.813559322033911E-2</v>
      </c>
      <c r="F50" s="3">
        <f>ENPH!H50</f>
        <v>-9.8214285714285796E-2</v>
      </c>
      <c r="G50" s="4">
        <v>2.9999999999999997E-4</v>
      </c>
      <c r="H50" s="2">
        <f t="shared" si="2"/>
        <v>2.4990155533994172E-2</v>
      </c>
    </row>
    <row r="51" spans="1:8" x14ac:dyDescent="0.2">
      <c r="A51" s="1">
        <v>42736</v>
      </c>
      <c r="B51" s="3">
        <f>CROX!H51</f>
        <v>6.413994169096203E-2</v>
      </c>
      <c r="C51" s="3">
        <f>APPS!H51</f>
        <v>0</v>
      </c>
      <c r="D51" s="3">
        <f>LSCC!H51</f>
        <v>-2.309782608695651E-2</v>
      </c>
      <c r="E51" s="3">
        <f>CELH!H51</f>
        <v>0.44897959183673453</v>
      </c>
      <c r="F51" s="3">
        <f>ENPH!H51</f>
        <v>0.47524752475247523</v>
      </c>
      <c r="G51" s="4">
        <v>4.0000000000000002E-4</v>
      </c>
      <c r="H51" s="2">
        <f t="shared" si="2"/>
        <v>0.20838990798428755</v>
      </c>
    </row>
    <row r="52" spans="1:8" x14ac:dyDescent="0.2">
      <c r="A52" s="1">
        <v>42767</v>
      </c>
      <c r="B52" s="3">
        <f>CROX!H52</f>
        <v>-8.9041095890410885E-2</v>
      </c>
      <c r="C52" s="3">
        <f>APPS!H52</f>
        <v>0.27941176470588225</v>
      </c>
      <c r="D52" s="3">
        <f>LSCC!H52</f>
        <v>-1.6689847009735758E-2</v>
      </c>
      <c r="E52" s="3">
        <f>CELH!H52</f>
        <v>2.2535211267605656E-2</v>
      </c>
      <c r="F52" s="3">
        <f>ENPH!H52</f>
        <v>0.20134228187919467</v>
      </c>
      <c r="G52" s="4">
        <v>4.0000000000000002E-4</v>
      </c>
      <c r="H52" s="2">
        <f t="shared" si="2"/>
        <v>2.2242441797582654E-2</v>
      </c>
    </row>
    <row r="53" spans="1:8" x14ac:dyDescent="0.2">
      <c r="A53" s="1">
        <v>42795</v>
      </c>
      <c r="B53" s="3">
        <f>CROX!H53</f>
        <v>6.3157894736842093E-2</v>
      </c>
      <c r="C53" s="3">
        <f>APPS!H53</f>
        <v>8.0459770114942472E-2</v>
      </c>
      <c r="D53" s="3">
        <f>LSCC!H53</f>
        <v>-2.1216407355021265E-2</v>
      </c>
      <c r="E53" s="3">
        <f>CELH!H53</f>
        <v>7.43801652892562E-2</v>
      </c>
      <c r="F53" s="3">
        <f>ENPH!H53</f>
        <v>-0.23463687150837984</v>
      </c>
      <c r="G53" s="4">
        <v>2.9999999999999997E-4</v>
      </c>
      <c r="H53" s="2">
        <f t="shared" si="2"/>
        <v>1.788404795121587E-2</v>
      </c>
    </row>
    <row r="54" spans="1:8" x14ac:dyDescent="0.2">
      <c r="A54" s="1">
        <v>42826</v>
      </c>
      <c r="B54" s="3">
        <f>CROX!H54</f>
        <v>-0.11881188118811879</v>
      </c>
      <c r="C54" s="3">
        <f>APPS!H54</f>
        <v>0.20212765957446804</v>
      </c>
      <c r="D54" s="3">
        <f>LSCC!H54</f>
        <v>-8.6705202312138165E-3</v>
      </c>
      <c r="E54" s="3">
        <f>CELH!H54</f>
        <v>0</v>
      </c>
      <c r="F54" s="3">
        <f>ENPH!H54</f>
        <v>-0.13138686131386873</v>
      </c>
      <c r="G54" s="4">
        <v>5.0000000000000001E-4</v>
      </c>
      <c r="H54" s="2">
        <f t="shared" si="2"/>
        <v>-6.1834938251396311E-3</v>
      </c>
    </row>
    <row r="55" spans="1:8" x14ac:dyDescent="0.2">
      <c r="A55" s="1">
        <v>42856</v>
      </c>
      <c r="B55" s="3">
        <f>CROX!H55</f>
        <v>9.6308186195826581E-2</v>
      </c>
      <c r="C55" s="3">
        <f>APPS!H55</f>
        <v>-1.7699115044247607E-2</v>
      </c>
      <c r="D55" s="3">
        <f>LSCC!H55</f>
        <v>1.3119533527696771E-2</v>
      </c>
      <c r="E55" s="3">
        <f>CELH!H55</f>
        <v>4.3589743589743685E-2</v>
      </c>
      <c r="F55" s="3">
        <f>ENPH!H55</f>
        <v>-0.36134453781512599</v>
      </c>
      <c r="G55" s="4">
        <v>5.9999999999999995E-4</v>
      </c>
      <c r="H55" s="2">
        <f t="shared" si="2"/>
        <v>9.6751543625573193E-3</v>
      </c>
    </row>
    <row r="56" spans="1:8" x14ac:dyDescent="0.2">
      <c r="A56" s="1">
        <v>42887</v>
      </c>
      <c r="B56" s="3">
        <f>CROX!H56</f>
        <v>0.12884333821376279</v>
      </c>
      <c r="C56" s="3">
        <f>APPS!H56</f>
        <v>-7.2072072072072127E-2</v>
      </c>
      <c r="D56" s="3">
        <f>LSCC!H56</f>
        <v>-4.1726618705035974E-2</v>
      </c>
      <c r="E56" s="3">
        <f>CELH!H56</f>
        <v>4.4226044226044155E-2</v>
      </c>
      <c r="F56" s="3">
        <f>ENPH!H56</f>
        <v>0.14473684210526314</v>
      </c>
      <c r="G56" s="4">
        <v>5.9999999999999995E-4</v>
      </c>
      <c r="H56" s="2">
        <f t="shared" si="2"/>
        <v>1.1288825813762358E-2</v>
      </c>
    </row>
    <row r="57" spans="1:8" x14ac:dyDescent="0.2">
      <c r="A57" s="1">
        <v>42917</v>
      </c>
      <c r="B57" s="3">
        <f>CROX!H57</f>
        <v>2.9831387808041562E-2</v>
      </c>
      <c r="C57" s="3">
        <f>APPS!H57</f>
        <v>7.7669902912621422E-2</v>
      </c>
      <c r="D57" s="3">
        <f>LSCC!H57</f>
        <v>4.5045045045045015E-2</v>
      </c>
      <c r="E57" s="3">
        <f>CELH!H57</f>
        <v>-7.764705882352943E-2</v>
      </c>
      <c r="F57" s="3">
        <f>ENPH!H57</f>
        <v>8.0459770114942472E-2</v>
      </c>
      <c r="G57" s="4">
        <v>6.9999999999999999E-4</v>
      </c>
      <c r="H57" s="2">
        <f t="shared" si="2"/>
        <v>-4.4387169631177371E-3</v>
      </c>
    </row>
    <row r="58" spans="1:8" x14ac:dyDescent="0.2">
      <c r="A58" s="1">
        <v>42948</v>
      </c>
      <c r="B58" s="3">
        <f>CROX!H58</f>
        <v>0.12468513853904273</v>
      </c>
      <c r="C58" s="3">
        <f>APPS!H58</f>
        <v>4.5045045045044883E-2</v>
      </c>
      <c r="D58" s="3">
        <f>LSCC!H58</f>
        <v>-0.18821839080459765</v>
      </c>
      <c r="E58" s="3">
        <f>CELH!H58</f>
        <v>0.23469387755102039</v>
      </c>
      <c r="F58" s="3">
        <f>ENPH!H58</f>
        <v>-2.1276595744680753E-2</v>
      </c>
      <c r="G58" s="4">
        <v>8.9999999999999998E-4</v>
      </c>
      <c r="H58" s="2">
        <f t="shared" si="2"/>
        <v>2.7334051589370724E-2</v>
      </c>
    </row>
    <row r="59" spans="1:8" x14ac:dyDescent="0.2">
      <c r="A59" s="1">
        <v>42979</v>
      </c>
      <c r="B59" s="3">
        <f>CROX!H59</f>
        <v>8.6226203807390767E-2</v>
      </c>
      <c r="C59" s="3">
        <f>APPS!H59</f>
        <v>0.30172413793103459</v>
      </c>
      <c r="D59" s="3">
        <f>LSCC!H59</f>
        <v>-7.7876106194690334E-2</v>
      </c>
      <c r="E59" s="3">
        <f>CELH!H59</f>
        <v>0.22107438016528932</v>
      </c>
      <c r="F59" s="3">
        <f>ENPH!H59</f>
        <v>0.65217391304347816</v>
      </c>
      <c r="G59" s="4">
        <v>8.9999999999999998E-4</v>
      </c>
      <c r="H59" s="2">
        <f t="shared" si="2"/>
        <v>0.11345472389726255</v>
      </c>
    </row>
    <row r="60" spans="1:8" x14ac:dyDescent="0.2">
      <c r="A60" s="1">
        <v>43009</v>
      </c>
      <c r="B60" s="3">
        <f>CROX!H60</f>
        <v>5.1546391752577324E-2</v>
      </c>
      <c r="C60" s="3">
        <f>APPS!H60</f>
        <v>3.9735099337748381E-2</v>
      </c>
      <c r="D60" s="3">
        <f>LSCC!H60</f>
        <v>0.1228406909788867</v>
      </c>
      <c r="E60" s="3">
        <f>CELH!H60</f>
        <v>-0.11336717428087985</v>
      </c>
      <c r="F60" s="3">
        <f>ENPH!H60</f>
        <v>6.5789473684210583E-3</v>
      </c>
      <c r="G60" s="4">
        <v>8.9999999999999998E-4</v>
      </c>
      <c r="H60" s="2">
        <f t="shared" si="2"/>
        <v>8.8123708983557907E-3</v>
      </c>
    </row>
    <row r="61" spans="1:8" x14ac:dyDescent="0.2">
      <c r="A61" s="1">
        <v>43040</v>
      </c>
      <c r="B61" s="3">
        <f>CROX!H61</f>
        <v>7.1568627450980443E-2</v>
      </c>
      <c r="C61" s="3">
        <f>APPS!H61</f>
        <v>0.12101910828025474</v>
      </c>
      <c r="D61" s="3">
        <f>LSCC!H61</f>
        <v>3.4188034188034982E-3</v>
      </c>
      <c r="E61" s="3">
        <f>CELH!H61</f>
        <v>-7.8244274809160325E-2</v>
      </c>
      <c r="F61" s="3">
        <f>ENPH!H61</f>
        <v>0.89542483660130712</v>
      </c>
      <c r="G61" s="4">
        <v>8.0000000000000004E-4</v>
      </c>
      <c r="H61" s="2">
        <f t="shared" si="2"/>
        <v>2.3288824745516939E-2</v>
      </c>
    </row>
    <row r="62" spans="1:8" x14ac:dyDescent="0.2">
      <c r="A62" s="1">
        <v>43070</v>
      </c>
      <c r="B62" s="3">
        <f>CROX!H62</f>
        <v>0.15645013723696258</v>
      </c>
      <c r="C62" s="3">
        <f>APPS!H62</f>
        <v>1.7045454545454562E-2</v>
      </c>
      <c r="D62" s="3">
        <f>LSCC!H62</f>
        <v>-1.5332197614991458E-2</v>
      </c>
      <c r="E62" s="3">
        <f>CELH!H62</f>
        <v>8.6956521739130418E-2</v>
      </c>
      <c r="F62" s="3">
        <f>ENPH!H62</f>
        <v>-0.16896551724137923</v>
      </c>
      <c r="G62" s="4">
        <v>8.9999999999999998E-4</v>
      </c>
      <c r="H62" s="2">
        <f t="shared" si="2"/>
        <v>3.0554276914483543E-2</v>
      </c>
    </row>
    <row r="123" spans="2:2" x14ac:dyDescent="0.2">
      <c r="B123" s="3"/>
    </row>
    <row r="124" spans="2:2" x14ac:dyDescent="0.2">
      <c r="B12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31E8-F1CC-4F60-BAAD-CC94DE89BDA6}">
  <dimension ref="A1:H122"/>
  <sheetViews>
    <sheetView workbookViewId="0">
      <selection activeCell="I6" sqref="I6"/>
    </sheetView>
  </sheetViews>
  <sheetFormatPr baseColWidth="10" defaultColWidth="8.6640625" defaultRowHeight="16" x14ac:dyDescent="0.2"/>
  <cols>
    <col min="1" max="7" width="8.6640625" style="41"/>
    <col min="8" max="8" width="8.6640625" style="2"/>
    <col min="9" max="16384" width="8.6640625" style="41"/>
  </cols>
  <sheetData>
    <row r="1" spans="1:8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2" t="s">
        <v>169</v>
      </c>
    </row>
    <row r="2" spans="1:8" x14ac:dyDescent="0.2">
      <c r="A2" s="42">
        <v>41244</v>
      </c>
      <c r="B2" s="41">
        <v>3.5</v>
      </c>
      <c r="C2" s="41">
        <v>4.2</v>
      </c>
      <c r="D2" s="41">
        <v>3</v>
      </c>
      <c r="E2" s="41">
        <v>3.75</v>
      </c>
      <c r="F2" s="41">
        <v>3.75</v>
      </c>
      <c r="G2" s="41">
        <v>215500</v>
      </c>
    </row>
    <row r="3" spans="1:8" x14ac:dyDescent="0.2">
      <c r="A3" s="42">
        <v>41275</v>
      </c>
      <c r="B3" s="41">
        <v>3.75</v>
      </c>
      <c r="C3" s="41">
        <v>4</v>
      </c>
      <c r="D3" s="41">
        <v>3.3</v>
      </c>
      <c r="E3" s="41">
        <v>3.6</v>
      </c>
      <c r="F3" s="41">
        <v>3.6</v>
      </c>
      <c r="G3" s="41">
        <v>216800</v>
      </c>
      <c r="H3" s="2">
        <f>(F3-F2)/F2</f>
        <v>-3.9999999999999973E-2</v>
      </c>
    </row>
    <row r="4" spans="1:8" x14ac:dyDescent="0.2">
      <c r="A4" s="42">
        <v>41306</v>
      </c>
      <c r="B4" s="41">
        <v>3.7</v>
      </c>
      <c r="C4" s="41">
        <v>4.55</v>
      </c>
      <c r="D4" s="41">
        <v>3.45</v>
      </c>
      <c r="E4" s="41">
        <v>4.4000000000000004</v>
      </c>
      <c r="F4" s="41">
        <v>4.4000000000000004</v>
      </c>
      <c r="G4" s="41">
        <v>213860</v>
      </c>
      <c r="H4" s="2">
        <f t="shared" ref="H4:H67" si="0">(F4-F3)/F3</f>
        <v>0.22222222222222229</v>
      </c>
    </row>
    <row r="5" spans="1:8" x14ac:dyDescent="0.2">
      <c r="A5" s="42">
        <v>41334</v>
      </c>
      <c r="B5" s="41">
        <v>4.4000000000000004</v>
      </c>
      <c r="C5" s="41">
        <v>4.9000000000000004</v>
      </c>
      <c r="D5" s="41">
        <v>3.7</v>
      </c>
      <c r="E5" s="41">
        <v>4.6500000000000004</v>
      </c>
      <c r="F5" s="41">
        <v>4.6500000000000004</v>
      </c>
      <c r="G5" s="41">
        <v>210520</v>
      </c>
      <c r="H5" s="2">
        <f t="shared" si="0"/>
        <v>5.6818181818181816E-2</v>
      </c>
    </row>
    <row r="6" spans="1:8" x14ac:dyDescent="0.2">
      <c r="A6" s="42">
        <v>41365</v>
      </c>
      <c r="B6" s="41">
        <v>4.5</v>
      </c>
      <c r="C6" s="41">
        <v>6</v>
      </c>
      <c r="D6" s="41">
        <v>3.8</v>
      </c>
      <c r="E6" s="41">
        <v>4.55</v>
      </c>
      <c r="F6" s="41">
        <v>4.55</v>
      </c>
      <c r="G6" s="41">
        <v>383400</v>
      </c>
      <c r="H6" s="2">
        <f t="shared" si="0"/>
        <v>-2.1505376344086134E-2</v>
      </c>
    </row>
    <row r="7" spans="1:8" x14ac:dyDescent="0.2">
      <c r="A7" s="42">
        <v>41395</v>
      </c>
      <c r="B7" s="41">
        <v>4.55</v>
      </c>
      <c r="C7" s="41">
        <v>4.8</v>
      </c>
      <c r="D7" s="41">
        <v>3.8</v>
      </c>
      <c r="E7" s="41">
        <v>4.4800000000000004</v>
      </c>
      <c r="F7" s="41">
        <v>4.4800000000000004</v>
      </c>
      <c r="G7" s="41">
        <v>680900</v>
      </c>
      <c r="H7" s="2">
        <f t="shared" si="0"/>
        <v>-1.5384615384615252E-2</v>
      </c>
    </row>
    <row r="8" spans="1:8" x14ac:dyDescent="0.2">
      <c r="A8" s="42">
        <v>41426</v>
      </c>
      <c r="B8" s="41">
        <v>4.45</v>
      </c>
      <c r="C8" s="41">
        <v>4.9400000000000004</v>
      </c>
      <c r="D8" s="41">
        <v>4.17</v>
      </c>
      <c r="E8" s="41">
        <v>4.45</v>
      </c>
      <c r="F8" s="41">
        <v>4.45</v>
      </c>
      <c r="G8" s="41">
        <v>921000</v>
      </c>
      <c r="H8" s="2">
        <f t="shared" si="0"/>
        <v>-6.6964285714286266E-3</v>
      </c>
    </row>
    <row r="9" spans="1:8" x14ac:dyDescent="0.2">
      <c r="A9" s="42">
        <v>41456</v>
      </c>
      <c r="B9" s="41">
        <v>4.3600000000000003</v>
      </c>
      <c r="C9" s="41">
        <v>4.79</v>
      </c>
      <c r="D9" s="41">
        <v>3.39</v>
      </c>
      <c r="E9" s="41">
        <v>3.85</v>
      </c>
      <c r="F9" s="41">
        <v>3.85</v>
      </c>
      <c r="G9" s="41">
        <v>650100</v>
      </c>
      <c r="H9" s="2">
        <f t="shared" si="0"/>
        <v>-0.13483146067415733</v>
      </c>
    </row>
    <row r="10" spans="1:8" x14ac:dyDescent="0.2">
      <c r="A10" s="42">
        <v>41487</v>
      </c>
      <c r="B10" s="41">
        <v>3.83</v>
      </c>
      <c r="C10" s="41">
        <v>4</v>
      </c>
      <c r="D10" s="41">
        <v>2.31</v>
      </c>
      <c r="E10" s="41">
        <v>2.41</v>
      </c>
      <c r="F10" s="41">
        <v>2.41</v>
      </c>
      <c r="G10" s="41">
        <v>2978600</v>
      </c>
      <c r="H10" s="2">
        <f t="shared" si="0"/>
        <v>-0.37402597402597398</v>
      </c>
    </row>
    <row r="11" spans="1:8" x14ac:dyDescent="0.2">
      <c r="A11" s="42">
        <v>41518</v>
      </c>
      <c r="B11" s="41">
        <v>2.4500000000000002</v>
      </c>
      <c r="C11" s="41">
        <v>2.88</v>
      </c>
      <c r="D11" s="41">
        <v>2.38</v>
      </c>
      <c r="E11" s="41">
        <v>2.67</v>
      </c>
      <c r="F11" s="41">
        <v>2.67</v>
      </c>
      <c r="G11" s="41">
        <v>4413500</v>
      </c>
      <c r="H11" s="2">
        <f t="shared" si="0"/>
        <v>0.1078838174273858</v>
      </c>
    </row>
    <row r="12" spans="1:8" x14ac:dyDescent="0.2">
      <c r="A12" s="42">
        <v>41548</v>
      </c>
      <c r="B12" s="41">
        <v>2.64</v>
      </c>
      <c r="C12" s="41">
        <v>3.29</v>
      </c>
      <c r="D12" s="41">
        <v>2.5499999999999998</v>
      </c>
      <c r="E12" s="41">
        <v>2.82</v>
      </c>
      <c r="F12" s="41">
        <v>2.82</v>
      </c>
      <c r="G12" s="41">
        <v>3189900</v>
      </c>
      <c r="H12" s="2">
        <f t="shared" si="0"/>
        <v>5.6179775280898847E-2</v>
      </c>
    </row>
    <row r="13" spans="1:8" x14ac:dyDescent="0.2">
      <c r="A13" s="42">
        <v>41579</v>
      </c>
      <c r="B13" s="41">
        <v>2.79</v>
      </c>
      <c r="C13" s="41">
        <v>3.05</v>
      </c>
      <c r="D13" s="41">
        <v>2.42</v>
      </c>
      <c r="E13" s="41">
        <v>2.61</v>
      </c>
      <c r="F13" s="41">
        <v>2.61</v>
      </c>
      <c r="G13" s="41">
        <v>1842400</v>
      </c>
      <c r="H13" s="2">
        <f t="shared" si="0"/>
        <v>-7.4468085106382975E-2</v>
      </c>
    </row>
    <row r="14" spans="1:8" x14ac:dyDescent="0.2">
      <c r="A14" s="42">
        <v>41609</v>
      </c>
      <c r="B14" s="41">
        <v>2.64</v>
      </c>
      <c r="C14" s="41">
        <v>2.92</v>
      </c>
      <c r="D14" s="41">
        <v>2.2799999999999998</v>
      </c>
      <c r="E14" s="41">
        <v>2.62</v>
      </c>
      <c r="F14" s="41">
        <v>2.62</v>
      </c>
      <c r="G14" s="41">
        <v>1477000</v>
      </c>
      <c r="H14" s="2">
        <f t="shared" si="0"/>
        <v>3.8314176245211615E-3</v>
      </c>
    </row>
    <row r="15" spans="1:8" x14ac:dyDescent="0.2">
      <c r="A15" s="42">
        <v>41640</v>
      </c>
      <c r="B15" s="41">
        <v>2.64</v>
      </c>
      <c r="C15" s="41">
        <v>4.25</v>
      </c>
      <c r="D15" s="41">
        <v>2.57</v>
      </c>
      <c r="E15" s="41">
        <v>4.17</v>
      </c>
      <c r="F15" s="41">
        <v>4.17</v>
      </c>
      <c r="G15" s="41">
        <v>5723100</v>
      </c>
      <c r="H15" s="2">
        <f t="shared" si="0"/>
        <v>0.59160305343511443</v>
      </c>
    </row>
    <row r="16" spans="1:8" x14ac:dyDescent="0.2">
      <c r="A16" s="42">
        <v>41671</v>
      </c>
      <c r="B16" s="41">
        <v>4.2</v>
      </c>
      <c r="C16" s="41">
        <v>4.8899999999999997</v>
      </c>
      <c r="D16" s="41">
        <v>3.75</v>
      </c>
      <c r="E16" s="41">
        <v>4.8600000000000003</v>
      </c>
      <c r="F16" s="41">
        <v>4.8600000000000003</v>
      </c>
      <c r="G16" s="41">
        <v>3689100</v>
      </c>
      <c r="H16" s="2">
        <f t="shared" si="0"/>
        <v>0.16546762589928068</v>
      </c>
    </row>
    <row r="17" spans="1:8" x14ac:dyDescent="0.2">
      <c r="A17" s="42">
        <v>41699</v>
      </c>
      <c r="B17" s="41">
        <v>4.8</v>
      </c>
      <c r="C17" s="41">
        <v>4.8499999999999996</v>
      </c>
      <c r="D17" s="41">
        <v>3.63</v>
      </c>
      <c r="E17" s="41">
        <v>3.95</v>
      </c>
      <c r="F17" s="41">
        <v>3.95</v>
      </c>
      <c r="G17" s="41">
        <v>13324000</v>
      </c>
      <c r="H17" s="2">
        <f t="shared" si="0"/>
        <v>-0.18724279835390947</v>
      </c>
    </row>
    <row r="18" spans="1:8" x14ac:dyDescent="0.2">
      <c r="A18" s="42">
        <v>41730</v>
      </c>
      <c r="B18" s="41">
        <v>4</v>
      </c>
      <c r="C18" s="41">
        <v>4.07</v>
      </c>
      <c r="D18" s="41">
        <v>3.11</v>
      </c>
      <c r="E18" s="41">
        <v>3.78</v>
      </c>
      <c r="F18" s="41">
        <v>3.78</v>
      </c>
      <c r="G18" s="41">
        <v>5766800</v>
      </c>
      <c r="H18" s="2">
        <f t="shared" si="0"/>
        <v>-4.3037974683544394E-2</v>
      </c>
    </row>
    <row r="19" spans="1:8" x14ac:dyDescent="0.2">
      <c r="A19" s="42">
        <v>41760</v>
      </c>
      <c r="B19" s="41">
        <v>3.76</v>
      </c>
      <c r="C19" s="41">
        <v>3.89</v>
      </c>
      <c r="D19" s="41">
        <v>3.11</v>
      </c>
      <c r="E19" s="41">
        <v>3.68</v>
      </c>
      <c r="F19" s="41">
        <v>3.68</v>
      </c>
      <c r="G19" s="41">
        <v>2897800</v>
      </c>
      <c r="H19" s="2">
        <f t="shared" si="0"/>
        <v>-2.6455026455026363E-2</v>
      </c>
    </row>
    <row r="20" spans="1:8" x14ac:dyDescent="0.2">
      <c r="A20" s="42">
        <v>41791</v>
      </c>
      <c r="B20" s="41">
        <v>3.67</v>
      </c>
      <c r="C20" s="41">
        <v>4.22</v>
      </c>
      <c r="D20" s="41">
        <v>3.24</v>
      </c>
      <c r="E20" s="41">
        <v>3.95</v>
      </c>
      <c r="F20" s="41">
        <v>3.95</v>
      </c>
      <c r="G20" s="41">
        <v>3819900</v>
      </c>
      <c r="H20" s="2">
        <f t="shared" si="0"/>
        <v>7.3369565217391311E-2</v>
      </c>
    </row>
    <row r="21" spans="1:8" x14ac:dyDescent="0.2">
      <c r="A21" s="42">
        <v>41821</v>
      </c>
      <c r="B21" s="41">
        <v>3.95</v>
      </c>
      <c r="C21" s="41">
        <v>4.25</v>
      </c>
      <c r="D21" s="41">
        <v>3.49</v>
      </c>
      <c r="E21" s="41">
        <v>3.51</v>
      </c>
      <c r="F21" s="41">
        <v>3.51</v>
      </c>
      <c r="G21" s="41">
        <v>3688000</v>
      </c>
      <c r="H21" s="2">
        <f t="shared" si="0"/>
        <v>-0.11139240506329123</v>
      </c>
    </row>
    <row r="22" spans="1:8" x14ac:dyDescent="0.2">
      <c r="A22" s="42">
        <v>41852</v>
      </c>
      <c r="B22" s="41">
        <v>3.54</v>
      </c>
      <c r="C22" s="41">
        <v>6</v>
      </c>
      <c r="D22" s="41">
        <v>3.09</v>
      </c>
      <c r="E22" s="41">
        <v>5.45</v>
      </c>
      <c r="F22" s="41">
        <v>5.45</v>
      </c>
      <c r="G22" s="41">
        <v>12991400</v>
      </c>
      <c r="H22" s="2">
        <f t="shared" si="0"/>
        <v>0.55270655270655289</v>
      </c>
    </row>
    <row r="23" spans="1:8" x14ac:dyDescent="0.2">
      <c r="A23" s="42">
        <v>41883</v>
      </c>
      <c r="B23" s="41">
        <v>5.5</v>
      </c>
      <c r="C23" s="41">
        <v>6.47</v>
      </c>
      <c r="D23" s="41">
        <v>4.5199999999999996</v>
      </c>
      <c r="E23" s="41">
        <v>4.58</v>
      </c>
      <c r="F23" s="41">
        <v>4.58</v>
      </c>
      <c r="G23" s="41">
        <v>16839600</v>
      </c>
      <c r="H23" s="2">
        <f t="shared" si="0"/>
        <v>-0.15963302752293579</v>
      </c>
    </row>
    <row r="24" spans="1:8" x14ac:dyDescent="0.2">
      <c r="A24" s="42">
        <v>41913</v>
      </c>
      <c r="B24" s="41">
        <v>4.5999999999999996</v>
      </c>
      <c r="C24" s="41">
        <v>4.5999999999999996</v>
      </c>
      <c r="D24" s="41">
        <v>3.6</v>
      </c>
      <c r="E24" s="41">
        <v>3.83</v>
      </c>
      <c r="F24" s="41">
        <v>3.83</v>
      </c>
      <c r="G24" s="41">
        <v>7945700</v>
      </c>
      <c r="H24" s="2">
        <f t="shared" si="0"/>
        <v>-0.16375545851528384</v>
      </c>
    </row>
    <row r="25" spans="1:8" x14ac:dyDescent="0.2">
      <c r="A25" s="42">
        <v>41944</v>
      </c>
      <c r="B25" s="41">
        <v>3.84</v>
      </c>
      <c r="C25" s="41">
        <v>3.9</v>
      </c>
      <c r="D25" s="41">
        <v>2.92</v>
      </c>
      <c r="E25" s="41">
        <v>3.06</v>
      </c>
      <c r="F25" s="41">
        <v>3.06</v>
      </c>
      <c r="G25" s="41">
        <v>6682100</v>
      </c>
      <c r="H25" s="2">
        <f t="shared" si="0"/>
        <v>-0.20104438642297651</v>
      </c>
    </row>
    <row r="26" spans="1:8" x14ac:dyDescent="0.2">
      <c r="A26" s="42">
        <v>41974</v>
      </c>
      <c r="B26" s="41">
        <v>3.04</v>
      </c>
      <c r="C26" s="41">
        <v>3.63</v>
      </c>
      <c r="D26" s="41">
        <v>2.93</v>
      </c>
      <c r="E26" s="41">
        <v>3.33</v>
      </c>
      <c r="F26" s="41">
        <v>3.33</v>
      </c>
      <c r="G26" s="41">
        <v>3648700</v>
      </c>
      <c r="H26" s="2">
        <f t="shared" si="0"/>
        <v>8.8235294117647065E-2</v>
      </c>
    </row>
    <row r="27" spans="1:8" x14ac:dyDescent="0.2">
      <c r="A27" s="42">
        <v>42005</v>
      </c>
      <c r="B27" s="41">
        <v>3.32</v>
      </c>
      <c r="C27" s="41">
        <v>3.55</v>
      </c>
      <c r="D27" s="41">
        <v>2.75</v>
      </c>
      <c r="E27" s="41">
        <v>3.33</v>
      </c>
      <c r="F27" s="41">
        <v>3.33</v>
      </c>
      <c r="G27" s="41">
        <v>4443500</v>
      </c>
      <c r="H27" s="2">
        <f t="shared" si="0"/>
        <v>0</v>
      </c>
    </row>
    <row r="28" spans="1:8" x14ac:dyDescent="0.2">
      <c r="A28" s="42">
        <v>42036</v>
      </c>
      <c r="B28" s="41">
        <v>3.45</v>
      </c>
      <c r="C28" s="41">
        <v>4</v>
      </c>
      <c r="D28" s="41">
        <v>2.96</v>
      </c>
      <c r="E28" s="41">
        <v>3.61</v>
      </c>
      <c r="F28" s="41">
        <v>3.61</v>
      </c>
      <c r="G28" s="41">
        <v>3220400</v>
      </c>
      <c r="H28" s="2">
        <f t="shared" si="0"/>
        <v>8.4084084084084021E-2</v>
      </c>
    </row>
    <row r="29" spans="1:8" x14ac:dyDescent="0.2">
      <c r="A29" s="42">
        <v>42064</v>
      </c>
      <c r="B29" s="41">
        <v>3.55</v>
      </c>
      <c r="C29" s="41">
        <v>4.16</v>
      </c>
      <c r="D29" s="41">
        <v>3.07</v>
      </c>
      <c r="E29" s="41">
        <v>3.26</v>
      </c>
      <c r="F29" s="41">
        <v>3.26</v>
      </c>
      <c r="G29" s="41">
        <v>4005000</v>
      </c>
      <c r="H29" s="2">
        <f t="shared" si="0"/>
        <v>-9.695290858725765E-2</v>
      </c>
    </row>
    <row r="30" spans="1:8" x14ac:dyDescent="0.2">
      <c r="A30" s="42">
        <v>42095</v>
      </c>
      <c r="B30" s="41">
        <v>3.28</v>
      </c>
      <c r="C30" s="41">
        <v>4.2</v>
      </c>
      <c r="D30" s="41">
        <v>3.16</v>
      </c>
      <c r="E30" s="41">
        <v>3.63</v>
      </c>
      <c r="F30" s="41">
        <v>3.63</v>
      </c>
      <c r="G30" s="41">
        <v>4431400</v>
      </c>
      <c r="H30" s="2">
        <f t="shared" si="0"/>
        <v>0.11349693251533746</v>
      </c>
    </row>
    <row r="31" spans="1:8" x14ac:dyDescent="0.2">
      <c r="A31" s="42">
        <v>42125</v>
      </c>
      <c r="B31" s="41">
        <v>3.68</v>
      </c>
      <c r="C31" s="41">
        <v>4.3899999999999997</v>
      </c>
      <c r="D31" s="41">
        <v>3.41</v>
      </c>
      <c r="E31" s="41">
        <v>4.18</v>
      </c>
      <c r="F31" s="41">
        <v>4.18</v>
      </c>
      <c r="G31" s="41">
        <v>4423000</v>
      </c>
      <c r="H31" s="2">
        <f t="shared" si="0"/>
        <v>0.15151515151515146</v>
      </c>
    </row>
    <row r="32" spans="1:8" x14ac:dyDescent="0.2">
      <c r="A32" s="42">
        <v>42156</v>
      </c>
      <c r="B32" s="41">
        <v>4.18</v>
      </c>
      <c r="C32" s="41">
        <v>4.34</v>
      </c>
      <c r="D32" s="41">
        <v>2.95</v>
      </c>
      <c r="E32" s="41">
        <v>3.02</v>
      </c>
      <c r="F32" s="41">
        <v>3.02</v>
      </c>
      <c r="G32" s="41">
        <v>13123000</v>
      </c>
      <c r="H32" s="2">
        <f t="shared" si="0"/>
        <v>-0.27751196172248799</v>
      </c>
    </row>
    <row r="33" spans="1:8" x14ac:dyDescent="0.2">
      <c r="A33" s="42">
        <v>42186</v>
      </c>
      <c r="B33" s="41">
        <v>3.03</v>
      </c>
      <c r="C33" s="41">
        <v>3.08</v>
      </c>
      <c r="D33" s="41">
        <v>2.2999999999999998</v>
      </c>
      <c r="E33" s="41">
        <v>2.4300000000000002</v>
      </c>
      <c r="F33" s="41">
        <v>2.4300000000000002</v>
      </c>
      <c r="G33" s="41">
        <v>6150000</v>
      </c>
      <c r="H33" s="2">
        <f t="shared" si="0"/>
        <v>-0.19536423841059597</v>
      </c>
    </row>
    <row r="34" spans="1:8" x14ac:dyDescent="0.2">
      <c r="A34" s="42">
        <v>42217</v>
      </c>
      <c r="B34" s="41">
        <v>2.4300000000000002</v>
      </c>
      <c r="C34" s="41">
        <v>2.66</v>
      </c>
      <c r="D34" s="41">
        <v>2.2000000000000002</v>
      </c>
      <c r="E34" s="41">
        <v>2.61</v>
      </c>
      <c r="F34" s="41">
        <v>2.61</v>
      </c>
      <c r="G34" s="41">
        <v>7059200</v>
      </c>
      <c r="H34" s="2">
        <f t="shared" si="0"/>
        <v>7.4074074074073959E-2</v>
      </c>
    </row>
    <row r="35" spans="1:8" x14ac:dyDescent="0.2">
      <c r="A35" s="42">
        <v>42248</v>
      </c>
      <c r="B35" s="41">
        <v>2.5499999999999998</v>
      </c>
      <c r="C35" s="41">
        <v>2.63</v>
      </c>
      <c r="D35" s="41">
        <v>1.59</v>
      </c>
      <c r="E35" s="41">
        <v>1.81</v>
      </c>
      <c r="F35" s="41">
        <v>1.81</v>
      </c>
      <c r="G35" s="41">
        <v>6658100</v>
      </c>
      <c r="H35" s="2">
        <f t="shared" si="0"/>
        <v>-0.30651340996168575</v>
      </c>
    </row>
    <row r="36" spans="1:8" x14ac:dyDescent="0.2">
      <c r="A36" s="42">
        <v>42278</v>
      </c>
      <c r="B36" s="41">
        <v>1.83</v>
      </c>
      <c r="C36" s="41">
        <v>1.97</v>
      </c>
      <c r="D36" s="41">
        <v>1.48</v>
      </c>
      <c r="E36" s="41">
        <v>1.66</v>
      </c>
      <c r="F36" s="41">
        <v>1.66</v>
      </c>
      <c r="G36" s="41">
        <v>6914000</v>
      </c>
      <c r="H36" s="2">
        <f t="shared" si="0"/>
        <v>-8.2872928176795646E-2</v>
      </c>
    </row>
    <row r="37" spans="1:8" x14ac:dyDescent="0.2">
      <c r="A37" s="42">
        <v>42309</v>
      </c>
      <c r="B37" s="41">
        <v>1.63</v>
      </c>
      <c r="C37" s="41">
        <v>1.68</v>
      </c>
      <c r="D37" s="41">
        <v>1.39</v>
      </c>
      <c r="E37" s="41">
        <v>1.54</v>
      </c>
      <c r="F37" s="41">
        <v>1.54</v>
      </c>
      <c r="G37" s="41">
        <v>6286400</v>
      </c>
      <c r="H37" s="2">
        <f t="shared" si="0"/>
        <v>-7.2289156626505952E-2</v>
      </c>
    </row>
    <row r="38" spans="1:8" x14ac:dyDescent="0.2">
      <c r="A38" s="42">
        <v>42339</v>
      </c>
      <c r="B38" s="41">
        <v>1.53</v>
      </c>
      <c r="C38" s="41">
        <v>1.6</v>
      </c>
      <c r="D38" s="41">
        <v>1.1100000000000001</v>
      </c>
      <c r="E38" s="41">
        <v>1.33</v>
      </c>
      <c r="F38" s="41">
        <v>1.33</v>
      </c>
      <c r="G38" s="41">
        <v>5129100</v>
      </c>
      <c r="H38" s="2">
        <f t="shared" si="0"/>
        <v>-0.13636363636363633</v>
      </c>
    </row>
    <row r="39" spans="1:8" x14ac:dyDescent="0.2">
      <c r="A39" s="42">
        <v>42370</v>
      </c>
      <c r="B39" s="41">
        <v>1.31</v>
      </c>
      <c r="C39" s="41">
        <v>1.46</v>
      </c>
      <c r="D39" s="41">
        <v>0.85</v>
      </c>
      <c r="E39" s="41">
        <v>1.32</v>
      </c>
      <c r="F39" s="41">
        <v>1.32</v>
      </c>
      <c r="G39" s="41">
        <v>3844200</v>
      </c>
      <c r="H39" s="2">
        <f t="shared" si="0"/>
        <v>-7.5187969924812095E-3</v>
      </c>
    </row>
    <row r="40" spans="1:8" x14ac:dyDescent="0.2">
      <c r="A40" s="42">
        <v>42401</v>
      </c>
      <c r="B40" s="41">
        <v>1.33</v>
      </c>
      <c r="C40" s="41">
        <v>1.44</v>
      </c>
      <c r="D40" s="41">
        <v>1</v>
      </c>
      <c r="E40" s="41">
        <v>1.1299999999999999</v>
      </c>
      <c r="F40" s="41">
        <v>1.1299999999999999</v>
      </c>
      <c r="G40" s="41">
        <v>4093900</v>
      </c>
      <c r="H40" s="2">
        <f t="shared" si="0"/>
        <v>-0.14393939393939406</v>
      </c>
    </row>
    <row r="41" spans="1:8" x14ac:dyDescent="0.2">
      <c r="A41" s="42">
        <v>42430</v>
      </c>
      <c r="B41" s="41">
        <v>1.1399999999999999</v>
      </c>
      <c r="C41" s="41">
        <v>1.49</v>
      </c>
      <c r="D41" s="41">
        <v>0.97</v>
      </c>
      <c r="E41" s="41">
        <v>1.19</v>
      </c>
      <c r="F41" s="41">
        <v>1.19</v>
      </c>
      <c r="G41" s="41">
        <v>7066300</v>
      </c>
      <c r="H41" s="2">
        <f t="shared" si="0"/>
        <v>5.3097345132743418E-2</v>
      </c>
    </row>
    <row r="42" spans="1:8" x14ac:dyDescent="0.2">
      <c r="A42" s="42">
        <v>42461</v>
      </c>
      <c r="B42" s="41">
        <v>1.1299999999999999</v>
      </c>
      <c r="C42" s="41">
        <v>1.2</v>
      </c>
      <c r="D42" s="41">
        <v>0.83</v>
      </c>
      <c r="E42" s="41">
        <v>0.86</v>
      </c>
      <c r="F42" s="41">
        <v>0.86</v>
      </c>
      <c r="G42" s="41">
        <v>5283200</v>
      </c>
      <c r="H42" s="2">
        <f t="shared" si="0"/>
        <v>-0.27731092436974786</v>
      </c>
    </row>
    <row r="43" spans="1:8" x14ac:dyDescent="0.2">
      <c r="A43" s="42">
        <v>42491</v>
      </c>
      <c r="B43" s="41">
        <v>0.87</v>
      </c>
      <c r="C43" s="41">
        <v>1.19</v>
      </c>
      <c r="D43" s="41">
        <v>0.73</v>
      </c>
      <c r="E43" s="41">
        <v>1.04</v>
      </c>
      <c r="F43" s="41">
        <v>1.04</v>
      </c>
      <c r="G43" s="41">
        <v>8592100</v>
      </c>
      <c r="H43" s="2">
        <f t="shared" si="0"/>
        <v>0.20930232558139542</v>
      </c>
    </row>
    <row r="44" spans="1:8" x14ac:dyDescent="0.2">
      <c r="A44" s="42">
        <v>42522</v>
      </c>
      <c r="B44" s="41">
        <v>1.03</v>
      </c>
      <c r="C44" s="41">
        <v>1.1599999999999999</v>
      </c>
      <c r="D44" s="41">
        <v>0.95</v>
      </c>
      <c r="E44" s="41">
        <v>1.07</v>
      </c>
      <c r="F44" s="41">
        <v>1.07</v>
      </c>
      <c r="G44" s="41">
        <v>13228300</v>
      </c>
      <c r="H44" s="2">
        <f t="shared" si="0"/>
        <v>2.8846153846153872E-2</v>
      </c>
    </row>
    <row r="45" spans="1:8" x14ac:dyDescent="0.2">
      <c r="A45" s="42">
        <v>42552</v>
      </c>
      <c r="B45" s="41">
        <v>1.08</v>
      </c>
      <c r="C45" s="41">
        <v>1.38</v>
      </c>
      <c r="D45" s="41">
        <v>1</v>
      </c>
      <c r="E45" s="41">
        <v>1.1200000000000001</v>
      </c>
      <c r="F45" s="41">
        <v>1.1200000000000001</v>
      </c>
      <c r="G45" s="41">
        <v>6774400</v>
      </c>
      <c r="H45" s="2">
        <f t="shared" si="0"/>
        <v>4.6728971962616862E-2</v>
      </c>
    </row>
    <row r="46" spans="1:8" x14ac:dyDescent="0.2">
      <c r="A46" s="42">
        <v>42583</v>
      </c>
      <c r="B46" s="41">
        <v>1.1100000000000001</v>
      </c>
      <c r="C46" s="41">
        <v>1.56</v>
      </c>
      <c r="D46" s="41">
        <v>0.87</v>
      </c>
      <c r="E46" s="41">
        <v>1.39</v>
      </c>
      <c r="F46" s="41">
        <v>1.39</v>
      </c>
      <c r="G46" s="41">
        <v>7290000</v>
      </c>
      <c r="H46" s="2">
        <f t="shared" si="0"/>
        <v>0.24107142857142835</v>
      </c>
    </row>
    <row r="47" spans="1:8" x14ac:dyDescent="0.2">
      <c r="A47" s="42">
        <v>42614</v>
      </c>
      <c r="B47" s="41">
        <v>1.41</v>
      </c>
      <c r="C47" s="41">
        <v>1.51</v>
      </c>
      <c r="D47" s="41">
        <v>0.91</v>
      </c>
      <c r="E47" s="41">
        <v>1.05</v>
      </c>
      <c r="F47" s="41">
        <v>1.05</v>
      </c>
      <c r="G47" s="41">
        <v>7251900</v>
      </c>
      <c r="H47" s="2">
        <f t="shared" si="0"/>
        <v>-0.24460431654676251</v>
      </c>
    </row>
    <row r="48" spans="1:8" x14ac:dyDescent="0.2">
      <c r="A48" s="42">
        <v>42644</v>
      </c>
      <c r="B48" s="41">
        <v>1.06</v>
      </c>
      <c r="C48" s="41">
        <v>1.08</v>
      </c>
      <c r="D48" s="41">
        <v>0.69</v>
      </c>
      <c r="E48" s="41">
        <v>0.7</v>
      </c>
      <c r="F48" s="41">
        <v>0.7</v>
      </c>
      <c r="G48" s="41">
        <v>4931100</v>
      </c>
      <c r="H48" s="2">
        <f t="shared" si="0"/>
        <v>-0.33333333333333343</v>
      </c>
    </row>
    <row r="49" spans="1:8" x14ac:dyDescent="0.2">
      <c r="A49" s="42">
        <v>42675</v>
      </c>
      <c r="B49" s="41">
        <v>0.71</v>
      </c>
      <c r="C49" s="41">
        <v>0.94</v>
      </c>
      <c r="D49" s="41">
        <v>0.56000000000000005</v>
      </c>
      <c r="E49" s="41">
        <v>0.78</v>
      </c>
      <c r="F49" s="41">
        <v>0.78</v>
      </c>
      <c r="G49" s="41">
        <v>3721200</v>
      </c>
      <c r="H49" s="2">
        <f t="shared" si="0"/>
        <v>0.11428571428571439</v>
      </c>
    </row>
    <row r="50" spans="1:8" x14ac:dyDescent="0.2">
      <c r="A50" s="42">
        <v>42705</v>
      </c>
      <c r="B50" s="41">
        <v>0.8</v>
      </c>
      <c r="C50" s="41">
        <v>0.8</v>
      </c>
      <c r="D50" s="41">
        <v>0.59</v>
      </c>
      <c r="E50" s="41">
        <v>0.68</v>
      </c>
      <c r="F50" s="41">
        <v>0.68</v>
      </c>
      <c r="G50" s="41">
        <v>9263800</v>
      </c>
      <c r="H50" s="2">
        <f t="shared" si="0"/>
        <v>-0.12820512820512817</v>
      </c>
    </row>
    <row r="51" spans="1:8" x14ac:dyDescent="0.2">
      <c r="A51" s="42">
        <v>42736</v>
      </c>
      <c r="B51" s="41">
        <v>0.7</v>
      </c>
      <c r="C51" s="41">
        <v>0.75</v>
      </c>
      <c r="D51" s="41">
        <v>0.65</v>
      </c>
      <c r="E51" s="41">
        <v>0.68</v>
      </c>
      <c r="F51" s="41">
        <v>0.68</v>
      </c>
      <c r="G51" s="41">
        <v>3601300</v>
      </c>
      <c r="H51" s="2">
        <f t="shared" si="0"/>
        <v>0</v>
      </c>
    </row>
    <row r="52" spans="1:8" x14ac:dyDescent="0.2">
      <c r="A52" s="42">
        <v>42767</v>
      </c>
      <c r="B52" s="41">
        <v>0.87</v>
      </c>
      <c r="C52" s="41">
        <v>0.89</v>
      </c>
      <c r="D52" s="41">
        <v>0.69</v>
      </c>
      <c r="E52" s="41">
        <v>0.87</v>
      </c>
      <c r="F52" s="41">
        <v>0.87</v>
      </c>
      <c r="G52" s="41">
        <v>4708900</v>
      </c>
      <c r="H52" s="2">
        <f t="shared" si="0"/>
        <v>0.27941176470588225</v>
      </c>
    </row>
    <row r="53" spans="1:8" x14ac:dyDescent="0.2">
      <c r="A53" s="42">
        <v>42795</v>
      </c>
      <c r="B53" s="41">
        <v>0.87</v>
      </c>
      <c r="C53" s="41">
        <v>0.99</v>
      </c>
      <c r="D53" s="41">
        <v>0.77</v>
      </c>
      <c r="E53" s="41">
        <v>0.94</v>
      </c>
      <c r="F53" s="41">
        <v>0.94</v>
      </c>
      <c r="G53" s="41">
        <v>4682900</v>
      </c>
      <c r="H53" s="2">
        <f t="shared" si="0"/>
        <v>8.0459770114942472E-2</v>
      </c>
    </row>
    <row r="54" spans="1:8" x14ac:dyDescent="0.2">
      <c r="A54" s="42">
        <v>42826</v>
      </c>
      <c r="B54" s="41">
        <v>0.95</v>
      </c>
      <c r="C54" s="41">
        <v>1.1299999999999999</v>
      </c>
      <c r="D54" s="41">
        <v>0.88</v>
      </c>
      <c r="E54" s="41">
        <v>1.1299999999999999</v>
      </c>
      <c r="F54" s="41">
        <v>1.1299999999999999</v>
      </c>
      <c r="G54" s="41">
        <v>5566300</v>
      </c>
      <c r="H54" s="2">
        <f t="shared" si="0"/>
        <v>0.20212765957446804</v>
      </c>
    </row>
    <row r="55" spans="1:8" x14ac:dyDescent="0.2">
      <c r="A55" s="42">
        <v>42856</v>
      </c>
      <c r="B55" s="41">
        <v>1.1499999999999999</v>
      </c>
      <c r="C55" s="41">
        <v>1.26</v>
      </c>
      <c r="D55" s="41">
        <v>1.02</v>
      </c>
      <c r="E55" s="41">
        <v>1.1100000000000001</v>
      </c>
      <c r="F55" s="41">
        <v>1.1100000000000001</v>
      </c>
      <c r="G55" s="41">
        <v>6276700</v>
      </c>
      <c r="H55" s="2">
        <f t="shared" si="0"/>
        <v>-1.7699115044247607E-2</v>
      </c>
    </row>
    <row r="56" spans="1:8" x14ac:dyDescent="0.2">
      <c r="A56" s="42">
        <v>42887</v>
      </c>
      <c r="B56" s="41">
        <v>1.1200000000000001</v>
      </c>
      <c r="C56" s="41">
        <v>1.1299999999999999</v>
      </c>
      <c r="D56" s="41">
        <v>0.94</v>
      </c>
      <c r="E56" s="41">
        <v>1.03</v>
      </c>
      <c r="F56" s="41">
        <v>1.03</v>
      </c>
      <c r="G56" s="41">
        <v>6116600</v>
      </c>
      <c r="H56" s="2">
        <f t="shared" si="0"/>
        <v>-7.2072072072072127E-2</v>
      </c>
    </row>
    <row r="57" spans="1:8" x14ac:dyDescent="0.2">
      <c r="A57" s="42">
        <v>42917</v>
      </c>
      <c r="B57" s="41">
        <v>1.02</v>
      </c>
      <c r="C57" s="41">
        <v>1.1499999999999999</v>
      </c>
      <c r="D57" s="41">
        <v>0.99</v>
      </c>
      <c r="E57" s="41">
        <v>1.1100000000000001</v>
      </c>
      <c r="F57" s="41">
        <v>1.1100000000000001</v>
      </c>
      <c r="G57" s="41">
        <v>2974100</v>
      </c>
      <c r="H57" s="2">
        <f t="shared" si="0"/>
        <v>7.7669902912621422E-2</v>
      </c>
    </row>
    <row r="58" spans="1:8" x14ac:dyDescent="0.2">
      <c r="A58" s="42">
        <v>42948</v>
      </c>
      <c r="B58" s="41">
        <v>1.1000000000000001</v>
      </c>
      <c r="C58" s="41">
        <v>1.25</v>
      </c>
      <c r="D58" s="41">
        <v>1.04</v>
      </c>
      <c r="E58" s="41">
        <v>1.1599999999999999</v>
      </c>
      <c r="F58" s="41">
        <v>1.1599999999999999</v>
      </c>
      <c r="G58" s="41">
        <v>4896000</v>
      </c>
      <c r="H58" s="2">
        <f t="shared" si="0"/>
        <v>4.5045045045044883E-2</v>
      </c>
    </row>
    <row r="59" spans="1:8" x14ac:dyDescent="0.2">
      <c r="A59" s="42">
        <v>42979</v>
      </c>
      <c r="B59" s="41">
        <v>1.1599999999999999</v>
      </c>
      <c r="C59" s="41">
        <v>1.53</v>
      </c>
      <c r="D59" s="41">
        <v>1.1100000000000001</v>
      </c>
      <c r="E59" s="41">
        <v>1.51</v>
      </c>
      <c r="F59" s="41">
        <v>1.51</v>
      </c>
      <c r="G59" s="41">
        <v>12454200</v>
      </c>
      <c r="H59" s="2">
        <f t="shared" si="0"/>
        <v>0.30172413793103459</v>
      </c>
    </row>
    <row r="60" spans="1:8" x14ac:dyDescent="0.2">
      <c r="A60" s="42">
        <v>43009</v>
      </c>
      <c r="B60" s="41">
        <v>1.51</v>
      </c>
      <c r="C60" s="41">
        <v>1.64</v>
      </c>
      <c r="D60" s="41">
        <v>1.33</v>
      </c>
      <c r="E60" s="41">
        <v>1.57</v>
      </c>
      <c r="F60" s="41">
        <v>1.57</v>
      </c>
      <c r="G60" s="41">
        <v>7410200</v>
      </c>
      <c r="H60" s="2">
        <f t="shared" si="0"/>
        <v>3.9735099337748381E-2</v>
      </c>
    </row>
    <row r="61" spans="1:8" x14ac:dyDescent="0.2">
      <c r="A61" s="42">
        <v>43040</v>
      </c>
      <c r="B61" s="41">
        <v>1.57</v>
      </c>
      <c r="C61" s="41">
        <v>1.92</v>
      </c>
      <c r="D61" s="41">
        <v>1.44</v>
      </c>
      <c r="E61" s="41">
        <v>1.76</v>
      </c>
      <c r="F61" s="41">
        <v>1.76</v>
      </c>
      <c r="G61" s="41">
        <v>9042100</v>
      </c>
      <c r="H61" s="2">
        <f t="shared" si="0"/>
        <v>0.12101910828025474</v>
      </c>
    </row>
    <row r="62" spans="1:8" x14ac:dyDescent="0.2">
      <c r="A62" s="42">
        <v>43070</v>
      </c>
      <c r="B62" s="41">
        <v>1.78</v>
      </c>
      <c r="C62" s="41">
        <v>1.98</v>
      </c>
      <c r="D62" s="41">
        <v>1.54</v>
      </c>
      <c r="E62" s="41">
        <v>1.79</v>
      </c>
      <c r="F62" s="41">
        <v>1.79</v>
      </c>
      <c r="G62" s="41">
        <v>8074500</v>
      </c>
      <c r="H62" s="2">
        <f t="shared" si="0"/>
        <v>1.7045454545454562E-2</v>
      </c>
    </row>
    <row r="63" spans="1:8" x14ac:dyDescent="0.2">
      <c r="A63" s="42">
        <v>43101</v>
      </c>
      <c r="B63" s="41">
        <v>1.8</v>
      </c>
      <c r="C63" s="41">
        <v>2.25</v>
      </c>
      <c r="D63" s="41">
        <v>1.77</v>
      </c>
      <c r="E63" s="41">
        <v>2.0299999999999998</v>
      </c>
      <c r="F63" s="41">
        <v>2.0299999999999998</v>
      </c>
      <c r="G63" s="41">
        <v>13297800</v>
      </c>
      <c r="H63" s="2">
        <f t="shared" si="0"/>
        <v>0.13407821229050265</v>
      </c>
    </row>
    <row r="64" spans="1:8" x14ac:dyDescent="0.2">
      <c r="A64" s="42">
        <v>43132</v>
      </c>
      <c r="B64" s="41">
        <v>2.04</v>
      </c>
      <c r="C64" s="41">
        <v>2.56</v>
      </c>
      <c r="D64" s="41">
        <v>1.82</v>
      </c>
      <c r="E64" s="41">
        <v>2.25</v>
      </c>
      <c r="F64" s="41">
        <v>2.25</v>
      </c>
      <c r="G64" s="41">
        <v>30766900</v>
      </c>
      <c r="H64" s="2">
        <f t="shared" si="0"/>
        <v>0.10837438423645331</v>
      </c>
    </row>
    <row r="65" spans="1:8" x14ac:dyDescent="0.2">
      <c r="A65" s="42">
        <v>43160</v>
      </c>
      <c r="B65" s="41">
        <v>2.25</v>
      </c>
      <c r="C65" s="41">
        <v>2.59</v>
      </c>
      <c r="D65" s="41">
        <v>1.92</v>
      </c>
      <c r="E65" s="41">
        <v>2.0099999999999998</v>
      </c>
      <c r="F65" s="41">
        <v>2.0099999999999998</v>
      </c>
      <c r="G65" s="41">
        <v>21902600</v>
      </c>
      <c r="H65" s="2">
        <f t="shared" si="0"/>
        <v>-0.10666666666666676</v>
      </c>
    </row>
    <row r="66" spans="1:8" x14ac:dyDescent="0.2">
      <c r="A66" s="42">
        <v>43191</v>
      </c>
      <c r="B66" s="41">
        <v>1.98</v>
      </c>
      <c r="C66" s="41">
        <v>2.25</v>
      </c>
      <c r="D66" s="41">
        <v>1.56</v>
      </c>
      <c r="E66" s="41">
        <v>1.59</v>
      </c>
      <c r="F66" s="41">
        <v>1.59</v>
      </c>
      <c r="G66" s="41">
        <v>19221500</v>
      </c>
      <c r="H66" s="2">
        <f t="shared" si="0"/>
        <v>-0.2089552238805969</v>
      </c>
    </row>
    <row r="67" spans="1:8" x14ac:dyDescent="0.2">
      <c r="A67" s="42">
        <v>43221</v>
      </c>
      <c r="B67" s="41">
        <v>1.63</v>
      </c>
      <c r="C67" s="41">
        <v>1.9</v>
      </c>
      <c r="D67" s="41">
        <v>1.54</v>
      </c>
      <c r="E67" s="41">
        <v>1.86</v>
      </c>
      <c r="F67" s="41">
        <v>1.86</v>
      </c>
      <c r="G67" s="41">
        <v>11217200</v>
      </c>
      <c r="H67" s="2">
        <f t="shared" si="0"/>
        <v>0.16981132075471697</v>
      </c>
    </row>
    <row r="68" spans="1:8" x14ac:dyDescent="0.2">
      <c r="A68" s="42">
        <v>43252</v>
      </c>
      <c r="B68" s="41">
        <v>1.88</v>
      </c>
      <c r="C68" s="41">
        <v>1.93</v>
      </c>
      <c r="D68" s="41">
        <v>1.41</v>
      </c>
      <c r="E68" s="41">
        <v>1.51</v>
      </c>
      <c r="F68" s="41">
        <v>1.51</v>
      </c>
      <c r="G68" s="41">
        <v>15678300</v>
      </c>
      <c r="H68" s="2">
        <f t="shared" ref="H68:H122" si="1">(F68-F67)/F67</f>
        <v>-0.18817204301075272</v>
      </c>
    </row>
    <row r="69" spans="1:8" x14ac:dyDescent="0.2">
      <c r="A69" s="42">
        <v>43282</v>
      </c>
      <c r="B69" s="41">
        <v>1.48</v>
      </c>
      <c r="C69" s="41">
        <v>1.58</v>
      </c>
      <c r="D69" s="41">
        <v>1.3</v>
      </c>
      <c r="E69" s="41">
        <v>1.39</v>
      </c>
      <c r="F69" s="41">
        <v>1.39</v>
      </c>
      <c r="G69" s="41">
        <v>6483600</v>
      </c>
      <c r="H69" s="2">
        <f t="shared" si="1"/>
        <v>-7.9470198675496762E-2</v>
      </c>
    </row>
    <row r="70" spans="1:8" x14ac:dyDescent="0.2">
      <c r="A70" s="42">
        <v>43313</v>
      </c>
      <c r="B70" s="41">
        <v>1.4</v>
      </c>
      <c r="C70" s="41">
        <v>1.6</v>
      </c>
      <c r="D70" s="41">
        <v>1.36</v>
      </c>
      <c r="E70" s="41">
        <v>1.4</v>
      </c>
      <c r="F70" s="41">
        <v>1.4</v>
      </c>
      <c r="G70" s="41">
        <v>10089900</v>
      </c>
      <c r="H70" s="2">
        <f t="shared" si="1"/>
        <v>7.1942446043165541E-3</v>
      </c>
    </row>
    <row r="71" spans="1:8" x14ac:dyDescent="0.2">
      <c r="A71" s="42">
        <v>43344</v>
      </c>
      <c r="B71" s="41">
        <v>1.4</v>
      </c>
      <c r="C71" s="41">
        <v>1.41</v>
      </c>
      <c r="D71" s="41">
        <v>1.1200000000000001</v>
      </c>
      <c r="E71" s="41">
        <v>1.24</v>
      </c>
      <c r="F71" s="41">
        <v>1.24</v>
      </c>
      <c r="G71" s="41">
        <v>7255500</v>
      </c>
      <c r="H71" s="2">
        <f t="shared" si="1"/>
        <v>-0.11428571428571424</v>
      </c>
    </row>
    <row r="72" spans="1:8" x14ac:dyDescent="0.2">
      <c r="A72" s="42">
        <v>43374</v>
      </c>
      <c r="B72" s="41">
        <v>1.2</v>
      </c>
      <c r="C72" s="41">
        <v>1.45</v>
      </c>
      <c r="D72" s="41">
        <v>1.1599999999999999</v>
      </c>
      <c r="E72" s="41">
        <v>1.29</v>
      </c>
      <c r="F72" s="41">
        <v>1.29</v>
      </c>
      <c r="G72" s="41">
        <v>6477600</v>
      </c>
      <c r="H72" s="2">
        <f t="shared" si="1"/>
        <v>4.0322580645161324E-2</v>
      </c>
    </row>
    <row r="73" spans="1:8" x14ac:dyDescent="0.2">
      <c r="A73" s="42">
        <v>43405</v>
      </c>
      <c r="B73" s="41">
        <v>1.35</v>
      </c>
      <c r="C73" s="41">
        <v>2</v>
      </c>
      <c r="D73" s="41">
        <v>1.33</v>
      </c>
      <c r="E73" s="41">
        <v>1.93</v>
      </c>
      <c r="F73" s="41">
        <v>1.93</v>
      </c>
      <c r="G73" s="41">
        <v>10647000</v>
      </c>
      <c r="H73" s="2">
        <f t="shared" si="1"/>
        <v>0.49612403100775188</v>
      </c>
    </row>
    <row r="74" spans="1:8" x14ac:dyDescent="0.2">
      <c r="A74" s="42">
        <v>43435</v>
      </c>
      <c r="B74" s="41">
        <v>1.98</v>
      </c>
      <c r="C74" s="41">
        <v>2.11</v>
      </c>
      <c r="D74" s="41">
        <v>1.61</v>
      </c>
      <c r="E74" s="41">
        <v>1.83</v>
      </c>
      <c r="F74" s="41">
        <v>1.83</v>
      </c>
      <c r="G74" s="41">
        <v>8050500</v>
      </c>
      <c r="H74" s="2">
        <f t="shared" si="1"/>
        <v>-5.1813471502590608E-2</v>
      </c>
    </row>
    <row r="75" spans="1:8" x14ac:dyDescent="0.2">
      <c r="A75" s="42">
        <v>43466</v>
      </c>
      <c r="B75" s="41">
        <v>1.85</v>
      </c>
      <c r="C75" s="41">
        <v>2.37</v>
      </c>
      <c r="D75" s="41">
        <v>1.81</v>
      </c>
      <c r="E75" s="41">
        <v>2.2000000000000002</v>
      </c>
      <c r="F75" s="41">
        <v>2.2000000000000002</v>
      </c>
      <c r="G75" s="41">
        <v>12479900</v>
      </c>
      <c r="H75" s="2">
        <f t="shared" si="1"/>
        <v>0.20218579234972683</v>
      </c>
    </row>
    <row r="76" spans="1:8" x14ac:dyDescent="0.2">
      <c r="A76" s="42">
        <v>43497</v>
      </c>
      <c r="B76" s="41">
        <v>2.2200000000000002</v>
      </c>
      <c r="C76" s="41">
        <v>3.35</v>
      </c>
      <c r="D76" s="41">
        <v>2.1</v>
      </c>
      <c r="E76" s="41">
        <v>3.18</v>
      </c>
      <c r="F76" s="41">
        <v>3.18</v>
      </c>
      <c r="G76" s="41">
        <v>33873300</v>
      </c>
      <c r="H76" s="2">
        <f t="shared" si="1"/>
        <v>0.44545454545454544</v>
      </c>
    </row>
    <row r="77" spans="1:8" x14ac:dyDescent="0.2">
      <c r="A77" s="42">
        <v>43525</v>
      </c>
      <c r="B77" s="41">
        <v>3.19</v>
      </c>
      <c r="C77" s="41">
        <v>3.97</v>
      </c>
      <c r="D77" s="41">
        <v>3.02</v>
      </c>
      <c r="E77" s="41">
        <v>3.5</v>
      </c>
      <c r="F77" s="41">
        <v>3.5</v>
      </c>
      <c r="G77" s="41">
        <v>30920400</v>
      </c>
      <c r="H77" s="2">
        <f t="shared" si="1"/>
        <v>0.10062893081761001</v>
      </c>
    </row>
    <row r="78" spans="1:8" x14ac:dyDescent="0.2">
      <c r="A78" s="42">
        <v>43556</v>
      </c>
      <c r="B78" s="41">
        <v>3.56</v>
      </c>
      <c r="C78" s="41">
        <v>3.9</v>
      </c>
      <c r="D78" s="41">
        <v>3.3</v>
      </c>
      <c r="E78" s="41">
        <v>3.78</v>
      </c>
      <c r="F78" s="41">
        <v>3.78</v>
      </c>
      <c r="G78" s="41">
        <v>20357400</v>
      </c>
      <c r="H78" s="2">
        <f t="shared" si="1"/>
        <v>7.9999999999999946E-2</v>
      </c>
    </row>
    <row r="79" spans="1:8" x14ac:dyDescent="0.2">
      <c r="A79" s="42">
        <v>43586</v>
      </c>
      <c r="B79" s="41">
        <v>3.8</v>
      </c>
      <c r="C79" s="41">
        <v>4.18</v>
      </c>
      <c r="D79" s="41">
        <v>3.62</v>
      </c>
      <c r="E79" s="41">
        <v>3.77</v>
      </c>
      <c r="F79" s="41">
        <v>3.77</v>
      </c>
      <c r="G79" s="41">
        <v>20120300</v>
      </c>
      <c r="H79" s="2">
        <f t="shared" si="1"/>
        <v>-2.6455026455025894E-3</v>
      </c>
    </row>
    <row r="80" spans="1:8" x14ac:dyDescent="0.2">
      <c r="A80" s="42">
        <v>43617</v>
      </c>
      <c r="B80" s="41">
        <v>3.81</v>
      </c>
      <c r="C80" s="41">
        <v>5.16</v>
      </c>
      <c r="D80" s="41">
        <v>3.63</v>
      </c>
      <c r="E80" s="41">
        <v>5</v>
      </c>
      <c r="F80" s="41">
        <v>5</v>
      </c>
      <c r="G80" s="41">
        <v>46082500</v>
      </c>
      <c r="H80" s="2">
        <f t="shared" si="1"/>
        <v>0.32625994694960214</v>
      </c>
    </row>
    <row r="81" spans="1:8" x14ac:dyDescent="0.2">
      <c r="A81" s="42">
        <v>43647</v>
      </c>
      <c r="B81" s="41">
        <v>5.05</v>
      </c>
      <c r="C81" s="41">
        <v>5.76</v>
      </c>
      <c r="D81" s="41">
        <v>4.58</v>
      </c>
      <c r="E81" s="41">
        <v>5.43</v>
      </c>
      <c r="F81" s="41">
        <v>5.43</v>
      </c>
      <c r="G81" s="41">
        <v>32078700</v>
      </c>
      <c r="H81" s="2">
        <f t="shared" si="1"/>
        <v>8.5999999999999938E-2</v>
      </c>
    </row>
    <row r="82" spans="1:8" x14ac:dyDescent="0.2">
      <c r="A82" s="42">
        <v>43678</v>
      </c>
      <c r="B82" s="41">
        <v>5.45</v>
      </c>
      <c r="C82" s="41">
        <v>7.84</v>
      </c>
      <c r="D82" s="41">
        <v>5.03</v>
      </c>
      <c r="E82" s="41">
        <v>7.61</v>
      </c>
      <c r="F82" s="41">
        <v>7.61</v>
      </c>
      <c r="G82" s="41">
        <v>66622900</v>
      </c>
      <c r="H82" s="2">
        <f t="shared" si="1"/>
        <v>0.40147329650092095</v>
      </c>
    </row>
    <row r="83" spans="1:8" x14ac:dyDescent="0.2">
      <c r="A83" s="42">
        <v>43709</v>
      </c>
      <c r="B83" s="41">
        <v>7.56</v>
      </c>
      <c r="C83" s="41">
        <v>7.69</v>
      </c>
      <c r="D83" s="41">
        <v>5.78</v>
      </c>
      <c r="E83" s="41">
        <v>6.45</v>
      </c>
      <c r="F83" s="41">
        <v>6.45</v>
      </c>
      <c r="G83" s="41">
        <v>41596500</v>
      </c>
      <c r="H83" s="2">
        <f t="shared" si="1"/>
        <v>-0.15243101182654403</v>
      </c>
    </row>
    <row r="84" spans="1:8" x14ac:dyDescent="0.2">
      <c r="A84" s="42">
        <v>43739</v>
      </c>
      <c r="B84" s="41">
        <v>6.46</v>
      </c>
      <c r="C84" s="41">
        <v>7.78</v>
      </c>
      <c r="D84" s="41">
        <v>5.95</v>
      </c>
      <c r="E84" s="41">
        <v>6.99</v>
      </c>
      <c r="F84" s="41">
        <v>6.99</v>
      </c>
      <c r="G84" s="41">
        <v>34836800</v>
      </c>
      <c r="H84" s="2">
        <f t="shared" si="1"/>
        <v>8.3720930232558138E-2</v>
      </c>
    </row>
    <row r="85" spans="1:8" x14ac:dyDescent="0.2">
      <c r="A85" s="42">
        <v>43770</v>
      </c>
      <c r="B85" s="41">
        <v>7</v>
      </c>
      <c r="C85" s="41">
        <v>9.1300000000000008</v>
      </c>
      <c r="D85" s="41">
        <v>6.31</v>
      </c>
      <c r="E85" s="41">
        <v>8.8800000000000008</v>
      </c>
      <c r="F85" s="41">
        <v>8.8800000000000008</v>
      </c>
      <c r="G85" s="41">
        <v>50812500</v>
      </c>
      <c r="H85" s="2">
        <f t="shared" si="1"/>
        <v>0.27038626609442068</v>
      </c>
    </row>
    <row r="86" spans="1:8" x14ac:dyDescent="0.2">
      <c r="A86" s="42">
        <v>43800</v>
      </c>
      <c r="B86" s="41">
        <v>9</v>
      </c>
      <c r="C86" s="41">
        <v>9.02</v>
      </c>
      <c r="D86" s="41">
        <v>6.91</v>
      </c>
      <c r="E86" s="41">
        <v>7.13</v>
      </c>
      <c r="F86" s="41">
        <v>7.13</v>
      </c>
      <c r="G86" s="41">
        <v>51611200</v>
      </c>
      <c r="H86" s="2">
        <f t="shared" si="1"/>
        <v>-0.19707207207207217</v>
      </c>
    </row>
    <row r="87" spans="1:8" x14ac:dyDescent="0.2">
      <c r="A87" s="42">
        <v>43831</v>
      </c>
      <c r="B87" s="41">
        <v>7.21</v>
      </c>
      <c r="C87" s="41">
        <v>7.94</v>
      </c>
      <c r="D87" s="41">
        <v>6.21</v>
      </c>
      <c r="E87" s="41">
        <v>6.24</v>
      </c>
      <c r="F87" s="41">
        <v>6.24</v>
      </c>
      <c r="G87" s="41">
        <v>37263200</v>
      </c>
      <c r="H87" s="2">
        <f t="shared" si="1"/>
        <v>-0.12482468443197751</v>
      </c>
    </row>
    <row r="88" spans="1:8" x14ac:dyDescent="0.2">
      <c r="A88" s="42">
        <v>43862</v>
      </c>
      <c r="B88" s="41">
        <v>6.24</v>
      </c>
      <c r="C88" s="41">
        <v>7.37</v>
      </c>
      <c r="D88" s="41">
        <v>5.42</v>
      </c>
      <c r="E88" s="41">
        <v>6.13</v>
      </c>
      <c r="F88" s="41">
        <v>6.13</v>
      </c>
      <c r="G88" s="41">
        <v>53771800</v>
      </c>
      <c r="H88" s="2">
        <f t="shared" si="1"/>
        <v>-1.762820512820518E-2</v>
      </c>
    </row>
    <row r="89" spans="1:8" x14ac:dyDescent="0.2">
      <c r="A89" s="42">
        <v>43891</v>
      </c>
      <c r="B89" s="41">
        <v>6.05</v>
      </c>
      <c r="C89" s="41">
        <v>7.28</v>
      </c>
      <c r="D89" s="41">
        <v>3.48</v>
      </c>
      <c r="E89" s="41">
        <v>4.3099999999999996</v>
      </c>
      <c r="F89" s="41">
        <v>4.3099999999999996</v>
      </c>
      <c r="G89" s="41">
        <v>66416600</v>
      </c>
      <c r="H89" s="2">
        <f t="shared" si="1"/>
        <v>-0.29690048939641117</v>
      </c>
    </row>
    <row r="90" spans="1:8" x14ac:dyDescent="0.2">
      <c r="A90" s="42">
        <v>43922</v>
      </c>
      <c r="B90" s="41">
        <v>4.1500000000000004</v>
      </c>
      <c r="C90" s="41">
        <v>6.54</v>
      </c>
      <c r="D90" s="41">
        <v>3.71</v>
      </c>
      <c r="E90" s="41">
        <v>5.86</v>
      </c>
      <c r="F90" s="41">
        <v>5.86</v>
      </c>
      <c r="G90" s="41">
        <v>38784100</v>
      </c>
      <c r="H90" s="2">
        <f t="shared" si="1"/>
        <v>0.35962877030162432</v>
      </c>
    </row>
    <row r="91" spans="1:8" x14ac:dyDescent="0.2">
      <c r="A91" s="42">
        <v>43952</v>
      </c>
      <c r="B91" s="41">
        <v>5.64</v>
      </c>
      <c r="C91" s="41">
        <v>6.44</v>
      </c>
      <c r="D91" s="41">
        <v>5.07</v>
      </c>
      <c r="E91" s="41">
        <v>6.42</v>
      </c>
      <c r="F91" s="41">
        <v>6.42</v>
      </c>
      <c r="G91" s="41">
        <v>30150500</v>
      </c>
      <c r="H91" s="2">
        <f t="shared" si="1"/>
        <v>9.5563139931740537E-2</v>
      </c>
    </row>
    <row r="92" spans="1:8" x14ac:dyDescent="0.2">
      <c r="A92" s="42">
        <v>43983</v>
      </c>
      <c r="B92" s="41">
        <v>6.5</v>
      </c>
      <c r="C92" s="41">
        <v>12.71</v>
      </c>
      <c r="D92" s="41">
        <v>6.37</v>
      </c>
      <c r="E92" s="41">
        <v>12.57</v>
      </c>
      <c r="F92" s="41">
        <v>12.57</v>
      </c>
      <c r="G92" s="41">
        <v>85160100</v>
      </c>
      <c r="H92" s="2">
        <f t="shared" si="1"/>
        <v>0.95794392523364491</v>
      </c>
    </row>
    <row r="93" spans="1:8" x14ac:dyDescent="0.2">
      <c r="A93" s="42">
        <v>44013</v>
      </c>
      <c r="B93" s="41">
        <v>12.82</v>
      </c>
      <c r="C93" s="41">
        <v>14.27</v>
      </c>
      <c r="D93" s="41">
        <v>11.76</v>
      </c>
      <c r="E93" s="41">
        <v>13.88</v>
      </c>
      <c r="F93" s="41">
        <v>13.88</v>
      </c>
      <c r="G93" s="41">
        <v>42135500</v>
      </c>
      <c r="H93" s="2">
        <f t="shared" si="1"/>
        <v>0.10421638822593481</v>
      </c>
    </row>
    <row r="94" spans="1:8" x14ac:dyDescent="0.2">
      <c r="A94" s="42">
        <v>44044</v>
      </c>
      <c r="B94" s="41">
        <v>14.15</v>
      </c>
      <c r="C94" s="41">
        <v>29.559999000000001</v>
      </c>
      <c r="D94" s="41">
        <v>14.12</v>
      </c>
      <c r="E94" s="41">
        <v>24.190000999999999</v>
      </c>
      <c r="F94" s="41">
        <v>24.190000999999999</v>
      </c>
      <c r="G94" s="41">
        <v>114395300</v>
      </c>
      <c r="H94" s="2">
        <f t="shared" si="1"/>
        <v>0.74279546109510064</v>
      </c>
    </row>
    <row r="95" spans="1:8" x14ac:dyDescent="0.2">
      <c r="A95" s="42">
        <v>44075</v>
      </c>
      <c r="B95" s="41">
        <v>24.33</v>
      </c>
      <c r="C95" s="41">
        <v>34.720001000000003</v>
      </c>
      <c r="D95" s="41">
        <v>20.6</v>
      </c>
      <c r="E95" s="41">
        <v>32.740001999999997</v>
      </c>
      <c r="F95" s="41">
        <v>32.740001999999997</v>
      </c>
      <c r="G95" s="41">
        <v>116841200</v>
      </c>
      <c r="H95" s="2">
        <f t="shared" si="1"/>
        <v>0.35345186633105136</v>
      </c>
    </row>
    <row r="96" spans="1:8" x14ac:dyDescent="0.2">
      <c r="A96" s="42">
        <v>44105</v>
      </c>
      <c r="B96" s="41">
        <v>33.659999999999997</v>
      </c>
      <c r="C96" s="41">
        <v>42.360000999999997</v>
      </c>
      <c r="D96" s="41">
        <v>25.26</v>
      </c>
      <c r="E96" s="41">
        <v>28.66</v>
      </c>
      <c r="F96" s="41">
        <v>28.66</v>
      </c>
      <c r="G96" s="41">
        <v>77751100</v>
      </c>
      <c r="H96" s="2">
        <f t="shared" si="1"/>
        <v>-0.12461825750652053</v>
      </c>
    </row>
    <row r="97" spans="1:8" x14ac:dyDescent="0.2">
      <c r="A97" s="42">
        <v>44136</v>
      </c>
      <c r="B97" s="41">
        <v>28.809999000000001</v>
      </c>
      <c r="C97" s="41">
        <v>45.68</v>
      </c>
      <c r="D97" s="41">
        <v>28.25</v>
      </c>
      <c r="E97" s="41">
        <v>44.98</v>
      </c>
      <c r="F97" s="41">
        <v>44.98</v>
      </c>
      <c r="G97" s="41">
        <v>92001800</v>
      </c>
      <c r="H97" s="2">
        <f t="shared" si="1"/>
        <v>0.56943475226796914</v>
      </c>
    </row>
    <row r="98" spans="1:8" x14ac:dyDescent="0.2">
      <c r="A98" s="42">
        <v>44166</v>
      </c>
      <c r="B98" s="41">
        <v>45.259998000000003</v>
      </c>
      <c r="C98" s="41">
        <v>61.240001999999997</v>
      </c>
      <c r="D98" s="41">
        <v>38.099997999999999</v>
      </c>
      <c r="E98" s="41">
        <v>56.560001</v>
      </c>
      <c r="F98" s="41">
        <v>56.560001</v>
      </c>
      <c r="G98" s="41">
        <v>76601300</v>
      </c>
      <c r="H98" s="2">
        <f t="shared" si="1"/>
        <v>0.25744777678968439</v>
      </c>
    </row>
    <row r="99" spans="1:8" x14ac:dyDescent="0.2">
      <c r="A99" s="42">
        <v>44197</v>
      </c>
      <c r="B99" s="41">
        <v>57.419998</v>
      </c>
      <c r="C99" s="41">
        <v>70.400002000000001</v>
      </c>
      <c r="D99" s="41">
        <v>47.779998999999997</v>
      </c>
      <c r="E99" s="41">
        <v>57.209999000000003</v>
      </c>
      <c r="F99" s="41">
        <v>57.209999000000003</v>
      </c>
      <c r="G99" s="41">
        <v>55642200</v>
      </c>
      <c r="H99" s="2">
        <f t="shared" si="1"/>
        <v>1.1492185086771897E-2</v>
      </c>
    </row>
    <row r="100" spans="1:8" x14ac:dyDescent="0.2">
      <c r="A100" s="42">
        <v>44228</v>
      </c>
      <c r="B100" s="41">
        <v>59.18</v>
      </c>
      <c r="C100" s="41">
        <v>97.699996999999996</v>
      </c>
      <c r="D100" s="41">
        <v>57.220001000000003</v>
      </c>
      <c r="E100" s="41">
        <v>82.57</v>
      </c>
      <c r="F100" s="41">
        <v>82.57</v>
      </c>
      <c r="G100" s="41">
        <v>82025800</v>
      </c>
      <c r="H100" s="2">
        <f t="shared" si="1"/>
        <v>0.44327917223001506</v>
      </c>
    </row>
    <row r="101" spans="1:8" x14ac:dyDescent="0.2">
      <c r="A101" s="42">
        <v>44256</v>
      </c>
      <c r="B101" s="41">
        <v>87</v>
      </c>
      <c r="C101" s="41">
        <v>102.55999799999999</v>
      </c>
      <c r="D101" s="41">
        <v>61.799999</v>
      </c>
      <c r="E101" s="41">
        <v>80.360000999999997</v>
      </c>
      <c r="F101" s="41">
        <v>80.360000999999997</v>
      </c>
      <c r="G101" s="41">
        <v>112531900</v>
      </c>
      <c r="H101" s="2">
        <f t="shared" si="1"/>
        <v>-2.6765156836623429E-2</v>
      </c>
    </row>
    <row r="102" spans="1:8" x14ac:dyDescent="0.2">
      <c r="A102" s="42">
        <v>44287</v>
      </c>
      <c r="B102" s="41">
        <v>84.559997999999993</v>
      </c>
      <c r="C102" s="41">
        <v>93.330001999999993</v>
      </c>
      <c r="D102" s="41">
        <v>67.269997000000004</v>
      </c>
      <c r="E102" s="41">
        <v>75.430000000000007</v>
      </c>
      <c r="F102" s="41">
        <v>75.430000000000007</v>
      </c>
      <c r="G102" s="41">
        <v>61336200</v>
      </c>
      <c r="H102" s="2">
        <f t="shared" si="1"/>
        <v>-6.134894149640429E-2</v>
      </c>
    </row>
    <row r="103" spans="1:8" x14ac:dyDescent="0.2">
      <c r="A103" s="42">
        <v>44317</v>
      </c>
      <c r="B103" s="41">
        <v>75.660004000000001</v>
      </c>
      <c r="C103" s="41">
        <v>76</v>
      </c>
      <c r="D103" s="41">
        <v>53.02</v>
      </c>
      <c r="E103" s="41">
        <v>66.169998000000007</v>
      </c>
      <c r="F103" s="41">
        <v>66.169998000000007</v>
      </c>
      <c r="G103" s="41">
        <v>54739600</v>
      </c>
      <c r="H103" s="2">
        <f t="shared" si="1"/>
        <v>-0.12276285297626938</v>
      </c>
    </row>
    <row r="104" spans="1:8" x14ac:dyDescent="0.2">
      <c r="A104" s="42">
        <v>44348</v>
      </c>
      <c r="B104" s="41">
        <v>67.010002</v>
      </c>
      <c r="C104" s="41">
        <v>80.879997000000003</v>
      </c>
      <c r="D104" s="41">
        <v>62.810001</v>
      </c>
      <c r="E104" s="41">
        <v>76.029999000000004</v>
      </c>
      <c r="F104" s="41">
        <v>76.029999000000004</v>
      </c>
      <c r="G104" s="41">
        <v>67276800</v>
      </c>
      <c r="H104" s="2">
        <f t="shared" si="1"/>
        <v>0.14901014505093374</v>
      </c>
    </row>
    <row r="105" spans="1:8" x14ac:dyDescent="0.2">
      <c r="A105" s="42">
        <v>44378</v>
      </c>
      <c r="B105" s="41">
        <v>76.580001999999993</v>
      </c>
      <c r="C105" s="41">
        <v>78.660004000000001</v>
      </c>
      <c r="D105" s="41">
        <v>57.560001</v>
      </c>
      <c r="E105" s="41">
        <v>62.950001</v>
      </c>
      <c r="F105" s="41">
        <v>62.950001</v>
      </c>
      <c r="G105" s="41">
        <v>68418400</v>
      </c>
      <c r="H105" s="2">
        <f t="shared" si="1"/>
        <v>-0.17203732963353061</v>
      </c>
    </row>
    <row r="106" spans="1:8" x14ac:dyDescent="0.2">
      <c r="A106" s="42">
        <v>44409</v>
      </c>
      <c r="B106" s="41">
        <v>63.189999</v>
      </c>
      <c r="C106" s="41">
        <v>66.949996999999996</v>
      </c>
      <c r="D106" s="41">
        <v>47.57</v>
      </c>
      <c r="E106" s="41">
        <v>58.450001</v>
      </c>
      <c r="F106" s="41">
        <v>58.450001</v>
      </c>
      <c r="G106" s="41">
        <v>88205800</v>
      </c>
      <c r="H106" s="2">
        <f t="shared" si="1"/>
        <v>-7.1485304662663951E-2</v>
      </c>
    </row>
    <row r="107" spans="1:8" x14ac:dyDescent="0.2">
      <c r="A107" s="42">
        <v>44440</v>
      </c>
      <c r="B107" s="41">
        <v>58.779998999999997</v>
      </c>
      <c r="C107" s="41">
        <v>76.599997999999999</v>
      </c>
      <c r="D107" s="41">
        <v>58.150002000000001</v>
      </c>
      <c r="E107" s="41">
        <v>68.75</v>
      </c>
      <c r="F107" s="41">
        <v>68.75</v>
      </c>
      <c r="G107" s="41">
        <v>93628600</v>
      </c>
      <c r="H107" s="2">
        <f t="shared" si="1"/>
        <v>0.17621897046674131</v>
      </c>
    </row>
    <row r="108" spans="1:8" x14ac:dyDescent="0.2">
      <c r="A108" s="42">
        <v>44470</v>
      </c>
      <c r="B108" s="41">
        <v>68.580001999999993</v>
      </c>
      <c r="C108" s="41">
        <v>90.489998</v>
      </c>
      <c r="D108" s="41">
        <v>67.319999999999993</v>
      </c>
      <c r="E108" s="41">
        <v>86.059997999999993</v>
      </c>
      <c r="F108" s="41">
        <v>86.059997999999993</v>
      </c>
      <c r="G108" s="41">
        <v>58061700</v>
      </c>
      <c r="H108" s="2">
        <f t="shared" si="1"/>
        <v>0.25178178909090898</v>
      </c>
    </row>
    <row r="109" spans="1:8" x14ac:dyDescent="0.2">
      <c r="A109" s="42">
        <v>44501</v>
      </c>
      <c r="B109" s="41">
        <v>86.870002999999997</v>
      </c>
      <c r="C109" s="41">
        <v>93.980002999999996</v>
      </c>
      <c r="D109" s="41">
        <v>51.389999000000003</v>
      </c>
      <c r="E109" s="41">
        <v>53.060001</v>
      </c>
      <c r="F109" s="41">
        <v>53.060001</v>
      </c>
      <c r="G109" s="41">
        <v>72271800</v>
      </c>
      <c r="H109" s="2">
        <f t="shared" si="1"/>
        <v>-0.38345337865334361</v>
      </c>
    </row>
    <row r="110" spans="1:8" x14ac:dyDescent="0.2">
      <c r="A110" s="42">
        <v>44531</v>
      </c>
      <c r="B110" s="41">
        <v>54.099997999999999</v>
      </c>
      <c r="C110" s="41">
        <v>70.519997000000004</v>
      </c>
      <c r="D110" s="41">
        <v>45</v>
      </c>
      <c r="E110" s="41">
        <v>60.990001999999997</v>
      </c>
      <c r="F110" s="41">
        <v>60.990001999999997</v>
      </c>
      <c r="G110" s="41">
        <v>85532100</v>
      </c>
      <c r="H110" s="2">
        <f t="shared" si="1"/>
        <v>0.14945346495564515</v>
      </c>
    </row>
    <row r="111" spans="1:8" x14ac:dyDescent="0.2">
      <c r="A111" s="42">
        <v>44562</v>
      </c>
      <c r="B111" s="41">
        <v>62</v>
      </c>
      <c r="C111" s="41">
        <v>63.240001999999997</v>
      </c>
      <c r="D111" s="41">
        <v>35.549999</v>
      </c>
      <c r="E111" s="41">
        <v>44.150002000000001</v>
      </c>
      <c r="F111" s="41">
        <v>44.150002000000001</v>
      </c>
      <c r="G111" s="41">
        <v>64948400</v>
      </c>
      <c r="H111" s="2">
        <f t="shared" si="1"/>
        <v>-0.27611082878797083</v>
      </c>
    </row>
    <row r="112" spans="1:8" x14ac:dyDescent="0.2">
      <c r="A112" s="42">
        <v>44593</v>
      </c>
      <c r="B112" s="41">
        <v>44.700001</v>
      </c>
      <c r="C112" s="41">
        <v>55.68</v>
      </c>
      <c r="D112" s="41">
        <v>39.209999000000003</v>
      </c>
      <c r="E112" s="41">
        <v>48.48</v>
      </c>
      <c r="F112" s="41">
        <v>48.48</v>
      </c>
      <c r="G112" s="41">
        <v>94594400</v>
      </c>
      <c r="H112" s="2">
        <f t="shared" si="1"/>
        <v>9.8074695443954821E-2</v>
      </c>
    </row>
    <row r="113" spans="1:8" x14ac:dyDescent="0.2">
      <c r="A113" s="42">
        <v>44621</v>
      </c>
      <c r="B113" s="41">
        <v>48.84</v>
      </c>
      <c r="C113" s="41">
        <v>48.84</v>
      </c>
      <c r="D113" s="41">
        <v>30.610001</v>
      </c>
      <c r="E113" s="41">
        <v>43.810001</v>
      </c>
      <c r="F113" s="41">
        <v>43.810001</v>
      </c>
      <c r="G113" s="41">
        <v>73482200</v>
      </c>
      <c r="H113" s="2">
        <f t="shared" si="1"/>
        <v>-9.6328362211221069E-2</v>
      </c>
    </row>
    <row r="114" spans="1:8" x14ac:dyDescent="0.2">
      <c r="A114" s="42">
        <v>44652</v>
      </c>
      <c r="B114" s="41">
        <v>44.119999</v>
      </c>
      <c r="C114" s="41">
        <v>46.84</v>
      </c>
      <c r="D114" s="41">
        <v>30.629999000000002</v>
      </c>
      <c r="E114" s="41">
        <v>31.65</v>
      </c>
      <c r="F114" s="41">
        <v>31.65</v>
      </c>
      <c r="G114" s="41">
        <v>39157200</v>
      </c>
      <c r="H114" s="2">
        <f t="shared" si="1"/>
        <v>-0.27756221690111355</v>
      </c>
    </row>
    <row r="115" spans="1:8" x14ac:dyDescent="0.2">
      <c r="A115" s="42">
        <v>44682</v>
      </c>
      <c r="B115" s="41">
        <v>31.65</v>
      </c>
      <c r="C115" s="41">
        <v>34.720001000000003</v>
      </c>
      <c r="D115" s="41">
        <v>21.43</v>
      </c>
      <c r="E115" s="41">
        <v>25.43</v>
      </c>
      <c r="F115" s="41">
        <v>25.43</v>
      </c>
      <c r="G115" s="41">
        <v>65111700</v>
      </c>
      <c r="H115" s="2">
        <f t="shared" si="1"/>
        <v>-0.1965244865718799</v>
      </c>
    </row>
    <row r="116" spans="1:8" x14ac:dyDescent="0.2">
      <c r="A116" s="42">
        <v>44713</v>
      </c>
      <c r="B116" s="41">
        <v>21.48</v>
      </c>
      <c r="C116" s="41">
        <v>22.5</v>
      </c>
      <c r="D116" s="41">
        <v>14.43</v>
      </c>
      <c r="E116" s="41">
        <v>17.469999000000001</v>
      </c>
      <c r="F116" s="41">
        <v>17.469999000000001</v>
      </c>
      <c r="G116" s="41">
        <v>128643700</v>
      </c>
      <c r="H116" s="2">
        <f t="shared" si="1"/>
        <v>-0.31301616201336996</v>
      </c>
    </row>
    <row r="117" spans="1:8" x14ac:dyDescent="0.2">
      <c r="A117" s="42">
        <v>44743</v>
      </c>
      <c r="B117" s="41">
        <v>17.440000999999999</v>
      </c>
      <c r="C117" s="41">
        <v>21.379999000000002</v>
      </c>
      <c r="D117" s="41">
        <v>15.64</v>
      </c>
      <c r="E117" s="41">
        <v>20.07</v>
      </c>
      <c r="F117" s="41">
        <v>20.07</v>
      </c>
      <c r="G117" s="41">
        <v>53336900</v>
      </c>
      <c r="H117" s="2">
        <f t="shared" si="1"/>
        <v>0.14882662557679591</v>
      </c>
    </row>
    <row r="118" spans="1:8" x14ac:dyDescent="0.2">
      <c r="A118" s="42">
        <v>44774</v>
      </c>
      <c r="B118" s="41">
        <v>19.850000000000001</v>
      </c>
      <c r="C118" s="41">
        <v>25</v>
      </c>
      <c r="D118" s="41">
        <v>18.260000000000002</v>
      </c>
      <c r="E118" s="41">
        <v>18.469999000000001</v>
      </c>
      <c r="F118" s="41">
        <v>18.469999000000001</v>
      </c>
      <c r="G118" s="41">
        <v>54949500</v>
      </c>
      <c r="H118" s="2">
        <f t="shared" si="1"/>
        <v>-7.9721026407573434E-2</v>
      </c>
    </row>
    <row r="119" spans="1:8" x14ac:dyDescent="0.2">
      <c r="A119" s="42">
        <v>44805</v>
      </c>
      <c r="B119" s="41">
        <v>18.049999</v>
      </c>
      <c r="C119" s="41">
        <v>20.420000000000002</v>
      </c>
      <c r="D119" s="41">
        <v>14.09</v>
      </c>
      <c r="E119" s="41">
        <v>14.41</v>
      </c>
      <c r="F119" s="41">
        <v>14.41</v>
      </c>
      <c r="G119" s="41">
        <v>45125200</v>
      </c>
      <c r="H119" s="2">
        <f t="shared" si="1"/>
        <v>-0.2198158754637724</v>
      </c>
    </row>
    <row r="120" spans="1:8" x14ac:dyDescent="0.2">
      <c r="A120" s="42">
        <v>44835</v>
      </c>
      <c r="B120" s="41">
        <v>14.66</v>
      </c>
      <c r="C120" s="41">
        <v>16.719999000000001</v>
      </c>
      <c r="D120" s="41">
        <v>12.19</v>
      </c>
      <c r="E120" s="41">
        <v>14.6</v>
      </c>
      <c r="F120" s="41">
        <v>14.6</v>
      </c>
      <c r="G120" s="41">
        <v>54386700</v>
      </c>
      <c r="H120" s="2">
        <f t="shared" si="1"/>
        <v>1.3185287994448265E-2</v>
      </c>
    </row>
    <row r="121" spans="1:8" x14ac:dyDescent="0.2">
      <c r="A121" s="42">
        <v>44866</v>
      </c>
      <c r="B121" s="41">
        <v>15.14</v>
      </c>
      <c r="C121" s="41">
        <v>20.399999999999999</v>
      </c>
      <c r="D121" s="41">
        <v>10.65</v>
      </c>
      <c r="E121" s="41">
        <v>18.260000000000002</v>
      </c>
      <c r="F121" s="41">
        <v>18.260000000000002</v>
      </c>
      <c r="G121" s="41">
        <v>82066000</v>
      </c>
      <c r="H121" s="2">
        <f t="shared" si="1"/>
        <v>0.25068493150684945</v>
      </c>
    </row>
    <row r="122" spans="1:8" x14ac:dyDescent="0.2">
      <c r="A122" s="42">
        <v>44896</v>
      </c>
      <c r="B122" s="41">
        <v>18.32</v>
      </c>
      <c r="C122" s="41">
        <v>19.200001</v>
      </c>
      <c r="D122" s="41">
        <v>13.43</v>
      </c>
      <c r="E122" s="41">
        <v>15.24</v>
      </c>
      <c r="F122" s="41">
        <v>15.24</v>
      </c>
      <c r="G122" s="41">
        <v>39030600</v>
      </c>
      <c r="H122" s="2">
        <f t="shared" si="1"/>
        <v>-0.1653888280394305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43A9-E236-4D61-A51C-27418D63D1C2}">
  <dimension ref="A1:H122"/>
  <sheetViews>
    <sheetView workbookViewId="0">
      <selection activeCell="L18" sqref="L18"/>
    </sheetView>
  </sheetViews>
  <sheetFormatPr baseColWidth="10" defaultColWidth="8.6640625" defaultRowHeight="16" x14ac:dyDescent="0.2"/>
  <cols>
    <col min="1" max="7" width="8.6640625" style="41"/>
    <col min="8" max="8" width="8.6640625" style="2"/>
    <col min="9" max="16384" width="8.6640625" style="41"/>
  </cols>
  <sheetData>
    <row r="1" spans="1:8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2" t="s">
        <v>168</v>
      </c>
    </row>
    <row r="2" spans="1:8" x14ac:dyDescent="0.2">
      <c r="A2" s="42">
        <v>41244</v>
      </c>
      <c r="B2" s="41">
        <v>13.44</v>
      </c>
      <c r="C2" s="41">
        <v>14.48</v>
      </c>
      <c r="D2" s="41">
        <v>13.04</v>
      </c>
      <c r="E2" s="41">
        <v>14.39</v>
      </c>
      <c r="F2" s="41">
        <v>14.39</v>
      </c>
      <c r="G2" s="41">
        <v>31564400</v>
      </c>
    </row>
    <row r="3" spans="1:8" x14ac:dyDescent="0.2">
      <c r="A3" s="42">
        <v>41275</v>
      </c>
      <c r="B3" s="41">
        <v>14.69</v>
      </c>
      <c r="C3" s="41">
        <v>15.9</v>
      </c>
      <c r="D3" s="41">
        <v>14.13</v>
      </c>
      <c r="E3" s="41">
        <v>14.86</v>
      </c>
      <c r="F3" s="41">
        <v>14.86</v>
      </c>
      <c r="G3" s="41">
        <v>46145200</v>
      </c>
      <c r="H3" s="2">
        <f>(F3-F2)/F2</f>
        <v>3.2661570535093734E-2</v>
      </c>
    </row>
    <row r="4" spans="1:8" x14ac:dyDescent="0.2">
      <c r="A4" s="42">
        <v>41306</v>
      </c>
      <c r="B4" s="41">
        <v>14.94</v>
      </c>
      <c r="C4" s="41">
        <v>15.75</v>
      </c>
      <c r="D4" s="41">
        <v>14.48</v>
      </c>
      <c r="E4" s="41">
        <v>15.15</v>
      </c>
      <c r="F4" s="41">
        <v>15.15</v>
      </c>
      <c r="G4" s="41">
        <v>37204400</v>
      </c>
      <c r="H4" s="2">
        <f t="shared" ref="H4:H67" si="0">(F4-F3)/F3</f>
        <v>1.951547779273223E-2</v>
      </c>
    </row>
    <row r="5" spans="1:8" x14ac:dyDescent="0.2">
      <c r="A5" s="42">
        <v>41334</v>
      </c>
      <c r="B5" s="41">
        <v>15.03</v>
      </c>
      <c r="C5" s="41">
        <v>16.360001</v>
      </c>
      <c r="D5" s="41">
        <v>14.69</v>
      </c>
      <c r="E5" s="41">
        <v>14.82</v>
      </c>
      <c r="F5" s="41">
        <v>14.82</v>
      </c>
      <c r="G5" s="41">
        <v>29452500</v>
      </c>
      <c r="H5" s="2">
        <f t="shared" si="0"/>
        <v>-2.1782178217821788E-2</v>
      </c>
    </row>
    <row r="6" spans="1:8" x14ac:dyDescent="0.2">
      <c r="A6" s="42">
        <v>41365</v>
      </c>
      <c r="B6" s="41">
        <v>14.81</v>
      </c>
      <c r="C6" s="41">
        <v>16.549999</v>
      </c>
      <c r="D6" s="41">
        <v>14.19</v>
      </c>
      <c r="E6" s="41">
        <v>16.02</v>
      </c>
      <c r="F6" s="41">
        <v>16.02</v>
      </c>
      <c r="G6" s="41">
        <v>39951200</v>
      </c>
      <c r="H6" s="2">
        <f t="shared" si="0"/>
        <v>8.0971659919028285E-2</v>
      </c>
    </row>
    <row r="7" spans="1:8" x14ac:dyDescent="0.2">
      <c r="A7" s="42">
        <v>41395</v>
      </c>
      <c r="B7" s="41">
        <v>15.91</v>
      </c>
      <c r="C7" s="41">
        <v>17.950001</v>
      </c>
      <c r="D7" s="41">
        <v>15.74</v>
      </c>
      <c r="E7" s="41">
        <v>17.639999</v>
      </c>
      <c r="F7" s="41">
        <v>17.639999</v>
      </c>
      <c r="G7" s="41">
        <v>25772200</v>
      </c>
      <c r="H7" s="2">
        <f t="shared" si="0"/>
        <v>0.10112353308364544</v>
      </c>
    </row>
    <row r="8" spans="1:8" x14ac:dyDescent="0.2">
      <c r="A8" s="42">
        <v>41426</v>
      </c>
      <c r="B8" s="41">
        <v>17.739999999999998</v>
      </c>
      <c r="C8" s="41">
        <v>17.75</v>
      </c>
      <c r="D8" s="41">
        <v>15.08</v>
      </c>
      <c r="E8" s="41">
        <v>16.5</v>
      </c>
      <c r="F8" s="41">
        <v>16.5</v>
      </c>
      <c r="G8" s="41">
        <v>19095400</v>
      </c>
      <c r="H8" s="2">
        <f t="shared" si="0"/>
        <v>-6.4625797314387584E-2</v>
      </c>
    </row>
    <row r="9" spans="1:8" x14ac:dyDescent="0.2">
      <c r="A9" s="42">
        <v>41456</v>
      </c>
      <c r="B9" s="41">
        <v>16.690000999999999</v>
      </c>
      <c r="C9" s="41">
        <v>17.620000999999998</v>
      </c>
      <c r="D9" s="41">
        <v>12.97</v>
      </c>
      <c r="E9" s="41">
        <v>13.67</v>
      </c>
      <c r="F9" s="41">
        <v>13.67</v>
      </c>
      <c r="G9" s="41">
        <v>45715500</v>
      </c>
      <c r="H9" s="2">
        <f t="shared" si="0"/>
        <v>-0.17151515151515151</v>
      </c>
    </row>
    <row r="10" spans="1:8" x14ac:dyDescent="0.2">
      <c r="A10" s="42">
        <v>41487</v>
      </c>
      <c r="B10" s="41">
        <v>13.77</v>
      </c>
      <c r="C10" s="41">
        <v>14.45</v>
      </c>
      <c r="D10" s="41">
        <v>12.96</v>
      </c>
      <c r="E10" s="41">
        <v>13.46</v>
      </c>
      <c r="F10" s="41">
        <v>13.46</v>
      </c>
      <c r="G10" s="41">
        <v>32033900</v>
      </c>
      <c r="H10" s="2">
        <f t="shared" si="0"/>
        <v>-1.536210680321866E-2</v>
      </c>
    </row>
    <row r="11" spans="1:8" x14ac:dyDescent="0.2">
      <c r="A11" s="42">
        <v>41518</v>
      </c>
      <c r="B11" s="41">
        <v>13.59</v>
      </c>
      <c r="C11" s="41">
        <v>14.05</v>
      </c>
      <c r="D11" s="41">
        <v>12.65</v>
      </c>
      <c r="E11" s="41">
        <v>13.6</v>
      </c>
      <c r="F11" s="41">
        <v>13.6</v>
      </c>
      <c r="G11" s="41">
        <v>26169800</v>
      </c>
      <c r="H11" s="2">
        <f t="shared" si="0"/>
        <v>1.0401188707280741E-2</v>
      </c>
    </row>
    <row r="12" spans="1:8" x14ac:dyDescent="0.2">
      <c r="A12" s="42">
        <v>41548</v>
      </c>
      <c r="B12" s="41">
        <v>13.61</v>
      </c>
      <c r="C12" s="41">
        <v>13.94</v>
      </c>
      <c r="D12" s="41">
        <v>12.05</v>
      </c>
      <c r="E12" s="41">
        <v>12.17</v>
      </c>
      <c r="F12" s="41">
        <v>12.17</v>
      </c>
      <c r="G12" s="41">
        <v>30673400</v>
      </c>
      <c r="H12" s="2">
        <f t="shared" si="0"/>
        <v>-0.1051470588235294</v>
      </c>
    </row>
    <row r="13" spans="1:8" x14ac:dyDescent="0.2">
      <c r="A13" s="42">
        <v>41579</v>
      </c>
      <c r="B13" s="41">
        <v>12.1</v>
      </c>
      <c r="C13" s="41">
        <v>14.53</v>
      </c>
      <c r="D13" s="41">
        <v>11.96</v>
      </c>
      <c r="E13" s="41">
        <v>13.8</v>
      </c>
      <c r="F13" s="41">
        <v>13.8</v>
      </c>
      <c r="G13" s="41">
        <v>38664000</v>
      </c>
      <c r="H13" s="2">
        <f t="shared" si="0"/>
        <v>0.13393590797041913</v>
      </c>
    </row>
    <row r="14" spans="1:8" x14ac:dyDescent="0.2">
      <c r="A14" s="42">
        <v>41609</v>
      </c>
      <c r="B14" s="41">
        <v>13.76</v>
      </c>
      <c r="C14" s="41">
        <v>16.27</v>
      </c>
      <c r="D14" s="41">
        <v>12.61</v>
      </c>
      <c r="E14" s="41">
        <v>15.92</v>
      </c>
      <c r="F14" s="41">
        <v>15.92</v>
      </c>
      <c r="G14" s="41">
        <v>41505700</v>
      </c>
      <c r="H14" s="2">
        <f t="shared" si="0"/>
        <v>0.15362318840579703</v>
      </c>
    </row>
    <row r="15" spans="1:8" x14ac:dyDescent="0.2">
      <c r="A15" s="42">
        <v>41640</v>
      </c>
      <c r="B15" s="41">
        <v>16.129999000000002</v>
      </c>
      <c r="C15" s="41">
        <v>16.879999000000002</v>
      </c>
      <c r="D15" s="41">
        <v>14.41</v>
      </c>
      <c r="E15" s="41">
        <v>15.35</v>
      </c>
      <c r="F15" s="41">
        <v>15.35</v>
      </c>
      <c r="G15" s="41">
        <v>33352400</v>
      </c>
      <c r="H15" s="2">
        <f t="shared" si="0"/>
        <v>-3.5804020100502529E-2</v>
      </c>
    </row>
    <row r="16" spans="1:8" x14ac:dyDescent="0.2">
      <c r="A16" s="42">
        <v>41671</v>
      </c>
      <c r="B16" s="41">
        <v>15.3</v>
      </c>
      <c r="C16" s="41">
        <v>16.200001</v>
      </c>
      <c r="D16" s="41">
        <v>14.57</v>
      </c>
      <c r="E16" s="41">
        <v>15.23</v>
      </c>
      <c r="F16" s="41">
        <v>15.23</v>
      </c>
      <c r="G16" s="41">
        <v>25863300</v>
      </c>
      <c r="H16" s="2">
        <f t="shared" si="0"/>
        <v>-7.8175895765471813E-3</v>
      </c>
    </row>
    <row r="17" spans="1:8" x14ac:dyDescent="0.2">
      <c r="A17" s="42">
        <v>41699</v>
      </c>
      <c r="B17" s="41">
        <v>15.05</v>
      </c>
      <c r="C17" s="41">
        <v>15.74</v>
      </c>
      <c r="D17" s="41">
        <v>14.74</v>
      </c>
      <c r="E17" s="41">
        <v>15.6</v>
      </c>
      <c r="F17" s="41">
        <v>15.6</v>
      </c>
      <c r="G17" s="41">
        <v>20226900</v>
      </c>
      <c r="H17" s="2">
        <f t="shared" si="0"/>
        <v>2.429415627051866E-2</v>
      </c>
    </row>
    <row r="18" spans="1:8" x14ac:dyDescent="0.2">
      <c r="A18" s="42">
        <v>41730</v>
      </c>
      <c r="B18" s="41">
        <v>15.61</v>
      </c>
      <c r="C18" s="41">
        <v>15.72</v>
      </c>
      <c r="D18" s="41">
        <v>14.15</v>
      </c>
      <c r="E18" s="41">
        <v>15.13</v>
      </c>
      <c r="F18" s="41">
        <v>15.13</v>
      </c>
      <c r="G18" s="41">
        <v>23711200</v>
      </c>
      <c r="H18" s="2">
        <f t="shared" si="0"/>
        <v>-3.0128205128205056E-2</v>
      </c>
    </row>
    <row r="19" spans="1:8" x14ac:dyDescent="0.2">
      <c r="A19" s="42">
        <v>41760</v>
      </c>
      <c r="B19" s="41">
        <v>15.08</v>
      </c>
      <c r="C19" s="41">
        <v>15.78</v>
      </c>
      <c r="D19" s="41">
        <v>14.15</v>
      </c>
      <c r="E19" s="41">
        <v>14.93</v>
      </c>
      <c r="F19" s="41">
        <v>14.93</v>
      </c>
      <c r="G19" s="41">
        <v>24535700</v>
      </c>
      <c r="H19" s="2">
        <f t="shared" si="0"/>
        <v>-1.3218770654329217E-2</v>
      </c>
    </row>
    <row r="20" spans="1:8" x14ac:dyDescent="0.2">
      <c r="A20" s="42">
        <v>41791</v>
      </c>
      <c r="B20" s="41">
        <v>14.92</v>
      </c>
      <c r="C20" s="41">
        <v>15.46</v>
      </c>
      <c r="D20" s="41">
        <v>14.4</v>
      </c>
      <c r="E20" s="41">
        <v>15.03</v>
      </c>
      <c r="F20" s="41">
        <v>15.03</v>
      </c>
      <c r="G20" s="41">
        <v>19568600</v>
      </c>
      <c r="H20" s="2">
        <f t="shared" si="0"/>
        <v>6.6979236436704387E-3</v>
      </c>
    </row>
    <row r="21" spans="1:8" x14ac:dyDescent="0.2">
      <c r="A21" s="42">
        <v>41821</v>
      </c>
      <c r="B21" s="41">
        <v>15.08</v>
      </c>
      <c r="C21" s="41">
        <v>16.829999999999998</v>
      </c>
      <c r="D21" s="41">
        <v>14.46</v>
      </c>
      <c r="E21" s="41">
        <v>15.87</v>
      </c>
      <c r="F21" s="41">
        <v>15.87</v>
      </c>
      <c r="G21" s="41">
        <v>27577700</v>
      </c>
      <c r="H21" s="2">
        <f t="shared" si="0"/>
        <v>5.5888223552894203E-2</v>
      </c>
    </row>
    <row r="22" spans="1:8" x14ac:dyDescent="0.2">
      <c r="A22" s="42">
        <v>41852</v>
      </c>
      <c r="B22" s="41">
        <v>16.049999</v>
      </c>
      <c r="C22" s="41">
        <v>16.25</v>
      </c>
      <c r="D22" s="41">
        <v>15.3</v>
      </c>
      <c r="E22" s="41">
        <v>15.45</v>
      </c>
      <c r="F22" s="41">
        <v>15.45</v>
      </c>
      <c r="G22" s="41">
        <v>17872600</v>
      </c>
      <c r="H22" s="2">
        <f t="shared" si="0"/>
        <v>-2.646502835538752E-2</v>
      </c>
    </row>
    <row r="23" spans="1:8" x14ac:dyDescent="0.2">
      <c r="A23" s="42">
        <v>41883</v>
      </c>
      <c r="B23" s="41">
        <v>15.45</v>
      </c>
      <c r="C23" s="41">
        <v>15.65</v>
      </c>
      <c r="D23" s="41">
        <v>12.25</v>
      </c>
      <c r="E23" s="41">
        <v>12.58</v>
      </c>
      <c r="F23" s="41">
        <v>12.58</v>
      </c>
      <c r="G23" s="41">
        <v>24747500</v>
      </c>
      <c r="H23" s="2">
        <f t="shared" si="0"/>
        <v>-0.18576051779935271</v>
      </c>
    </row>
    <row r="24" spans="1:8" x14ac:dyDescent="0.2">
      <c r="A24" s="42">
        <v>41913</v>
      </c>
      <c r="B24" s="41">
        <v>12.84</v>
      </c>
      <c r="C24" s="41">
        <v>12.88</v>
      </c>
      <c r="D24" s="41">
        <v>11.33</v>
      </c>
      <c r="E24" s="41">
        <v>11.68</v>
      </c>
      <c r="F24" s="41">
        <v>11.68</v>
      </c>
      <c r="G24" s="41">
        <v>25001900</v>
      </c>
      <c r="H24" s="2">
        <f t="shared" si="0"/>
        <v>-7.1542130365659803E-2</v>
      </c>
    </row>
    <row r="25" spans="1:8" x14ac:dyDescent="0.2">
      <c r="A25" s="42">
        <v>41944</v>
      </c>
      <c r="B25" s="41">
        <v>11.68</v>
      </c>
      <c r="C25" s="41">
        <v>13.47</v>
      </c>
      <c r="D25" s="41">
        <v>11.4</v>
      </c>
      <c r="E25" s="41">
        <v>13.28</v>
      </c>
      <c r="F25" s="41">
        <v>13.28</v>
      </c>
      <c r="G25" s="41">
        <v>15355100</v>
      </c>
      <c r="H25" s="2">
        <f t="shared" si="0"/>
        <v>0.13698630136986298</v>
      </c>
    </row>
    <row r="26" spans="1:8" x14ac:dyDescent="0.2">
      <c r="A26" s="42">
        <v>41974</v>
      </c>
      <c r="B26" s="41">
        <v>13.2</v>
      </c>
      <c r="C26" s="41">
        <v>13.22</v>
      </c>
      <c r="D26" s="41">
        <v>11.95</v>
      </c>
      <c r="E26" s="41">
        <v>12.49</v>
      </c>
      <c r="F26" s="41">
        <v>12.49</v>
      </c>
      <c r="G26" s="41">
        <v>19004200</v>
      </c>
      <c r="H26" s="2">
        <f t="shared" si="0"/>
        <v>-5.9487951807228857E-2</v>
      </c>
    </row>
    <row r="27" spans="1:8" x14ac:dyDescent="0.2">
      <c r="A27" s="42">
        <v>42005</v>
      </c>
      <c r="B27" s="41">
        <v>12.56</v>
      </c>
      <c r="C27" s="41">
        <v>12.78</v>
      </c>
      <c r="D27" s="41">
        <v>10.5</v>
      </c>
      <c r="E27" s="41">
        <v>10.6</v>
      </c>
      <c r="F27" s="41">
        <v>10.6</v>
      </c>
      <c r="G27" s="41">
        <v>20518900</v>
      </c>
      <c r="H27" s="2">
        <f t="shared" si="0"/>
        <v>-0.15132105684547642</v>
      </c>
    </row>
    <row r="28" spans="1:8" x14ac:dyDescent="0.2">
      <c r="A28" s="42">
        <v>42036</v>
      </c>
      <c r="B28" s="41">
        <v>10.63</v>
      </c>
      <c r="C28" s="41">
        <v>11.35</v>
      </c>
      <c r="D28" s="41">
        <v>10.25</v>
      </c>
      <c r="E28" s="41">
        <v>11.15</v>
      </c>
      <c r="F28" s="41">
        <v>11.15</v>
      </c>
      <c r="G28" s="41">
        <v>21093100</v>
      </c>
      <c r="H28" s="2">
        <f t="shared" si="0"/>
        <v>5.188679245283026E-2</v>
      </c>
    </row>
    <row r="29" spans="1:8" x14ac:dyDescent="0.2">
      <c r="A29" s="42">
        <v>42064</v>
      </c>
      <c r="B29" s="41">
        <v>11.1</v>
      </c>
      <c r="C29" s="41">
        <v>12.51</v>
      </c>
      <c r="D29" s="41">
        <v>10.8</v>
      </c>
      <c r="E29" s="41">
        <v>11.81</v>
      </c>
      <c r="F29" s="41">
        <v>11.81</v>
      </c>
      <c r="G29" s="41">
        <v>30270900</v>
      </c>
      <c r="H29" s="2">
        <f t="shared" si="0"/>
        <v>5.9192825112107633E-2</v>
      </c>
    </row>
    <row r="30" spans="1:8" x14ac:dyDescent="0.2">
      <c r="A30" s="42">
        <v>42095</v>
      </c>
      <c r="B30" s="41">
        <v>11.75</v>
      </c>
      <c r="C30" s="41">
        <v>13.54</v>
      </c>
      <c r="D30" s="41">
        <v>11.55</v>
      </c>
      <c r="E30" s="41">
        <v>13.2</v>
      </c>
      <c r="F30" s="41">
        <v>13.2</v>
      </c>
      <c r="G30" s="41">
        <v>20828900</v>
      </c>
      <c r="H30" s="2">
        <f t="shared" si="0"/>
        <v>0.11769686706181191</v>
      </c>
    </row>
    <row r="31" spans="1:8" x14ac:dyDescent="0.2">
      <c r="A31" s="42">
        <v>42125</v>
      </c>
      <c r="B31" s="41">
        <v>13.19</v>
      </c>
      <c r="C31" s="41">
        <v>16.049999</v>
      </c>
      <c r="D31" s="41">
        <v>12.77</v>
      </c>
      <c r="E31" s="41">
        <v>15.04</v>
      </c>
      <c r="F31" s="41">
        <v>15.04</v>
      </c>
      <c r="G31" s="41">
        <v>34721300</v>
      </c>
      <c r="H31" s="2">
        <f t="shared" si="0"/>
        <v>0.1393939393939394</v>
      </c>
    </row>
    <row r="32" spans="1:8" x14ac:dyDescent="0.2">
      <c r="A32" s="42">
        <v>42156</v>
      </c>
      <c r="B32" s="41">
        <v>15.12</v>
      </c>
      <c r="C32" s="41">
        <v>15.57</v>
      </c>
      <c r="D32" s="41">
        <v>14.63</v>
      </c>
      <c r="E32" s="41">
        <v>14.71</v>
      </c>
      <c r="F32" s="41">
        <v>14.71</v>
      </c>
      <c r="G32" s="41">
        <v>27587300</v>
      </c>
      <c r="H32" s="2">
        <f t="shared" si="0"/>
        <v>-2.1941489361702017E-2</v>
      </c>
    </row>
    <row r="33" spans="1:8" x14ac:dyDescent="0.2">
      <c r="A33" s="42">
        <v>42186</v>
      </c>
      <c r="B33" s="41">
        <v>14.8</v>
      </c>
      <c r="C33" s="41">
        <v>15.77</v>
      </c>
      <c r="D33" s="41">
        <v>13.31</v>
      </c>
      <c r="E33" s="41">
        <v>15.73</v>
      </c>
      <c r="F33" s="41">
        <v>15.73</v>
      </c>
      <c r="G33" s="41">
        <v>28005000</v>
      </c>
      <c r="H33" s="2">
        <f t="shared" si="0"/>
        <v>6.93405846363018E-2</v>
      </c>
    </row>
    <row r="34" spans="1:8" x14ac:dyDescent="0.2">
      <c r="A34" s="42">
        <v>42217</v>
      </c>
      <c r="B34" s="41">
        <v>15.82</v>
      </c>
      <c r="C34" s="41">
        <v>15.86</v>
      </c>
      <c r="D34" s="41">
        <v>13.22</v>
      </c>
      <c r="E34" s="41">
        <v>14.73</v>
      </c>
      <c r="F34" s="41">
        <v>14.73</v>
      </c>
      <c r="G34" s="41">
        <v>29168900</v>
      </c>
      <c r="H34" s="2">
        <f t="shared" si="0"/>
        <v>-6.3572790845518118E-2</v>
      </c>
    </row>
    <row r="35" spans="1:8" x14ac:dyDescent="0.2">
      <c r="A35" s="42">
        <v>42248</v>
      </c>
      <c r="B35" s="41">
        <v>14.42</v>
      </c>
      <c r="C35" s="41">
        <v>15.44</v>
      </c>
      <c r="D35" s="41">
        <v>12.52</v>
      </c>
      <c r="E35" s="41">
        <v>12.93</v>
      </c>
      <c r="F35" s="41">
        <v>12.93</v>
      </c>
      <c r="G35" s="41">
        <v>24985100</v>
      </c>
      <c r="H35" s="2">
        <f t="shared" si="0"/>
        <v>-0.12219959266802448</v>
      </c>
    </row>
    <row r="36" spans="1:8" x14ac:dyDescent="0.2">
      <c r="A36" s="42">
        <v>42278</v>
      </c>
      <c r="B36" s="41">
        <v>12.22</v>
      </c>
      <c r="C36" s="41">
        <v>12.3</v>
      </c>
      <c r="D36" s="41">
        <v>9.89</v>
      </c>
      <c r="E36" s="41">
        <v>10.8</v>
      </c>
      <c r="F36" s="41">
        <v>10.8</v>
      </c>
      <c r="G36" s="41">
        <v>29578900</v>
      </c>
      <c r="H36" s="2">
        <f t="shared" si="0"/>
        <v>-0.16473317865429227</v>
      </c>
    </row>
    <row r="37" spans="1:8" x14ac:dyDescent="0.2">
      <c r="A37" s="42">
        <v>42309</v>
      </c>
      <c r="B37" s="41">
        <v>10.79</v>
      </c>
      <c r="C37" s="41">
        <v>11.28</v>
      </c>
      <c r="D37" s="41">
        <v>9.26</v>
      </c>
      <c r="E37" s="41">
        <v>11.13</v>
      </c>
      <c r="F37" s="41">
        <v>11.13</v>
      </c>
      <c r="G37" s="41">
        <v>26655500</v>
      </c>
      <c r="H37" s="2">
        <f t="shared" si="0"/>
        <v>3.0555555555555561E-2</v>
      </c>
    </row>
    <row r="38" spans="1:8" x14ac:dyDescent="0.2">
      <c r="A38" s="42">
        <v>42339</v>
      </c>
      <c r="B38" s="41">
        <v>11.21</v>
      </c>
      <c r="C38" s="41">
        <v>11.65</v>
      </c>
      <c r="D38" s="41">
        <v>10.119999999999999</v>
      </c>
      <c r="E38" s="41">
        <v>10.24</v>
      </c>
      <c r="F38" s="41">
        <v>10.24</v>
      </c>
      <c r="G38" s="41">
        <v>19011200</v>
      </c>
      <c r="H38" s="2">
        <f t="shared" si="0"/>
        <v>-7.9964061096136616E-2</v>
      </c>
    </row>
    <row r="39" spans="1:8" x14ac:dyDescent="0.2">
      <c r="A39" s="42">
        <v>42370</v>
      </c>
      <c r="B39" s="41">
        <v>9.9499999999999993</v>
      </c>
      <c r="C39" s="41">
        <v>10.15</v>
      </c>
      <c r="D39" s="41">
        <v>8.15</v>
      </c>
      <c r="E39" s="41">
        <v>9.2100000000000009</v>
      </c>
      <c r="F39" s="41">
        <v>9.2100000000000009</v>
      </c>
      <c r="G39" s="41">
        <v>18335400</v>
      </c>
      <c r="H39" s="2">
        <f t="shared" si="0"/>
        <v>-0.10058593749999993</v>
      </c>
    </row>
    <row r="40" spans="1:8" x14ac:dyDescent="0.2">
      <c r="A40" s="42">
        <v>42401</v>
      </c>
      <c r="B40" s="41">
        <v>9.16</v>
      </c>
      <c r="C40" s="41">
        <v>10.06</v>
      </c>
      <c r="D40" s="41">
        <v>8.4</v>
      </c>
      <c r="E40" s="41">
        <v>9.7899999999999991</v>
      </c>
      <c r="F40" s="41">
        <v>9.7899999999999991</v>
      </c>
      <c r="G40" s="41">
        <v>15704900</v>
      </c>
      <c r="H40" s="2">
        <f t="shared" si="0"/>
        <v>6.2975027144408058E-2</v>
      </c>
    </row>
    <row r="41" spans="1:8" x14ac:dyDescent="0.2">
      <c r="A41" s="42">
        <v>42430</v>
      </c>
      <c r="B41" s="41">
        <v>9.33</v>
      </c>
      <c r="C41" s="41">
        <v>10.16</v>
      </c>
      <c r="D41" s="41">
        <v>8.09</v>
      </c>
      <c r="E41" s="41">
        <v>9.6199999999999992</v>
      </c>
      <c r="F41" s="41">
        <v>9.6199999999999992</v>
      </c>
      <c r="G41" s="41">
        <v>22293600</v>
      </c>
      <c r="H41" s="2">
        <f t="shared" si="0"/>
        <v>-1.7364657814096011E-2</v>
      </c>
    </row>
    <row r="42" spans="1:8" x14ac:dyDescent="0.2">
      <c r="A42" s="42">
        <v>42461</v>
      </c>
      <c r="B42" s="41">
        <v>9.5500000000000007</v>
      </c>
      <c r="C42" s="41">
        <v>10.050000000000001</v>
      </c>
      <c r="D42" s="41">
        <v>8.2100000000000009</v>
      </c>
      <c r="E42" s="41">
        <v>8.35</v>
      </c>
      <c r="F42" s="41">
        <v>8.35</v>
      </c>
      <c r="G42" s="41">
        <v>14133900</v>
      </c>
      <c r="H42" s="2">
        <f t="shared" si="0"/>
        <v>-0.132016632016632</v>
      </c>
    </row>
    <row r="43" spans="1:8" x14ac:dyDescent="0.2">
      <c r="A43" s="42">
        <v>42491</v>
      </c>
      <c r="B43" s="41">
        <v>8.41</v>
      </c>
      <c r="C43" s="41">
        <v>10.68</v>
      </c>
      <c r="D43" s="41">
        <v>7.63</v>
      </c>
      <c r="E43" s="41">
        <v>9.84</v>
      </c>
      <c r="F43" s="41">
        <v>9.84</v>
      </c>
      <c r="G43" s="41">
        <v>29815500</v>
      </c>
      <c r="H43" s="2">
        <f t="shared" si="0"/>
        <v>0.17844311377245511</v>
      </c>
    </row>
    <row r="44" spans="1:8" x14ac:dyDescent="0.2">
      <c r="A44" s="42">
        <v>42522</v>
      </c>
      <c r="B44" s="41">
        <v>9.85</v>
      </c>
      <c r="C44" s="41">
        <v>11.5</v>
      </c>
      <c r="D44" s="41">
        <v>9.81</v>
      </c>
      <c r="E44" s="41">
        <v>11.28</v>
      </c>
      <c r="F44" s="41">
        <v>11.28</v>
      </c>
      <c r="G44" s="41">
        <v>17571100</v>
      </c>
      <c r="H44" s="2">
        <f t="shared" si="0"/>
        <v>0.14634146341463411</v>
      </c>
    </row>
    <row r="45" spans="1:8" x14ac:dyDescent="0.2">
      <c r="A45" s="42">
        <v>42552</v>
      </c>
      <c r="B45" s="41">
        <v>11.3</v>
      </c>
      <c r="C45" s="41">
        <v>12.54</v>
      </c>
      <c r="D45" s="41">
        <v>10.65</v>
      </c>
      <c r="E45" s="41">
        <v>11.33</v>
      </c>
      <c r="F45" s="41">
        <v>11.33</v>
      </c>
      <c r="G45" s="41">
        <v>13827800</v>
      </c>
      <c r="H45" s="2">
        <f t="shared" si="0"/>
        <v>4.4326241134752409E-3</v>
      </c>
    </row>
    <row r="46" spans="1:8" x14ac:dyDescent="0.2">
      <c r="A46" s="42">
        <v>42583</v>
      </c>
      <c r="B46" s="41">
        <v>11.36</v>
      </c>
      <c r="C46" s="41">
        <v>11.54</v>
      </c>
      <c r="D46" s="41">
        <v>8.1</v>
      </c>
      <c r="E46" s="41">
        <v>8.64</v>
      </c>
      <c r="F46" s="41">
        <v>8.64</v>
      </c>
      <c r="G46" s="41">
        <v>29549400</v>
      </c>
      <c r="H46" s="2">
        <f t="shared" si="0"/>
        <v>-0.23742277140335388</v>
      </c>
    </row>
    <row r="47" spans="1:8" x14ac:dyDescent="0.2">
      <c r="A47" s="42">
        <v>42614</v>
      </c>
      <c r="B47" s="41">
        <v>8.6300000000000008</v>
      </c>
      <c r="C47" s="41">
        <v>8.76</v>
      </c>
      <c r="D47" s="41">
        <v>8.02</v>
      </c>
      <c r="E47" s="41">
        <v>8.3000000000000007</v>
      </c>
      <c r="F47" s="41">
        <v>8.3000000000000007</v>
      </c>
      <c r="G47" s="41">
        <v>15181600</v>
      </c>
      <c r="H47" s="2">
        <f t="shared" si="0"/>
        <v>-3.9351851851851832E-2</v>
      </c>
    </row>
    <row r="48" spans="1:8" x14ac:dyDescent="0.2">
      <c r="A48" s="42">
        <v>42644</v>
      </c>
      <c r="B48" s="41">
        <v>8.3000000000000007</v>
      </c>
      <c r="C48" s="41">
        <v>8.85</v>
      </c>
      <c r="D48" s="41">
        <v>7.56</v>
      </c>
      <c r="E48" s="41">
        <v>7.69</v>
      </c>
      <c r="F48" s="41">
        <v>7.69</v>
      </c>
      <c r="G48" s="41">
        <v>12221000</v>
      </c>
      <c r="H48" s="2">
        <f t="shared" si="0"/>
        <v>-7.3493975903614492E-2</v>
      </c>
    </row>
    <row r="49" spans="1:8" x14ac:dyDescent="0.2">
      <c r="A49" s="42">
        <v>42675</v>
      </c>
      <c r="B49" s="41">
        <v>7.72</v>
      </c>
      <c r="C49" s="41">
        <v>8.99</v>
      </c>
      <c r="D49" s="41">
        <v>6.79</v>
      </c>
      <c r="E49" s="41">
        <v>7</v>
      </c>
      <c r="F49" s="41">
        <v>7</v>
      </c>
      <c r="G49" s="41">
        <v>22533000</v>
      </c>
      <c r="H49" s="2">
        <f t="shared" si="0"/>
        <v>-8.9726918075422671E-2</v>
      </c>
    </row>
    <row r="50" spans="1:8" x14ac:dyDescent="0.2">
      <c r="A50" s="42">
        <v>42705</v>
      </c>
      <c r="B50" s="41">
        <v>7.07</v>
      </c>
      <c r="C50" s="41">
        <v>7.84</v>
      </c>
      <c r="D50" s="41">
        <v>6.7</v>
      </c>
      <c r="E50" s="41">
        <v>6.86</v>
      </c>
      <c r="F50" s="41">
        <v>6.86</v>
      </c>
      <c r="G50" s="41">
        <v>18324600</v>
      </c>
      <c r="H50" s="2">
        <f t="shared" si="0"/>
        <v>-1.9999999999999955E-2</v>
      </c>
    </row>
    <row r="51" spans="1:8" x14ac:dyDescent="0.2">
      <c r="A51" s="42">
        <v>42736</v>
      </c>
      <c r="B51" s="41">
        <v>6.96</v>
      </c>
      <c r="C51" s="41">
        <v>7.4</v>
      </c>
      <c r="D51" s="41">
        <v>6.8</v>
      </c>
      <c r="E51" s="41">
        <v>7.3</v>
      </c>
      <c r="F51" s="41">
        <v>7.3</v>
      </c>
      <c r="G51" s="41">
        <v>16740500</v>
      </c>
      <c r="H51" s="2">
        <f t="shared" si="0"/>
        <v>6.413994169096203E-2</v>
      </c>
    </row>
    <row r="52" spans="1:8" x14ac:dyDescent="0.2">
      <c r="A52" s="42">
        <v>42767</v>
      </c>
      <c r="B52" s="41">
        <v>7.34</v>
      </c>
      <c r="C52" s="41">
        <v>7.54</v>
      </c>
      <c r="D52" s="41">
        <v>6.45</v>
      </c>
      <c r="E52" s="41">
        <v>6.65</v>
      </c>
      <c r="F52" s="41">
        <v>6.65</v>
      </c>
      <c r="G52" s="41">
        <v>23109800</v>
      </c>
      <c r="H52" s="2">
        <f t="shared" si="0"/>
        <v>-8.9041095890410885E-2</v>
      </c>
    </row>
    <row r="53" spans="1:8" x14ac:dyDescent="0.2">
      <c r="A53" s="42">
        <v>42795</v>
      </c>
      <c r="B53" s="41">
        <v>6.32</v>
      </c>
      <c r="C53" s="41">
        <v>7.36</v>
      </c>
      <c r="D53" s="41">
        <v>6.26</v>
      </c>
      <c r="E53" s="41">
        <v>7.07</v>
      </c>
      <c r="F53" s="41">
        <v>7.07</v>
      </c>
      <c r="G53" s="41">
        <v>27345500</v>
      </c>
      <c r="H53" s="2">
        <f t="shared" si="0"/>
        <v>6.3157894736842093E-2</v>
      </c>
    </row>
    <row r="54" spans="1:8" x14ac:dyDescent="0.2">
      <c r="A54" s="42">
        <v>42826</v>
      </c>
      <c r="B54" s="41">
        <v>7.09</v>
      </c>
      <c r="C54" s="41">
        <v>7.11</v>
      </c>
      <c r="D54" s="41">
        <v>5.96</v>
      </c>
      <c r="E54" s="41">
        <v>6.23</v>
      </c>
      <c r="F54" s="41">
        <v>6.23</v>
      </c>
      <c r="G54" s="41">
        <v>14608400</v>
      </c>
      <c r="H54" s="2">
        <f t="shared" si="0"/>
        <v>-0.11881188118811879</v>
      </c>
    </row>
    <row r="55" spans="1:8" x14ac:dyDescent="0.2">
      <c r="A55" s="42">
        <v>42856</v>
      </c>
      <c r="B55" s="41">
        <v>6.25</v>
      </c>
      <c r="C55" s="41">
        <v>7.39</v>
      </c>
      <c r="D55" s="41">
        <v>5.93</v>
      </c>
      <c r="E55" s="41">
        <v>6.83</v>
      </c>
      <c r="F55" s="41">
        <v>6.83</v>
      </c>
      <c r="G55" s="41">
        <v>32329100</v>
      </c>
      <c r="H55" s="2">
        <f t="shared" si="0"/>
        <v>9.6308186195826581E-2</v>
      </c>
    </row>
    <row r="56" spans="1:8" x14ac:dyDescent="0.2">
      <c r="A56" s="42">
        <v>42887</v>
      </c>
      <c r="B56" s="41">
        <v>6.88</v>
      </c>
      <c r="C56" s="41">
        <v>7.81</v>
      </c>
      <c r="D56" s="41">
        <v>6.68</v>
      </c>
      <c r="E56" s="41">
        <v>7.71</v>
      </c>
      <c r="F56" s="41">
        <v>7.71</v>
      </c>
      <c r="G56" s="41">
        <v>22799500</v>
      </c>
      <c r="H56" s="2">
        <f t="shared" si="0"/>
        <v>0.12884333821376279</v>
      </c>
    </row>
    <row r="57" spans="1:8" x14ac:dyDescent="0.2">
      <c r="A57" s="42">
        <v>42917</v>
      </c>
      <c r="B57" s="41">
        <v>7.72</v>
      </c>
      <c r="C57" s="41">
        <v>8.07</v>
      </c>
      <c r="D57" s="41">
        <v>7.42</v>
      </c>
      <c r="E57" s="41">
        <v>7.94</v>
      </c>
      <c r="F57" s="41">
        <v>7.94</v>
      </c>
      <c r="G57" s="41">
        <v>15772700</v>
      </c>
      <c r="H57" s="2">
        <f t="shared" si="0"/>
        <v>2.9831387808041562E-2</v>
      </c>
    </row>
    <row r="58" spans="1:8" x14ac:dyDescent="0.2">
      <c r="A58" s="42">
        <v>42948</v>
      </c>
      <c r="B58" s="41">
        <v>7.97</v>
      </c>
      <c r="C58" s="41">
        <v>9.6999999999999993</v>
      </c>
      <c r="D58" s="41">
        <v>7.71</v>
      </c>
      <c r="E58" s="41">
        <v>8.93</v>
      </c>
      <c r="F58" s="41">
        <v>8.93</v>
      </c>
      <c r="G58" s="41">
        <v>30964000</v>
      </c>
      <c r="H58" s="2">
        <f t="shared" si="0"/>
        <v>0.12468513853904273</v>
      </c>
    </row>
    <row r="59" spans="1:8" x14ac:dyDescent="0.2">
      <c r="A59" s="42">
        <v>42979</v>
      </c>
      <c r="B59" s="41">
        <v>8.9499999999999993</v>
      </c>
      <c r="C59" s="41">
        <v>9.85</v>
      </c>
      <c r="D59" s="41">
        <v>8.8699999999999992</v>
      </c>
      <c r="E59" s="41">
        <v>9.6999999999999993</v>
      </c>
      <c r="F59" s="41">
        <v>9.6999999999999993</v>
      </c>
      <c r="G59" s="41">
        <v>20198400</v>
      </c>
      <c r="H59" s="2">
        <f t="shared" si="0"/>
        <v>8.6226203807390767E-2</v>
      </c>
    </row>
    <row r="60" spans="1:8" x14ac:dyDescent="0.2">
      <c r="A60" s="42">
        <v>43009</v>
      </c>
      <c r="B60" s="41">
        <v>9.6199999999999992</v>
      </c>
      <c r="C60" s="41">
        <v>10.8</v>
      </c>
      <c r="D60" s="41">
        <v>9.35</v>
      </c>
      <c r="E60" s="41">
        <v>10.199999999999999</v>
      </c>
      <c r="F60" s="41">
        <v>10.199999999999999</v>
      </c>
      <c r="G60" s="41">
        <v>23379200</v>
      </c>
      <c r="H60" s="2">
        <f t="shared" si="0"/>
        <v>5.1546391752577324E-2</v>
      </c>
    </row>
    <row r="61" spans="1:8" x14ac:dyDescent="0.2">
      <c r="A61" s="42">
        <v>43040</v>
      </c>
      <c r="B61" s="41">
        <v>10.220000000000001</v>
      </c>
      <c r="C61" s="41">
        <v>11.23</v>
      </c>
      <c r="D61" s="41">
        <v>8.64</v>
      </c>
      <c r="E61" s="41">
        <v>10.93</v>
      </c>
      <c r="F61" s="41">
        <v>10.93</v>
      </c>
      <c r="G61" s="41">
        <v>30740400</v>
      </c>
      <c r="H61" s="2">
        <f t="shared" si="0"/>
        <v>7.1568627450980443E-2</v>
      </c>
    </row>
    <row r="62" spans="1:8" x14ac:dyDescent="0.2">
      <c r="A62" s="42">
        <v>43070</v>
      </c>
      <c r="B62" s="41">
        <v>10.91</v>
      </c>
      <c r="C62" s="41">
        <v>13.34</v>
      </c>
      <c r="D62" s="41">
        <v>10.53</v>
      </c>
      <c r="E62" s="41">
        <v>12.64</v>
      </c>
      <c r="F62" s="41">
        <v>12.64</v>
      </c>
      <c r="G62" s="41">
        <v>26688800</v>
      </c>
      <c r="H62" s="2">
        <f t="shared" si="0"/>
        <v>0.15645013723696258</v>
      </c>
    </row>
    <row r="63" spans="1:8" x14ac:dyDescent="0.2">
      <c r="A63" s="42">
        <v>43101</v>
      </c>
      <c r="B63" s="41">
        <v>12.64</v>
      </c>
      <c r="C63" s="41">
        <v>14.47</v>
      </c>
      <c r="D63" s="41">
        <v>11.65</v>
      </c>
      <c r="E63" s="41">
        <v>13.51</v>
      </c>
      <c r="F63" s="41">
        <v>13.51</v>
      </c>
      <c r="G63" s="41">
        <v>23611900</v>
      </c>
      <c r="H63" s="2">
        <f t="shared" si="0"/>
        <v>6.8829113924050569E-2</v>
      </c>
    </row>
    <row r="64" spans="1:8" x14ac:dyDescent="0.2">
      <c r="A64" s="42">
        <v>43132</v>
      </c>
      <c r="B64" s="41">
        <v>13.37</v>
      </c>
      <c r="C64" s="41">
        <v>14.95</v>
      </c>
      <c r="D64" s="41">
        <v>12.02</v>
      </c>
      <c r="E64" s="41">
        <v>12.24</v>
      </c>
      <c r="F64" s="41">
        <v>12.24</v>
      </c>
      <c r="G64" s="41">
        <v>21243200</v>
      </c>
      <c r="H64" s="2">
        <f t="shared" si="0"/>
        <v>-9.4004441154700191E-2</v>
      </c>
    </row>
    <row r="65" spans="1:8" x14ac:dyDescent="0.2">
      <c r="A65" s="42">
        <v>43160</v>
      </c>
      <c r="B65" s="41">
        <v>12.75</v>
      </c>
      <c r="C65" s="41">
        <v>16.5</v>
      </c>
      <c r="D65" s="41">
        <v>12.64</v>
      </c>
      <c r="E65" s="41">
        <v>16.25</v>
      </c>
      <c r="F65" s="41">
        <v>16.25</v>
      </c>
      <c r="G65" s="41">
        <v>23796400</v>
      </c>
      <c r="H65" s="2">
        <f t="shared" si="0"/>
        <v>0.32761437908496732</v>
      </c>
    </row>
    <row r="66" spans="1:8" x14ac:dyDescent="0.2">
      <c r="A66" s="42">
        <v>43191</v>
      </c>
      <c r="B66" s="41">
        <v>16.27</v>
      </c>
      <c r="C66" s="41">
        <v>17.43</v>
      </c>
      <c r="D66" s="41">
        <v>15.32</v>
      </c>
      <c r="E66" s="41">
        <v>15.8</v>
      </c>
      <c r="F66" s="41">
        <v>15.8</v>
      </c>
      <c r="G66" s="41">
        <v>19307300</v>
      </c>
      <c r="H66" s="2">
        <f t="shared" si="0"/>
        <v>-2.7692307692307648E-2</v>
      </c>
    </row>
    <row r="67" spans="1:8" x14ac:dyDescent="0.2">
      <c r="A67" s="42">
        <v>43221</v>
      </c>
      <c r="B67" s="41">
        <v>15.72</v>
      </c>
      <c r="C67" s="41">
        <v>18.209999</v>
      </c>
      <c r="D67" s="41">
        <v>14.98</v>
      </c>
      <c r="E67" s="41">
        <v>17.84</v>
      </c>
      <c r="F67" s="41">
        <v>17.84</v>
      </c>
      <c r="G67" s="41">
        <v>24211400</v>
      </c>
      <c r="H67" s="2">
        <f t="shared" si="0"/>
        <v>0.12911392405063285</v>
      </c>
    </row>
    <row r="68" spans="1:8" x14ac:dyDescent="0.2">
      <c r="A68" s="42">
        <v>43252</v>
      </c>
      <c r="B68" s="41">
        <v>18.139999</v>
      </c>
      <c r="C68" s="41">
        <v>19.540001</v>
      </c>
      <c r="D68" s="41">
        <v>17.489999999999998</v>
      </c>
      <c r="E68" s="41">
        <v>17.610001</v>
      </c>
      <c r="F68" s="41">
        <v>17.610001</v>
      </c>
      <c r="G68" s="41">
        <v>19859000</v>
      </c>
      <c r="H68" s="2">
        <f t="shared" ref="H68:H122" si="1">(F68-F67)/F67</f>
        <v>-1.2892320627802658E-2</v>
      </c>
    </row>
    <row r="69" spans="1:8" x14ac:dyDescent="0.2">
      <c r="A69" s="42">
        <v>43282</v>
      </c>
      <c r="B69" s="41">
        <v>17.57</v>
      </c>
      <c r="C69" s="41">
        <v>19.219999000000001</v>
      </c>
      <c r="D69" s="41">
        <v>16.350000000000001</v>
      </c>
      <c r="E69" s="41">
        <v>18.110001</v>
      </c>
      <c r="F69" s="41">
        <v>18.110001</v>
      </c>
      <c r="G69" s="41">
        <v>18702000</v>
      </c>
      <c r="H69" s="2">
        <f t="shared" si="1"/>
        <v>2.8392956933960423E-2</v>
      </c>
    </row>
    <row r="70" spans="1:8" x14ac:dyDescent="0.2">
      <c r="A70" s="42">
        <v>43313</v>
      </c>
      <c r="B70" s="41">
        <v>18.059999000000001</v>
      </c>
      <c r="C70" s="41">
        <v>21.24</v>
      </c>
      <c r="D70" s="41">
        <v>16.260000000000002</v>
      </c>
      <c r="E70" s="41">
        <v>20.66</v>
      </c>
      <c r="F70" s="41">
        <v>20.66</v>
      </c>
      <c r="G70" s="41">
        <v>26157700</v>
      </c>
      <c r="H70" s="2">
        <f t="shared" si="1"/>
        <v>0.14080612143533286</v>
      </c>
    </row>
    <row r="71" spans="1:8" x14ac:dyDescent="0.2">
      <c r="A71" s="42">
        <v>43344</v>
      </c>
      <c r="B71" s="41">
        <v>20.5</v>
      </c>
      <c r="C71" s="41">
        <v>22.07</v>
      </c>
      <c r="D71" s="41">
        <v>19.98</v>
      </c>
      <c r="E71" s="41">
        <v>21.290001</v>
      </c>
      <c r="F71" s="41">
        <v>21.290001</v>
      </c>
      <c r="G71" s="41">
        <v>20152000</v>
      </c>
      <c r="H71" s="2">
        <f t="shared" si="1"/>
        <v>3.049375605033882E-2</v>
      </c>
    </row>
    <row r="72" spans="1:8" x14ac:dyDescent="0.2">
      <c r="A72" s="42">
        <v>43374</v>
      </c>
      <c r="B72" s="41">
        <v>21.290001</v>
      </c>
      <c r="C72" s="41">
        <v>21.469999000000001</v>
      </c>
      <c r="D72" s="41">
        <v>18.299999</v>
      </c>
      <c r="E72" s="41">
        <v>20.540001</v>
      </c>
      <c r="F72" s="41">
        <v>20.540001</v>
      </c>
      <c r="G72" s="41">
        <v>22396100</v>
      </c>
      <c r="H72" s="2">
        <f t="shared" si="1"/>
        <v>-3.5227804827252004E-2</v>
      </c>
    </row>
    <row r="73" spans="1:8" x14ac:dyDescent="0.2">
      <c r="A73" s="42">
        <v>43405</v>
      </c>
      <c r="B73" s="41">
        <v>20.57</v>
      </c>
      <c r="C73" s="41">
        <v>28.200001</v>
      </c>
      <c r="D73" s="41">
        <v>20.329999999999998</v>
      </c>
      <c r="E73" s="41">
        <v>27.799999</v>
      </c>
      <c r="F73" s="41">
        <v>27.799999</v>
      </c>
      <c r="G73" s="41">
        <v>31398600</v>
      </c>
      <c r="H73" s="2">
        <f t="shared" si="1"/>
        <v>0.35345655533317644</v>
      </c>
    </row>
    <row r="74" spans="1:8" x14ac:dyDescent="0.2">
      <c r="A74" s="42">
        <v>43435</v>
      </c>
      <c r="B74" s="41">
        <v>28.440000999999999</v>
      </c>
      <c r="C74" s="41">
        <v>29.799999</v>
      </c>
      <c r="D74" s="41">
        <v>23.639999</v>
      </c>
      <c r="E74" s="41">
        <v>25.98</v>
      </c>
      <c r="F74" s="41">
        <v>25.98</v>
      </c>
      <c r="G74" s="41">
        <v>25546100</v>
      </c>
      <c r="H74" s="2">
        <f t="shared" si="1"/>
        <v>-6.5467592283006887E-2</v>
      </c>
    </row>
    <row r="75" spans="1:8" x14ac:dyDescent="0.2">
      <c r="A75" s="42">
        <v>43466</v>
      </c>
      <c r="B75" s="41">
        <v>26.110001</v>
      </c>
      <c r="C75" s="41">
        <v>31.879999000000002</v>
      </c>
      <c r="D75" s="41">
        <v>25.74</v>
      </c>
      <c r="E75" s="41">
        <v>28.719999000000001</v>
      </c>
      <c r="F75" s="41">
        <v>28.719999000000001</v>
      </c>
      <c r="G75" s="41">
        <v>28139900</v>
      </c>
      <c r="H75" s="2">
        <f t="shared" si="1"/>
        <v>0.1054657043879908</v>
      </c>
    </row>
    <row r="76" spans="1:8" x14ac:dyDescent="0.2">
      <c r="A76" s="42">
        <v>43497</v>
      </c>
      <c r="B76" s="41">
        <v>28.860001</v>
      </c>
      <c r="C76" s="41">
        <v>29.129999000000002</v>
      </c>
      <c r="D76" s="41">
        <v>24.77</v>
      </c>
      <c r="E76" s="41">
        <v>25.68</v>
      </c>
      <c r="F76" s="41">
        <v>25.68</v>
      </c>
      <c r="G76" s="41">
        <v>27823100</v>
      </c>
      <c r="H76" s="2">
        <f t="shared" si="1"/>
        <v>-0.10584955103932983</v>
      </c>
    </row>
    <row r="77" spans="1:8" x14ac:dyDescent="0.2">
      <c r="A77" s="42">
        <v>43525</v>
      </c>
      <c r="B77" s="41">
        <v>26</v>
      </c>
      <c r="C77" s="41">
        <v>26.629999000000002</v>
      </c>
      <c r="D77" s="41">
        <v>24.23</v>
      </c>
      <c r="E77" s="41">
        <v>25.75</v>
      </c>
      <c r="F77" s="41">
        <v>25.75</v>
      </c>
      <c r="G77" s="41">
        <v>30715500</v>
      </c>
      <c r="H77" s="2">
        <f t="shared" si="1"/>
        <v>2.7258566978193258E-3</v>
      </c>
    </row>
    <row r="78" spans="1:8" x14ac:dyDescent="0.2">
      <c r="A78" s="42">
        <v>43556</v>
      </c>
      <c r="B78" s="41">
        <v>25.940000999999999</v>
      </c>
      <c r="C78" s="41">
        <v>28.120000999999998</v>
      </c>
      <c r="D78" s="41">
        <v>25.66</v>
      </c>
      <c r="E78" s="41">
        <v>27.85</v>
      </c>
      <c r="F78" s="41">
        <v>27.85</v>
      </c>
      <c r="G78" s="41">
        <v>22451700</v>
      </c>
      <c r="H78" s="2">
        <f t="shared" si="1"/>
        <v>8.1553398058252485E-2</v>
      </c>
    </row>
    <row r="79" spans="1:8" x14ac:dyDescent="0.2">
      <c r="A79" s="42">
        <v>43586</v>
      </c>
      <c r="B79" s="41">
        <v>27.809999000000001</v>
      </c>
      <c r="C79" s="41">
        <v>30.91</v>
      </c>
      <c r="D79" s="41">
        <v>19.110001</v>
      </c>
      <c r="E79" s="41">
        <v>19.32</v>
      </c>
      <c r="F79" s="41">
        <v>19.32</v>
      </c>
      <c r="G79" s="41">
        <v>54659900</v>
      </c>
      <c r="H79" s="2">
        <f t="shared" si="1"/>
        <v>-0.30628366247755839</v>
      </c>
    </row>
    <row r="80" spans="1:8" x14ac:dyDescent="0.2">
      <c r="A80" s="42">
        <v>43617</v>
      </c>
      <c r="B80" s="41">
        <v>19.370000999999998</v>
      </c>
      <c r="C80" s="41">
        <v>20.559999000000001</v>
      </c>
      <c r="D80" s="41">
        <v>17.52</v>
      </c>
      <c r="E80" s="41">
        <v>19.75</v>
      </c>
      <c r="F80" s="41">
        <v>19.75</v>
      </c>
      <c r="G80" s="41">
        <v>36813800</v>
      </c>
      <c r="H80" s="2">
        <f t="shared" si="1"/>
        <v>2.2256728778467894E-2</v>
      </c>
    </row>
    <row r="81" spans="1:8" x14ac:dyDescent="0.2">
      <c r="A81" s="42">
        <v>43647</v>
      </c>
      <c r="B81" s="41">
        <v>20.139999</v>
      </c>
      <c r="C81" s="41">
        <v>24.42</v>
      </c>
      <c r="D81" s="41">
        <v>19.52</v>
      </c>
      <c r="E81" s="41">
        <v>22.85</v>
      </c>
      <c r="F81" s="41">
        <v>22.85</v>
      </c>
      <c r="G81" s="41">
        <v>37550900</v>
      </c>
      <c r="H81" s="2">
        <f t="shared" si="1"/>
        <v>0.15696202531645576</v>
      </c>
    </row>
    <row r="82" spans="1:8" x14ac:dyDescent="0.2">
      <c r="A82" s="42">
        <v>43678</v>
      </c>
      <c r="B82" s="41">
        <v>25.9</v>
      </c>
      <c r="C82" s="41">
        <v>26.530000999999999</v>
      </c>
      <c r="D82" s="41">
        <v>22.280000999999999</v>
      </c>
      <c r="E82" s="41">
        <v>22.299999</v>
      </c>
      <c r="F82" s="41">
        <v>22.299999</v>
      </c>
      <c r="G82" s="41">
        <v>35931400</v>
      </c>
      <c r="H82" s="2">
        <f t="shared" si="1"/>
        <v>-2.4070065645514296E-2</v>
      </c>
    </row>
    <row r="83" spans="1:8" x14ac:dyDescent="0.2">
      <c r="A83" s="42">
        <v>43709</v>
      </c>
      <c r="B83" s="41">
        <v>22.219999000000001</v>
      </c>
      <c r="C83" s="41">
        <v>29.07</v>
      </c>
      <c r="D83" s="41">
        <v>21.9</v>
      </c>
      <c r="E83" s="41">
        <v>27.76</v>
      </c>
      <c r="F83" s="41">
        <v>27.76</v>
      </c>
      <c r="G83" s="41">
        <v>27013600</v>
      </c>
      <c r="H83" s="2">
        <f t="shared" si="1"/>
        <v>0.24484310514991511</v>
      </c>
    </row>
    <row r="84" spans="1:8" x14ac:dyDescent="0.2">
      <c r="A84" s="42">
        <v>43739</v>
      </c>
      <c r="B84" s="41">
        <v>27.85</v>
      </c>
      <c r="C84" s="41">
        <v>39.130001</v>
      </c>
      <c r="D84" s="41">
        <v>27.540001</v>
      </c>
      <c r="E84" s="41">
        <v>34.990001999999997</v>
      </c>
      <c r="F84" s="41">
        <v>34.990001999999997</v>
      </c>
      <c r="G84" s="41">
        <v>44610900</v>
      </c>
      <c r="H84" s="2">
        <f t="shared" si="1"/>
        <v>0.26044675792507188</v>
      </c>
    </row>
    <row r="85" spans="1:8" x14ac:dyDescent="0.2">
      <c r="A85" s="42">
        <v>43770</v>
      </c>
      <c r="B85" s="41">
        <v>35.520000000000003</v>
      </c>
      <c r="C85" s="41">
        <v>37</v>
      </c>
      <c r="D85" s="41">
        <v>33.900002000000001</v>
      </c>
      <c r="E85" s="41">
        <v>34.900002000000001</v>
      </c>
      <c r="F85" s="41">
        <v>34.900002000000001</v>
      </c>
      <c r="G85" s="41">
        <v>28256400</v>
      </c>
      <c r="H85" s="2">
        <f t="shared" si="1"/>
        <v>-2.5721633282557777E-3</v>
      </c>
    </row>
    <row r="86" spans="1:8" x14ac:dyDescent="0.2">
      <c r="A86" s="42">
        <v>43800</v>
      </c>
      <c r="B86" s="41">
        <v>34.979999999999997</v>
      </c>
      <c r="C86" s="41">
        <v>42.27</v>
      </c>
      <c r="D86" s="41">
        <v>32.75</v>
      </c>
      <c r="E86" s="41">
        <v>41.889999000000003</v>
      </c>
      <c r="F86" s="41">
        <v>41.889999000000003</v>
      </c>
      <c r="G86" s="41">
        <v>23522600</v>
      </c>
      <c r="H86" s="2">
        <f t="shared" si="1"/>
        <v>0.2002864355136714</v>
      </c>
    </row>
    <row r="87" spans="1:8" x14ac:dyDescent="0.2">
      <c r="A87" s="42">
        <v>43831</v>
      </c>
      <c r="B87" s="41">
        <v>42.23</v>
      </c>
      <c r="C87" s="41">
        <v>43.790000999999997</v>
      </c>
      <c r="D87" s="41">
        <v>37.759998000000003</v>
      </c>
      <c r="E87" s="41">
        <v>37.909999999999997</v>
      </c>
      <c r="F87" s="41">
        <v>37.909999999999997</v>
      </c>
      <c r="G87" s="41">
        <v>19769400</v>
      </c>
      <c r="H87" s="2">
        <f t="shared" si="1"/>
        <v>-9.501072081668005E-2</v>
      </c>
    </row>
    <row r="88" spans="1:8" x14ac:dyDescent="0.2">
      <c r="A88" s="42">
        <v>43862</v>
      </c>
      <c r="B88" s="41">
        <v>37.880001</v>
      </c>
      <c r="C88" s="41">
        <v>39.779998999999997</v>
      </c>
      <c r="D88" s="41">
        <v>25.110001</v>
      </c>
      <c r="E88" s="41">
        <v>26.17</v>
      </c>
      <c r="F88" s="41">
        <v>26.17</v>
      </c>
      <c r="G88" s="41">
        <v>22655600</v>
      </c>
      <c r="H88" s="2">
        <f t="shared" si="1"/>
        <v>-0.30968082300184635</v>
      </c>
    </row>
    <row r="89" spans="1:8" x14ac:dyDescent="0.2">
      <c r="A89" s="42">
        <v>43891</v>
      </c>
      <c r="B89" s="41">
        <v>26.780000999999999</v>
      </c>
      <c r="C89" s="41">
        <v>28.450001</v>
      </c>
      <c r="D89" s="41">
        <v>8.4</v>
      </c>
      <c r="E89" s="41">
        <v>16.989999999999998</v>
      </c>
      <c r="F89" s="41">
        <v>16.989999999999998</v>
      </c>
      <c r="G89" s="41">
        <v>47046100</v>
      </c>
      <c r="H89" s="2">
        <f t="shared" si="1"/>
        <v>-0.35078333970194892</v>
      </c>
    </row>
    <row r="90" spans="1:8" x14ac:dyDescent="0.2">
      <c r="A90" s="42">
        <v>43922</v>
      </c>
      <c r="B90" s="41">
        <v>15.83</v>
      </c>
      <c r="C90" s="41">
        <v>26.4</v>
      </c>
      <c r="D90" s="41">
        <v>13.51</v>
      </c>
      <c r="E90" s="41">
        <v>24.25</v>
      </c>
      <c r="F90" s="41">
        <v>24.25</v>
      </c>
      <c r="G90" s="41">
        <v>38245700</v>
      </c>
      <c r="H90" s="2">
        <f t="shared" si="1"/>
        <v>0.42731018246027086</v>
      </c>
    </row>
    <row r="91" spans="1:8" x14ac:dyDescent="0.2">
      <c r="A91" s="42">
        <v>43952</v>
      </c>
      <c r="B91" s="41">
        <v>23.35</v>
      </c>
      <c r="C91" s="41">
        <v>31.41</v>
      </c>
      <c r="D91" s="41">
        <v>19.98</v>
      </c>
      <c r="E91" s="41">
        <v>28.65</v>
      </c>
      <c r="F91" s="41">
        <v>28.65</v>
      </c>
      <c r="G91" s="41">
        <v>24545400</v>
      </c>
      <c r="H91" s="2">
        <f t="shared" si="1"/>
        <v>0.1814432989690721</v>
      </c>
    </row>
    <row r="92" spans="1:8" x14ac:dyDescent="0.2">
      <c r="A92" s="42">
        <v>43983</v>
      </c>
      <c r="B92" s="41">
        <v>28.559999000000001</v>
      </c>
      <c r="C92" s="41">
        <v>36.990001999999997</v>
      </c>
      <c r="D92" s="41">
        <v>27.91</v>
      </c>
      <c r="E92" s="41">
        <v>36.82</v>
      </c>
      <c r="F92" s="41">
        <v>36.82</v>
      </c>
      <c r="G92" s="41">
        <v>28734700</v>
      </c>
      <c r="H92" s="2">
        <f t="shared" si="1"/>
        <v>0.2851657940663177</v>
      </c>
    </row>
    <row r="93" spans="1:8" x14ac:dyDescent="0.2">
      <c r="A93" s="42">
        <v>44013</v>
      </c>
      <c r="B93" s="41">
        <v>36.700001</v>
      </c>
      <c r="C93" s="41">
        <v>39.740001999999997</v>
      </c>
      <c r="D93" s="41">
        <v>32.799999</v>
      </c>
      <c r="E93" s="41">
        <v>35.939999</v>
      </c>
      <c r="F93" s="41">
        <v>35.939999</v>
      </c>
      <c r="G93" s="41">
        <v>28115400</v>
      </c>
      <c r="H93" s="2">
        <f t="shared" si="1"/>
        <v>-2.3900081477457903E-2</v>
      </c>
    </row>
    <row r="94" spans="1:8" x14ac:dyDescent="0.2">
      <c r="A94" s="42">
        <v>44044</v>
      </c>
      <c r="B94" s="41">
        <v>36.159999999999997</v>
      </c>
      <c r="C94" s="41">
        <v>41.919998</v>
      </c>
      <c r="D94" s="41">
        <v>35.900002000000001</v>
      </c>
      <c r="E94" s="41">
        <v>39.909999999999997</v>
      </c>
      <c r="F94" s="41">
        <v>39.909999999999997</v>
      </c>
      <c r="G94" s="41">
        <v>24804900</v>
      </c>
      <c r="H94" s="2">
        <f t="shared" si="1"/>
        <v>0.11046191181029238</v>
      </c>
    </row>
    <row r="95" spans="1:8" x14ac:dyDescent="0.2">
      <c r="A95" s="42">
        <v>44075</v>
      </c>
      <c r="B95" s="41">
        <v>39.18</v>
      </c>
      <c r="C95" s="41">
        <v>45.209999000000003</v>
      </c>
      <c r="D95" s="41">
        <v>36.840000000000003</v>
      </c>
      <c r="E95" s="41">
        <v>42.73</v>
      </c>
      <c r="F95" s="41">
        <v>42.73</v>
      </c>
      <c r="G95" s="41">
        <v>24446100</v>
      </c>
      <c r="H95" s="2">
        <f t="shared" si="1"/>
        <v>7.0658982711099994E-2</v>
      </c>
    </row>
    <row r="96" spans="1:8" x14ac:dyDescent="0.2">
      <c r="A96" s="42">
        <v>44105</v>
      </c>
      <c r="B96" s="41">
        <v>43.099997999999999</v>
      </c>
      <c r="C96" s="41">
        <v>55.400002000000001</v>
      </c>
      <c r="D96" s="41">
        <v>42.880001</v>
      </c>
      <c r="E96" s="41">
        <v>52.330002</v>
      </c>
      <c r="F96" s="41">
        <v>52.330002</v>
      </c>
      <c r="G96" s="41">
        <v>33926000</v>
      </c>
      <c r="H96" s="2">
        <f t="shared" si="1"/>
        <v>0.22466655745377964</v>
      </c>
    </row>
    <row r="97" spans="1:8" x14ac:dyDescent="0.2">
      <c r="A97" s="42">
        <v>44136</v>
      </c>
      <c r="B97" s="41">
        <v>52.389999000000003</v>
      </c>
      <c r="C97" s="41">
        <v>63.740001999999997</v>
      </c>
      <c r="D97" s="41">
        <v>52.279998999999997</v>
      </c>
      <c r="E97" s="41">
        <v>58.889999000000003</v>
      </c>
      <c r="F97" s="41">
        <v>58.889999000000003</v>
      </c>
      <c r="G97" s="41">
        <v>22952100</v>
      </c>
      <c r="H97" s="2">
        <f t="shared" si="1"/>
        <v>0.1253582409570709</v>
      </c>
    </row>
    <row r="98" spans="1:8" x14ac:dyDescent="0.2">
      <c r="A98" s="42">
        <v>44166</v>
      </c>
      <c r="B98" s="41">
        <v>59.830002</v>
      </c>
      <c r="C98" s="41">
        <v>66.550003000000004</v>
      </c>
      <c r="D98" s="41">
        <v>58.970001000000003</v>
      </c>
      <c r="E98" s="41">
        <v>62.66</v>
      </c>
      <c r="F98" s="41">
        <v>62.66</v>
      </c>
      <c r="G98" s="41">
        <v>21324200</v>
      </c>
      <c r="H98" s="2">
        <f t="shared" si="1"/>
        <v>6.4017678112033821E-2</v>
      </c>
    </row>
    <row r="99" spans="1:8" x14ac:dyDescent="0.2">
      <c r="A99" s="42">
        <v>44197</v>
      </c>
      <c r="B99" s="41">
        <v>63.150002000000001</v>
      </c>
      <c r="C99" s="41">
        <v>78.680000000000007</v>
      </c>
      <c r="D99" s="41">
        <v>60.669998</v>
      </c>
      <c r="E99" s="41">
        <v>70.019997000000004</v>
      </c>
      <c r="F99" s="41">
        <v>70.019997000000004</v>
      </c>
      <c r="G99" s="41">
        <v>22603000</v>
      </c>
      <c r="H99" s="2">
        <f t="shared" si="1"/>
        <v>0.11745925630386223</v>
      </c>
    </row>
    <row r="100" spans="1:8" x14ac:dyDescent="0.2">
      <c r="A100" s="42">
        <v>44228</v>
      </c>
      <c r="B100" s="41">
        <v>71</v>
      </c>
      <c r="C100" s="41">
        <v>84.089995999999999</v>
      </c>
      <c r="D100" s="41">
        <v>68.580001999999993</v>
      </c>
      <c r="E100" s="41">
        <v>76.720000999999996</v>
      </c>
      <c r="F100" s="41">
        <v>76.720000999999996</v>
      </c>
      <c r="G100" s="41">
        <v>18578200</v>
      </c>
      <c r="H100" s="2">
        <f t="shared" si="1"/>
        <v>9.5687007812925107E-2</v>
      </c>
    </row>
    <row r="101" spans="1:8" x14ac:dyDescent="0.2">
      <c r="A101" s="42">
        <v>44256</v>
      </c>
      <c r="B101" s="41">
        <v>78.540001000000004</v>
      </c>
      <c r="C101" s="41">
        <v>86.400002000000001</v>
      </c>
      <c r="D101" s="41">
        <v>70.339995999999999</v>
      </c>
      <c r="E101" s="41">
        <v>80.449996999999996</v>
      </c>
      <c r="F101" s="41">
        <v>80.449996999999996</v>
      </c>
      <c r="G101" s="41">
        <v>24998400</v>
      </c>
      <c r="H101" s="2">
        <f t="shared" si="1"/>
        <v>4.8618299679114969E-2</v>
      </c>
    </row>
    <row r="102" spans="1:8" x14ac:dyDescent="0.2">
      <c r="A102" s="42">
        <v>44287</v>
      </c>
      <c r="B102" s="41">
        <v>81.099997999999999</v>
      </c>
      <c r="C102" s="41">
        <v>102.849998</v>
      </c>
      <c r="D102" s="41">
        <v>73.559997999999993</v>
      </c>
      <c r="E102" s="41">
        <v>100.120003</v>
      </c>
      <c r="F102" s="41">
        <v>100.120003</v>
      </c>
      <c r="G102" s="41">
        <v>33973200</v>
      </c>
      <c r="H102" s="2">
        <f t="shared" si="1"/>
        <v>0.24449977294592071</v>
      </c>
    </row>
    <row r="103" spans="1:8" x14ac:dyDescent="0.2">
      <c r="A103" s="42">
        <v>44317</v>
      </c>
      <c r="B103" s="41">
        <v>101.25</v>
      </c>
      <c r="C103" s="41">
        <v>109.910004</v>
      </c>
      <c r="D103" s="41">
        <v>94.919998000000007</v>
      </c>
      <c r="E103" s="41">
        <v>101.239998</v>
      </c>
      <c r="F103" s="41">
        <v>101.239998</v>
      </c>
      <c r="G103" s="41">
        <v>28780100</v>
      </c>
      <c r="H103" s="2">
        <f t="shared" si="1"/>
        <v>1.118652583340417E-2</v>
      </c>
    </row>
    <row r="104" spans="1:8" x14ac:dyDescent="0.2">
      <c r="A104" s="42">
        <v>44348</v>
      </c>
      <c r="B104" s="41">
        <v>99.949996999999996</v>
      </c>
      <c r="C104" s="41">
        <v>117.980003</v>
      </c>
      <c r="D104" s="41">
        <v>98.730002999999996</v>
      </c>
      <c r="E104" s="41">
        <v>116.519997</v>
      </c>
      <c r="F104" s="41">
        <v>116.519997</v>
      </c>
      <c r="G104" s="41">
        <v>39562300</v>
      </c>
      <c r="H104" s="2">
        <f t="shared" si="1"/>
        <v>0.1509284798682039</v>
      </c>
    </row>
    <row r="105" spans="1:8" x14ac:dyDescent="0.2">
      <c r="A105" s="42">
        <v>44378</v>
      </c>
      <c r="B105" s="41">
        <v>116.75</v>
      </c>
      <c r="C105" s="41">
        <v>138.69000199999999</v>
      </c>
      <c r="D105" s="41">
        <v>106.199997</v>
      </c>
      <c r="E105" s="41">
        <v>135.80999800000001</v>
      </c>
      <c r="F105" s="41">
        <v>135.80999800000001</v>
      </c>
      <c r="G105" s="41">
        <v>26122500</v>
      </c>
      <c r="H105" s="2">
        <f t="shared" si="1"/>
        <v>0.16555099121741312</v>
      </c>
    </row>
    <row r="106" spans="1:8" x14ac:dyDescent="0.2">
      <c r="A106" s="42">
        <v>44409</v>
      </c>
      <c r="B106" s="41">
        <v>137.63000500000001</v>
      </c>
      <c r="C106" s="41">
        <v>147.759995</v>
      </c>
      <c r="D106" s="41">
        <v>135.03999300000001</v>
      </c>
      <c r="E106" s="41">
        <v>142.820007</v>
      </c>
      <c r="F106" s="41">
        <v>142.820007</v>
      </c>
      <c r="G106" s="41">
        <v>18582800</v>
      </c>
      <c r="H106" s="2">
        <f t="shared" si="1"/>
        <v>5.161629558377577E-2</v>
      </c>
    </row>
    <row r="107" spans="1:8" x14ac:dyDescent="0.2">
      <c r="A107" s="42">
        <v>44440</v>
      </c>
      <c r="B107" s="41">
        <v>143.16000399999999</v>
      </c>
      <c r="C107" s="41">
        <v>163.179993</v>
      </c>
      <c r="D107" s="41">
        <v>132.60000600000001</v>
      </c>
      <c r="E107" s="41">
        <v>143.479996</v>
      </c>
      <c r="F107" s="41">
        <v>143.479996</v>
      </c>
      <c r="G107" s="41">
        <v>39756000</v>
      </c>
      <c r="H107" s="2">
        <f t="shared" si="1"/>
        <v>4.6211242658740093E-3</v>
      </c>
    </row>
    <row r="108" spans="1:8" x14ac:dyDescent="0.2">
      <c r="A108" s="42">
        <v>44470</v>
      </c>
      <c r="B108" s="41">
        <v>144.25</v>
      </c>
      <c r="C108" s="41">
        <v>161.75</v>
      </c>
      <c r="D108" s="41">
        <v>125.540001</v>
      </c>
      <c r="E108" s="41">
        <v>161.449997</v>
      </c>
      <c r="F108" s="41">
        <v>161.449997</v>
      </c>
      <c r="G108" s="41">
        <v>39063600</v>
      </c>
      <c r="H108" s="2">
        <f t="shared" si="1"/>
        <v>0.12524394689835366</v>
      </c>
    </row>
    <row r="109" spans="1:8" x14ac:dyDescent="0.2">
      <c r="A109" s="42">
        <v>44501</v>
      </c>
      <c r="B109" s="41">
        <v>162.699997</v>
      </c>
      <c r="C109" s="41">
        <v>183.88000500000001</v>
      </c>
      <c r="D109" s="41">
        <v>160.770004</v>
      </c>
      <c r="E109" s="41">
        <v>164.020004</v>
      </c>
      <c r="F109" s="41">
        <v>164.020004</v>
      </c>
      <c r="G109" s="41">
        <v>22490700</v>
      </c>
      <c r="H109" s="2">
        <f t="shared" si="1"/>
        <v>1.5918284594331731E-2</v>
      </c>
    </row>
    <row r="110" spans="1:8" x14ac:dyDescent="0.2">
      <c r="A110" s="42">
        <v>44531</v>
      </c>
      <c r="B110" s="41">
        <v>167.779999</v>
      </c>
      <c r="C110" s="41">
        <v>173.88000500000001</v>
      </c>
      <c r="D110" s="41">
        <v>115.849998</v>
      </c>
      <c r="E110" s="41">
        <v>128.220001</v>
      </c>
      <c r="F110" s="41">
        <v>128.220001</v>
      </c>
      <c r="G110" s="41">
        <v>41754700</v>
      </c>
      <c r="H110" s="2">
        <f t="shared" si="1"/>
        <v>-0.21826607808154916</v>
      </c>
    </row>
    <row r="111" spans="1:8" x14ac:dyDescent="0.2">
      <c r="A111" s="42">
        <v>44562</v>
      </c>
      <c r="B111" s="41">
        <v>128.699997</v>
      </c>
      <c r="C111" s="41">
        <v>136.80999800000001</v>
      </c>
      <c r="D111" s="41">
        <v>89.599997999999999</v>
      </c>
      <c r="E111" s="41">
        <v>102.620003</v>
      </c>
      <c r="F111" s="41">
        <v>102.620003</v>
      </c>
      <c r="G111" s="41">
        <v>45677100</v>
      </c>
      <c r="H111" s="2">
        <f t="shared" si="1"/>
        <v>-0.19965682265124923</v>
      </c>
    </row>
    <row r="112" spans="1:8" x14ac:dyDescent="0.2">
      <c r="A112" s="42">
        <v>44593</v>
      </c>
      <c r="B112" s="41">
        <v>103.260002</v>
      </c>
      <c r="C112" s="41">
        <v>111.18</v>
      </c>
      <c r="D112" s="41">
        <v>75.709998999999996</v>
      </c>
      <c r="E112" s="41">
        <v>83.730002999999996</v>
      </c>
      <c r="F112" s="41">
        <v>83.730002999999996</v>
      </c>
      <c r="G112" s="41">
        <v>38093900</v>
      </c>
      <c r="H112" s="2">
        <f t="shared" si="1"/>
        <v>-0.18407717255669931</v>
      </c>
    </row>
    <row r="113" spans="1:8" x14ac:dyDescent="0.2">
      <c r="A113" s="42">
        <v>44621</v>
      </c>
      <c r="B113" s="41">
        <v>83.730002999999996</v>
      </c>
      <c r="C113" s="41">
        <v>84.830001999999993</v>
      </c>
      <c r="D113" s="41">
        <v>66.5</v>
      </c>
      <c r="E113" s="41">
        <v>76.400002000000001</v>
      </c>
      <c r="F113" s="41">
        <v>76.400002000000001</v>
      </c>
      <c r="G113" s="41">
        <v>38665200</v>
      </c>
      <c r="H113" s="2">
        <f t="shared" si="1"/>
        <v>-8.7543302727458347E-2</v>
      </c>
    </row>
    <row r="114" spans="1:8" x14ac:dyDescent="0.2">
      <c r="A114" s="42">
        <v>44652</v>
      </c>
      <c r="B114" s="41">
        <v>76.730002999999996</v>
      </c>
      <c r="C114" s="41">
        <v>79.510002</v>
      </c>
      <c r="D114" s="41">
        <v>64.699996999999996</v>
      </c>
      <c r="E114" s="41">
        <v>66.430000000000007</v>
      </c>
      <c r="F114" s="41">
        <v>66.430000000000007</v>
      </c>
      <c r="G114" s="41">
        <v>26678700</v>
      </c>
      <c r="H114" s="2">
        <f t="shared" si="1"/>
        <v>-0.13049740496080084</v>
      </c>
    </row>
    <row r="115" spans="1:8" x14ac:dyDescent="0.2">
      <c r="A115" s="42">
        <v>44682</v>
      </c>
      <c r="B115" s="41">
        <v>66.75</v>
      </c>
      <c r="C115" s="41">
        <v>75.5</v>
      </c>
      <c r="D115" s="41">
        <v>47.330002</v>
      </c>
      <c r="E115" s="41">
        <v>55.759998000000003</v>
      </c>
      <c r="F115" s="41">
        <v>55.759998000000003</v>
      </c>
      <c r="G115" s="41">
        <v>45527100</v>
      </c>
      <c r="H115" s="2">
        <f t="shared" si="1"/>
        <v>-0.16062023182297158</v>
      </c>
    </row>
    <row r="116" spans="1:8" x14ac:dyDescent="0.2">
      <c r="A116" s="42">
        <v>44713</v>
      </c>
      <c r="B116" s="41">
        <v>56.709999000000003</v>
      </c>
      <c r="C116" s="41">
        <v>62.060001</v>
      </c>
      <c r="D116" s="41">
        <v>46.369999</v>
      </c>
      <c r="E116" s="41">
        <v>48.669998</v>
      </c>
      <c r="F116" s="41">
        <v>48.669998</v>
      </c>
      <c r="G116" s="41">
        <v>32516500</v>
      </c>
      <c r="H116" s="2">
        <f t="shared" si="1"/>
        <v>-0.12715208490502461</v>
      </c>
    </row>
    <row r="117" spans="1:8" x14ac:dyDescent="0.2">
      <c r="A117" s="42">
        <v>44743</v>
      </c>
      <c r="B117" s="41">
        <v>48.310001</v>
      </c>
      <c r="C117" s="41">
        <v>72</v>
      </c>
      <c r="D117" s="41">
        <v>46.080002</v>
      </c>
      <c r="E117" s="41">
        <v>71.639999000000003</v>
      </c>
      <c r="F117" s="41">
        <v>71.639999000000003</v>
      </c>
      <c r="G117" s="41">
        <v>34708600</v>
      </c>
      <c r="H117" s="2">
        <f t="shared" si="1"/>
        <v>0.47195401569566542</v>
      </c>
    </row>
    <row r="118" spans="1:8" x14ac:dyDescent="0.2">
      <c r="A118" s="42">
        <v>44774</v>
      </c>
      <c r="B118" s="41">
        <v>71</v>
      </c>
      <c r="C118" s="41">
        <v>81.25</v>
      </c>
      <c r="D118" s="41">
        <v>66.010002</v>
      </c>
      <c r="E118" s="41">
        <v>73.699996999999996</v>
      </c>
      <c r="F118" s="41">
        <v>73.699996999999996</v>
      </c>
      <c r="G118" s="41">
        <v>39518500</v>
      </c>
      <c r="H118" s="2">
        <f t="shared" si="1"/>
        <v>2.8754858022820365E-2</v>
      </c>
    </row>
    <row r="119" spans="1:8" x14ac:dyDescent="0.2">
      <c r="A119" s="42">
        <v>44805</v>
      </c>
      <c r="B119" s="41">
        <v>72.169998000000007</v>
      </c>
      <c r="C119" s="41">
        <v>83.639999000000003</v>
      </c>
      <c r="D119" s="41">
        <v>65.169998000000007</v>
      </c>
      <c r="E119" s="41">
        <v>68.660004000000001</v>
      </c>
      <c r="F119" s="41">
        <v>68.660004000000001</v>
      </c>
      <c r="G119" s="41">
        <v>29474100</v>
      </c>
      <c r="H119" s="2">
        <f t="shared" si="1"/>
        <v>-6.8385253801299284E-2</v>
      </c>
    </row>
    <row r="120" spans="1:8" x14ac:dyDescent="0.2">
      <c r="A120" s="42">
        <v>44835</v>
      </c>
      <c r="B120" s="41">
        <v>69.489998</v>
      </c>
      <c r="C120" s="41">
        <v>82.300003000000004</v>
      </c>
      <c r="D120" s="41">
        <v>68.559997999999993</v>
      </c>
      <c r="E120" s="41">
        <v>70.75</v>
      </c>
      <c r="F120" s="41">
        <v>70.75</v>
      </c>
      <c r="G120" s="41">
        <v>33337900</v>
      </c>
      <c r="H120" s="2">
        <f t="shared" si="1"/>
        <v>3.0439788497536344E-2</v>
      </c>
    </row>
    <row r="121" spans="1:8" x14ac:dyDescent="0.2">
      <c r="A121" s="42">
        <v>44866</v>
      </c>
      <c r="B121" s="41">
        <v>72.529999000000004</v>
      </c>
      <c r="C121" s="41">
        <v>101.989998</v>
      </c>
      <c r="D121" s="41">
        <v>66.599997999999999</v>
      </c>
      <c r="E121" s="41">
        <v>101</v>
      </c>
      <c r="F121" s="41">
        <v>101</v>
      </c>
      <c r="G121" s="41">
        <v>48438900</v>
      </c>
      <c r="H121" s="2">
        <f t="shared" si="1"/>
        <v>0.42756183745583037</v>
      </c>
    </row>
    <row r="122" spans="1:8" x14ac:dyDescent="0.2">
      <c r="A122" s="42">
        <v>44896</v>
      </c>
      <c r="B122" s="41">
        <v>101.139999</v>
      </c>
      <c r="C122" s="41">
        <v>108.83000199999999</v>
      </c>
      <c r="D122" s="41">
        <v>91.419998000000007</v>
      </c>
      <c r="E122" s="41">
        <v>108.43</v>
      </c>
      <c r="F122" s="41">
        <v>108.43</v>
      </c>
      <c r="G122" s="41">
        <v>28027300</v>
      </c>
      <c r="H122" s="2">
        <f t="shared" si="1"/>
        <v>7.356435643564363E-2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S&amp;P 500 (2)</vt:lpstr>
      <vt:lpstr>Portfolio-10k (2)</vt:lpstr>
      <vt:lpstr>F-test (2)</vt:lpstr>
      <vt:lpstr>FF 3 factor (2)</vt:lpstr>
      <vt:lpstr>FF 5 factor (2)</vt:lpstr>
      <vt:lpstr>18-23 (2)</vt:lpstr>
      <vt:lpstr>13-17 (2)</vt:lpstr>
      <vt:lpstr>APPS</vt:lpstr>
      <vt:lpstr>CROX</vt:lpstr>
      <vt:lpstr>TSLA</vt:lpstr>
      <vt:lpstr>CHRD</vt:lpstr>
      <vt:lpstr>LSCC</vt:lpstr>
      <vt:lpstr>CELH</vt:lpstr>
      <vt:lpstr>ENPH</vt:lpstr>
      <vt:lpstr>PG</vt:lpstr>
      <vt:lpstr>JNJ</vt:lpstr>
      <vt:lpstr>AMZN</vt:lpstr>
      <vt:lpstr>NOW</vt:lpstr>
      <vt:lpstr>V</vt:lpstr>
      <vt:lpstr>NVDA</vt:lpstr>
      <vt:lpstr>ADBE</vt:lpstr>
      <vt:lpstr>HD</vt:lpstr>
      <vt:lpstr>GOOGL</vt:lpstr>
      <vt:lpstr>AMD</vt:lpstr>
      <vt:lpstr>13-17</vt:lpstr>
      <vt:lpstr>18-23</vt:lpstr>
      <vt:lpstr>FF 3 factor</vt:lpstr>
      <vt:lpstr>FF 5 factor</vt:lpstr>
      <vt:lpstr>F-test</vt:lpstr>
      <vt:lpstr>Portfolio-10k</vt:lpstr>
      <vt:lpstr>S&amp;P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2023-04-27T06:02:35Z</dcterms:created>
  <dcterms:modified xsi:type="dcterms:W3CDTF">2023-04-30T23:10:03Z</dcterms:modified>
</cp:coreProperties>
</file>