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p\PO Capital Markets Dropbox\Numerix\numerix pricing\"/>
    </mc:Choice>
  </mc:AlternateContent>
  <xr:revisionPtr revIDLastSave="0" documentId="8_{CDF6221F-62BF-4838-9822-45DC19EBF93A}" xr6:coauthVersionLast="47" xr6:coauthVersionMax="47" xr10:uidLastSave="{00000000-0000-0000-0000-000000000000}"/>
  <bookViews>
    <workbookView xWindow="28680" yWindow="30" windowWidth="29040" windowHeight="16440" xr2:uid="{572677A7-8882-49AE-BE14-56CF83A391C8}"/>
  </bookViews>
  <sheets>
    <sheet name="PRICE SHEET" sheetId="1" r:id="rId1"/>
  </sheets>
  <externalReferences>
    <externalReference r:id="rId2"/>
    <externalReference r:id="rId3"/>
    <externalReference r:id="rId4"/>
  </externalReferences>
  <definedNames>
    <definedName name="AREA31">#REF!</definedName>
    <definedName name="AREA32">#REF!</definedName>
    <definedName name="AREA33">#REF!</definedName>
    <definedName name="AREA34">#REF!</definedName>
    <definedName name="AREA35">#REF!</definedName>
    <definedName name="AREA36">#REF!</definedName>
    <definedName name="AREA37">#REF!</definedName>
    <definedName name="AREA38">#REF!</definedName>
    <definedName name="AREA39">#REF!</definedName>
    <definedName name="AREA40">#REF!</definedName>
    <definedName name="AREA41">#REF!</definedName>
    <definedName name="AREA42">#REF!</definedName>
    <definedName name="GFIREQUESTSERVICE">[2]static!$A$6</definedName>
    <definedName name="GFIRTDGET">[2]static!$A$5</definedName>
    <definedName name="LONG_END">#REF!</definedName>
    <definedName name="LONG_END_INSERTS">#REF!</definedName>
    <definedName name="MyCCY">[2]static!$A$7</definedName>
    <definedName name="MyCCY2">[2]static!$A$14</definedName>
    <definedName name="MyCCY2V6">[2]static!$B$14</definedName>
    <definedName name="MyCCY3">[2]static!$A$15</definedName>
    <definedName name="MyCCYV6">[2]static!$B$7</definedName>
    <definedName name="MYRECORDQUAL">[2]static!$A$8</definedName>
    <definedName name="NETWORKSPEED">'[2]Vol Correllation'!$AL$3</definedName>
    <definedName name="NETWORKSPEED4">#REF!</definedName>
    <definedName name="_xlnm.Print_Area" localSheetId="0">'PRICE SHEET'!$A$1:$V$68</definedName>
    <definedName name="RANDFORINSERT">[2]static!$B$11</definedName>
    <definedName name="RATESPREAD">#REF!</definedName>
    <definedName name="SPDINSERTS">#REF!</definedName>
    <definedName name="SPDTYPEINSTERT">#REF!</definedName>
    <definedName name="SPREAD_TYPE">#REF!</definedName>
    <definedName name="SpreadsheetBuilder_2" hidden="1">[1]Sheet2!#REF!</definedName>
    <definedName name="SpreadsheetBuilder_7" hidden="1">[1]Sheet2!#REF!</definedName>
    <definedName name="SpreadsheetBuilder_8" hidden="1">[1]Sheet2!#REF!</definedName>
    <definedName name="SpreadsheetBuilder_9" hidden="1">[1]Sheet2!#REF!</definedName>
    <definedName name="USD_CAP">'[3]CAP &amp; FLR VOL'!#REF!</definedName>
    <definedName name="USD_CAPFLOOR_VOL">'[3]CAP &amp; FLR VOL'!#REF!</definedName>
    <definedName name="USD_FLOOR">'[3]CAP &amp; FLR VOL'!#REF!</definedName>
    <definedName name="USD_LOGNORMAL">'[3]CAP &amp; FLR VOL'!#REF!</definedName>
    <definedName name="USD_NORMALIZED">'[3]CAP &amp; FLR VOL'!#REF!</definedName>
    <definedName name="USD_STRADDLE">'[3]CAP &amp; FLR VOL'!#REF!</definedName>
  </definedNam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K7" i="1"/>
  <c r="K10" i="1"/>
  <c r="K12" i="1"/>
  <c r="K15" i="1"/>
  <c r="K18" i="1"/>
  <c r="K20" i="1"/>
  <c r="K23" i="1"/>
  <c r="K25" i="1"/>
  <c r="K28" i="1"/>
  <c r="K31" i="1"/>
  <c r="K33" i="1"/>
  <c r="K36" i="1"/>
  <c r="K38" i="1"/>
  <c r="K41" i="1"/>
  <c r="H68" i="1"/>
  <c r="G68" i="1"/>
  <c r="F68" i="1"/>
  <c r="E68" i="1"/>
  <c r="D68" i="1"/>
  <c r="C68" i="1"/>
  <c r="B68" i="1"/>
  <c r="H67" i="1"/>
  <c r="G67" i="1"/>
  <c r="F67" i="1"/>
  <c r="E67" i="1"/>
  <c r="D67" i="1"/>
  <c r="C67" i="1"/>
  <c r="B67" i="1"/>
  <c r="H66" i="1"/>
  <c r="G66" i="1"/>
  <c r="F66" i="1"/>
  <c r="E66" i="1"/>
  <c r="D66" i="1"/>
  <c r="C66" i="1"/>
  <c r="B66" i="1"/>
  <c r="H65" i="1"/>
  <c r="G65" i="1"/>
  <c r="F65" i="1"/>
  <c r="E65" i="1"/>
  <c r="D65" i="1"/>
  <c r="C65" i="1"/>
  <c r="B65" i="1"/>
  <c r="H64" i="1"/>
  <c r="G64" i="1"/>
  <c r="F64" i="1"/>
  <c r="E64" i="1"/>
  <c r="D64" i="1"/>
  <c r="C64" i="1"/>
  <c r="B64" i="1"/>
  <c r="H63" i="1"/>
  <c r="G63" i="1"/>
  <c r="F63" i="1"/>
  <c r="E63" i="1"/>
  <c r="D63" i="1"/>
  <c r="C63" i="1"/>
  <c r="B63" i="1"/>
  <c r="H62" i="1"/>
  <c r="G62" i="1"/>
  <c r="F62" i="1"/>
  <c r="E62" i="1"/>
  <c r="D62" i="1"/>
  <c r="C62" i="1"/>
  <c r="B62" i="1"/>
  <c r="H61" i="1"/>
  <c r="G61" i="1"/>
  <c r="F61" i="1"/>
  <c r="E61" i="1"/>
  <c r="D61" i="1"/>
  <c r="C61" i="1"/>
  <c r="B61" i="1"/>
  <c r="H60" i="1"/>
  <c r="G60" i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E58" i="1"/>
  <c r="D58" i="1"/>
  <c r="C58" i="1"/>
  <c r="B58" i="1"/>
  <c r="H57" i="1"/>
  <c r="G57" i="1"/>
  <c r="F57" i="1"/>
  <c r="E57" i="1"/>
  <c r="D57" i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A54" i="1"/>
  <c r="N47" i="1"/>
  <c r="N44" i="1"/>
  <c r="L44" i="1"/>
  <c r="K44" i="1"/>
  <c r="J44" i="1"/>
  <c r="I44" i="1"/>
  <c r="H44" i="1"/>
  <c r="G44" i="1"/>
  <c r="F44" i="1"/>
  <c r="E44" i="1"/>
  <c r="D44" i="1"/>
  <c r="C44" i="1"/>
  <c r="B44" i="1"/>
  <c r="L41" i="1"/>
  <c r="J41" i="1"/>
  <c r="I41" i="1"/>
  <c r="H41" i="1"/>
  <c r="G41" i="1"/>
  <c r="F41" i="1"/>
  <c r="E41" i="1"/>
  <c r="D41" i="1"/>
  <c r="C41" i="1"/>
  <c r="B41" i="1"/>
  <c r="N40" i="1"/>
  <c r="N38" i="1"/>
  <c r="L38" i="1"/>
  <c r="J38" i="1"/>
  <c r="I38" i="1"/>
  <c r="H38" i="1"/>
  <c r="G38" i="1"/>
  <c r="F38" i="1"/>
  <c r="E38" i="1"/>
  <c r="D38" i="1"/>
  <c r="C38" i="1"/>
  <c r="B38" i="1"/>
  <c r="N36" i="1"/>
  <c r="L36" i="1"/>
  <c r="J36" i="1"/>
  <c r="I36" i="1"/>
  <c r="H36" i="1"/>
  <c r="G36" i="1"/>
  <c r="F36" i="1"/>
  <c r="E36" i="1"/>
  <c r="D36" i="1"/>
  <c r="C36" i="1"/>
  <c r="B36" i="1"/>
  <c r="N33" i="1"/>
  <c r="L33" i="1"/>
  <c r="J33" i="1"/>
  <c r="I33" i="1"/>
  <c r="H33" i="1"/>
  <c r="G33" i="1"/>
  <c r="F33" i="1"/>
  <c r="E33" i="1"/>
  <c r="D33" i="1"/>
  <c r="C33" i="1"/>
  <c r="B33" i="1"/>
  <c r="L31" i="1"/>
  <c r="J31" i="1"/>
  <c r="I31" i="1"/>
  <c r="H31" i="1"/>
  <c r="G31" i="1"/>
  <c r="F31" i="1"/>
  <c r="E31" i="1"/>
  <c r="D31" i="1"/>
  <c r="C31" i="1"/>
  <c r="B31" i="1"/>
  <c r="N30" i="1"/>
  <c r="L28" i="1"/>
  <c r="J28" i="1"/>
  <c r="I28" i="1"/>
  <c r="H28" i="1"/>
  <c r="G28" i="1"/>
  <c r="F28" i="1"/>
  <c r="E28" i="1"/>
  <c r="D28" i="1"/>
  <c r="C28" i="1"/>
  <c r="B28" i="1"/>
  <c r="N27" i="1"/>
  <c r="L25" i="1"/>
  <c r="J25" i="1"/>
  <c r="I25" i="1"/>
  <c r="H25" i="1"/>
  <c r="G25" i="1"/>
  <c r="F25" i="1"/>
  <c r="E25" i="1"/>
  <c r="D25" i="1"/>
  <c r="C25" i="1"/>
  <c r="B25" i="1"/>
  <c r="N23" i="1"/>
  <c r="L23" i="1"/>
  <c r="J23" i="1"/>
  <c r="I23" i="1"/>
  <c r="H23" i="1"/>
  <c r="G23" i="1"/>
  <c r="F23" i="1"/>
  <c r="E23" i="1"/>
  <c r="D23" i="1"/>
  <c r="C23" i="1"/>
  <c r="B23" i="1"/>
  <c r="N20" i="1"/>
  <c r="L20" i="1"/>
  <c r="J20" i="1"/>
  <c r="I20" i="1"/>
  <c r="H20" i="1"/>
  <c r="G20" i="1"/>
  <c r="F20" i="1"/>
  <c r="E20" i="1"/>
  <c r="D20" i="1"/>
  <c r="C20" i="1"/>
  <c r="B20" i="1"/>
  <c r="L18" i="1"/>
  <c r="J18" i="1"/>
  <c r="I18" i="1"/>
  <c r="H18" i="1"/>
  <c r="G18" i="1"/>
  <c r="F18" i="1"/>
  <c r="E18" i="1"/>
  <c r="D18" i="1"/>
  <c r="C18" i="1"/>
  <c r="B18" i="1"/>
  <c r="N17" i="1"/>
  <c r="L15" i="1"/>
  <c r="J15" i="1"/>
  <c r="I15" i="1"/>
  <c r="H15" i="1"/>
  <c r="G15" i="1"/>
  <c r="F15" i="1"/>
  <c r="E15" i="1"/>
  <c r="D15" i="1"/>
  <c r="C15" i="1"/>
  <c r="B15" i="1"/>
  <c r="N14" i="1"/>
  <c r="L12" i="1"/>
  <c r="J12" i="1"/>
  <c r="I12" i="1"/>
  <c r="H12" i="1"/>
  <c r="G12" i="1"/>
  <c r="F12" i="1"/>
  <c r="E12" i="1"/>
  <c r="D12" i="1"/>
  <c r="C12" i="1"/>
  <c r="B12" i="1"/>
  <c r="N11" i="1"/>
  <c r="L10" i="1"/>
  <c r="J10" i="1"/>
  <c r="I10" i="1"/>
  <c r="H10" i="1"/>
  <c r="G10" i="1"/>
  <c r="F10" i="1"/>
  <c r="E10" i="1"/>
  <c r="D10" i="1"/>
  <c r="C10" i="1"/>
  <c r="B10" i="1"/>
  <c r="N8" i="1"/>
  <c r="L7" i="1"/>
  <c r="J7" i="1"/>
  <c r="I7" i="1"/>
  <c r="H7" i="1"/>
  <c r="G7" i="1"/>
  <c r="F7" i="1"/>
  <c r="E7" i="1"/>
  <c r="N4" i="1"/>
  <c r="H2" i="1"/>
  <c r="G2" i="1"/>
  <c r="F2" i="1"/>
  <c r="E2" i="1"/>
  <c r="D2" i="1"/>
  <c r="C2" i="1"/>
  <c r="B2" i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tc={58F91E07-D12E-4B3A-A808-9462F7805473}</author>
    <author>tc={5F4081B4-4722-4333-A2A9-E90FB23DB006}</author>
    <author>tc={523FC383-78E9-4FCA-BDE0-9810CC097B6B}</author>
    <author>tc={307DDD08-FB2C-4A90-A056-134309E33481}</author>
  </authors>
  <commentList>
    <comment ref="B7" authorId="0" shapeId="0" xr:uid="{58F91E07-D12E-4B3A-A808-9462F780547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numbers will be linked to an external source excel or etc</t>
      </text>
    </comment>
    <comment ref="B8" authorId="1" shapeId="0" xr:uid="{5F4081B4-4722-4333-A2A9-E90FB23DB00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this box there will be 2 numbers seperated by /   eg 13   /   23</t>
      </text>
    </comment>
    <comment ref="C8" authorId="2" shapeId="0" xr:uid="{523FC383-78E9-4FCA-BDE0-9810CC097B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when you hove over the box it will bring uop a list of all the orders the the best price at the top
eg 
13/23 
jpm/cba
10/30 
nab/anz
all the clients will have a 3 digit code 
prices cam be up to 6 didgits including decimal point 
</t>
      </text>
    </comment>
    <comment ref="B9" authorId="3" shapeId="0" xr:uid="{307DDD08-FB2C-4A90-A056-134309E33481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this there will be a name assocytied with the corresponding number above eg 13 is JPM  /  23 is CBA</t>
      </text>
    </comment>
  </commentList>
</comments>
</file>

<file path=xl/sharedStrings.xml><?xml version="1.0" encoding="utf-8"?>
<sst xmlns="http://schemas.openxmlformats.org/spreadsheetml/2006/main" count="535" uniqueCount="72">
  <si>
    <t>Today</t>
  </si>
  <si>
    <t xml:space="preserve">Spot IRS </t>
  </si>
  <si>
    <t>CAPS &amp; FLOORS</t>
  </si>
  <si>
    <t xml:space="preserve">SWAPTION SKEW </t>
  </si>
  <si>
    <t xml:space="preserve">AUD </t>
  </si>
  <si>
    <t>1y</t>
  </si>
  <si>
    <t>2y</t>
  </si>
  <si>
    <t>3y</t>
  </si>
  <si>
    <t>4y</t>
  </si>
  <si>
    <t>5y</t>
  </si>
  <si>
    <t>7y</t>
  </si>
  <si>
    <t>10y</t>
  </si>
  <si>
    <t>15y</t>
  </si>
  <si>
    <t>20y</t>
  </si>
  <si>
    <t>25y</t>
  </si>
  <si>
    <t>30y</t>
  </si>
  <si>
    <t>C/F</t>
  </si>
  <si>
    <t>Strike</t>
  </si>
  <si>
    <t>r</t>
  </si>
  <si>
    <t>Bid</t>
  </si>
  <si>
    <t>Offer</t>
  </si>
  <si>
    <t>Structure</t>
  </si>
  <si>
    <t xml:space="preserve">  bid   /  offer</t>
  </si>
  <si>
    <t>1wk</t>
  </si>
  <si>
    <t>/</t>
  </si>
  <si>
    <t xml:space="preserve">              /</t>
  </si>
  <si>
    <t xml:space="preserve">               /</t>
  </si>
  <si>
    <t xml:space="preserve">1y </t>
  </si>
  <si>
    <t xml:space="preserve">                         /</t>
  </si>
  <si>
    <t>2wk</t>
  </si>
  <si>
    <t>3wk</t>
  </si>
  <si>
    <t xml:space="preserve"> </t>
  </si>
  <si>
    <t>Fwd / Mid</t>
  </si>
  <si>
    <t>1m</t>
  </si>
  <si>
    <t>2m</t>
  </si>
  <si>
    <t>3m</t>
  </si>
  <si>
    <t>6m</t>
  </si>
  <si>
    <t xml:space="preserve">             /</t>
  </si>
  <si>
    <t>9m</t>
  </si>
  <si>
    <t>18m</t>
  </si>
  <si>
    <t xml:space="preserve">10y </t>
  </si>
  <si>
    <t>1x2</t>
  </si>
  <si>
    <t>2x3</t>
  </si>
  <si>
    <t>2x4</t>
  </si>
  <si>
    <t>3x4</t>
  </si>
  <si>
    <t>4x5</t>
  </si>
  <si>
    <t>3x5</t>
  </si>
  <si>
    <t xml:space="preserve">15y </t>
  </si>
  <si>
    <t xml:space="preserve">5x7 </t>
  </si>
  <si>
    <t xml:space="preserve">20y </t>
  </si>
  <si>
    <t>Wedges</t>
  </si>
  <si>
    <t xml:space="preserve">Legs </t>
  </si>
  <si>
    <t xml:space="preserve">Bid </t>
  </si>
  <si>
    <t>Midcurve's</t>
  </si>
  <si>
    <t xml:space="preserve">7x10 </t>
  </si>
  <si>
    <t>1y1y v.1x2</t>
  </si>
  <si>
    <t xml:space="preserve">2y2y v. 2x4 </t>
  </si>
  <si>
    <t>2y1y v.2x3</t>
  </si>
  <si>
    <t xml:space="preserve">3y2y v. 3x5 </t>
  </si>
  <si>
    <t xml:space="preserve">3y1y v.3x4 </t>
  </si>
  <si>
    <t xml:space="preserve">5y2y v. 5x7 </t>
  </si>
  <si>
    <t xml:space="preserve">5x10 </t>
  </si>
  <si>
    <t>4y1y v.4x5</t>
  </si>
  <si>
    <t xml:space="preserve">5y5y v.5x10 </t>
  </si>
  <si>
    <t>5y1y v.5x6</t>
  </si>
  <si>
    <t>10y5yv.10x15</t>
  </si>
  <si>
    <t xml:space="preserve">USD ICAP Close </t>
  </si>
  <si>
    <t>SPREADS</t>
  </si>
  <si>
    <t xml:space="preserve">RATIO </t>
  </si>
  <si>
    <t>v.</t>
  </si>
  <si>
    <t xml:space="preserve">L @ </t>
  </si>
  <si>
    <t>NorV/Prem  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</si>
</sst>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_ ;[Red]\-0.00\ "/>
  </numFmts>
  <fonts count="16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2"/>
      <color indexed="9"/>
      <name val="Arial"/>
      <family val="2"/>
    </font>
    <font>
      <b/>
      <sz val="10"/>
      <color rgb="FF0070C0"/>
      <name val="Arial"/>
      <family val="2"/>
    </font>
    <font>
      <b/>
      <sz val="16"/>
      <color indexed="9"/>
      <name val="Arial"/>
      <family val="2"/>
    </font>
    <font>
      <b/>
      <sz val="14"/>
      <color indexed="9"/>
      <name val="Arial"/>
      <family val="2"/>
    </font>
    <font>
      <b/>
      <sz val="12"/>
      <name val="Arial"/>
      <family val="2"/>
    </font>
    <font>
      <b/>
      <sz val="12"/>
      <name val="Wingdings 3"/>
      <family val="1"/>
      <charset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002060"/>
      <name val="Arial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>
      <alignment horizontal="center"/>
    </xf>
    <xf numFmtId="14" fontId="2" fillId="0" borderId="1" xfId="0" applyNumberFormat="1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14" fontId="3" fillId="2" borderId="3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0" fillId="0" borderId="10" xfId="0" applyNumberFormat="1" applyBorder="1"/>
    <xf numFmtId="164" fontId="9" fillId="0" borderId="10" xfId="0" applyNumberFormat="1" applyFont="1" applyBorder="1"/>
    <xf numFmtId="164" fontId="9" fillId="0" borderId="11" xfId="0" applyNumberFormat="1" applyFont="1" applyBorder="1"/>
    <xf numFmtId="0" fontId="2" fillId="0" borderId="12" xfId="0" applyFont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6" xfId="0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65" fontId="10" fillId="4" borderId="21" xfId="0" applyNumberFormat="1" applyFont="1" applyFill="1" applyBorder="1" applyAlignment="1">
      <alignment horizontal="center"/>
    </xf>
    <xf numFmtId="165" fontId="10" fillId="4" borderId="0" xfId="0" applyNumberFormat="1" applyFont="1" applyFill="1" applyAlignment="1">
      <alignment horizontal="center"/>
    </xf>
    <xf numFmtId="0" fontId="2" fillId="0" borderId="20" xfId="0" applyFont="1" applyBorder="1" applyAlignment="1">
      <alignment horizontal="center"/>
    </xf>
    <xf numFmtId="164" fontId="9" fillId="0" borderId="21" xfId="0" applyNumberFormat="1" applyFont="1" applyBorder="1" applyAlignment="1">
      <alignment horizontal="center"/>
    </xf>
    <xf numFmtId="164" fontId="0" fillId="0" borderId="0" xfId="0" applyNumberFormat="1"/>
    <xf numFmtId="164" fontId="0" fillId="0" borderId="22" xfId="0" applyNumberFormat="1" applyBorder="1"/>
    <xf numFmtId="164" fontId="0" fillId="0" borderId="21" xfId="0" applyNumberFormat="1" applyBorder="1"/>
    <xf numFmtId="164" fontId="9" fillId="0" borderId="0" xfId="0" applyNumberFormat="1" applyFont="1"/>
    <xf numFmtId="0" fontId="10" fillId="4" borderId="10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164" fontId="9" fillId="0" borderId="24" xfId="0" applyNumberFormat="1" applyFont="1" applyBorder="1" applyAlignment="1">
      <alignment horizontal="center"/>
    </xf>
    <xf numFmtId="164" fontId="0" fillId="0" borderId="25" xfId="0" applyNumberFormat="1" applyBorder="1"/>
    <xf numFmtId="164" fontId="0" fillId="0" borderId="13" xfId="0" applyNumberFormat="1" applyBorder="1"/>
    <xf numFmtId="164" fontId="0" fillId="0" borderId="24" xfId="0" applyNumberFormat="1" applyBorder="1"/>
    <xf numFmtId="164" fontId="9" fillId="0" borderId="25" xfId="0" applyNumberFormat="1" applyFont="1" applyBorder="1"/>
    <xf numFmtId="0" fontId="2" fillId="0" borderId="23" xfId="0" applyFont="1" applyBorder="1" applyAlignment="1">
      <alignment horizontal="center"/>
    </xf>
    <xf numFmtId="165" fontId="10" fillId="4" borderId="26" xfId="0" applyNumberFormat="1" applyFont="1" applyFill="1" applyBorder="1" applyAlignment="1">
      <alignment horizontal="center"/>
    </xf>
    <xf numFmtId="164" fontId="9" fillId="0" borderId="27" xfId="0" applyNumberFormat="1" applyFont="1" applyBorder="1"/>
    <xf numFmtId="164" fontId="9" fillId="0" borderId="14" xfId="0" applyNumberFormat="1" applyFont="1" applyBorder="1"/>
    <xf numFmtId="0" fontId="2" fillId="0" borderId="28" xfId="0" applyFont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0" fontId="0" fillId="0" borderId="29" xfId="0" applyBorder="1"/>
    <xf numFmtId="0" fontId="0" fillId="0" borderId="26" xfId="0" applyBorder="1"/>
    <xf numFmtId="0" fontId="10" fillId="0" borderId="30" xfId="0" applyFont="1" applyBorder="1" applyAlignment="1">
      <alignment horizontal="center"/>
    </xf>
    <xf numFmtId="165" fontId="10" fillId="4" borderId="31" xfId="0" applyNumberFormat="1" applyFont="1" applyFill="1" applyBorder="1" applyAlignment="1">
      <alignment horizontal="center"/>
    </xf>
    <xf numFmtId="165" fontId="10" fillId="4" borderId="32" xfId="0" applyNumberFormat="1" applyFont="1" applyFill="1" applyBorder="1" applyAlignment="1">
      <alignment horizontal="center"/>
    </xf>
    <xf numFmtId="0" fontId="10" fillId="4" borderId="31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4" fontId="9" fillId="0" borderId="22" xfId="0" applyNumberFormat="1" applyFont="1" applyBorder="1"/>
    <xf numFmtId="0" fontId="10" fillId="4" borderId="29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11" fillId="5" borderId="36" xfId="0" applyFont="1" applyFill="1" applyBorder="1" applyAlignment="1">
      <alignment horizontal="center"/>
    </xf>
    <xf numFmtId="0" fontId="0" fillId="0" borderId="36" xfId="0" applyBorder="1"/>
    <xf numFmtId="0" fontId="0" fillId="0" borderId="1" xfId="0" applyBorder="1"/>
    <xf numFmtId="0" fontId="12" fillId="5" borderId="1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0" fillId="0" borderId="24" xfId="0" applyBorder="1"/>
    <xf numFmtId="0" fontId="7" fillId="0" borderId="13" xfId="0" applyFont="1" applyBorder="1" applyAlignment="1">
      <alignment horizontal="left"/>
    </xf>
    <xf numFmtId="0" fontId="7" fillId="0" borderId="28" xfId="0" applyFont="1" applyBorder="1" applyAlignment="1">
      <alignment horizontal="center"/>
    </xf>
    <xf numFmtId="0" fontId="0" fillId="0" borderId="37" xfId="0" applyBorder="1"/>
    <xf numFmtId="0" fontId="7" fillId="0" borderId="10" xfId="0" applyFont="1" applyBorder="1" applyAlignment="1">
      <alignment horizontal="left"/>
    </xf>
    <xf numFmtId="0" fontId="0" fillId="0" borderId="31" xfId="0" applyBorder="1"/>
    <xf numFmtId="0" fontId="7" fillId="0" borderId="29" xfId="0" applyFont="1" applyBorder="1" applyAlignment="1">
      <alignment horizontal="left"/>
    </xf>
    <xf numFmtId="0" fontId="7" fillId="0" borderId="38" xfId="0" applyFont="1" applyBorder="1" applyAlignment="1">
      <alignment horizontal="center"/>
    </xf>
    <xf numFmtId="0" fontId="0" fillId="0" borderId="39" xfId="0" applyBorder="1"/>
    <xf numFmtId="0" fontId="0" fillId="0" borderId="40" xfId="0" applyBorder="1"/>
    <xf numFmtId="0" fontId="3" fillId="6" borderId="7" xfId="0" applyFont="1" applyFill="1" applyBorder="1"/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1" fillId="5" borderId="19" xfId="0" applyFont="1" applyFill="1" applyBorder="1" applyAlignment="1">
      <alignment horizontal="center"/>
    </xf>
    <xf numFmtId="0" fontId="11" fillId="5" borderId="25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/>
    </xf>
    <xf numFmtId="0" fontId="12" fillId="5" borderId="41" xfId="0" applyFont="1" applyFill="1" applyBorder="1" applyAlignment="1">
      <alignment horizontal="center"/>
    </xf>
    <xf numFmtId="14" fontId="3" fillId="6" borderId="23" xfId="0" applyNumberFormat="1" applyFont="1" applyFill="1" applyBorder="1" applyAlignment="1">
      <alignment horizontal="center"/>
    </xf>
    <xf numFmtId="0" fontId="7" fillId="0" borderId="3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" fillId="0" borderId="10" xfId="0" applyFont="1" applyBorder="1"/>
    <xf numFmtId="0" fontId="7" fillId="0" borderId="45" xfId="0" applyFont="1" applyBorder="1" applyAlignment="1">
      <alignment horizontal="right"/>
    </xf>
    <xf numFmtId="2" fontId="13" fillId="0" borderId="46" xfId="0" applyNumberFormat="1" applyFont="1" applyBorder="1" applyAlignment="1">
      <alignment horizontal="center"/>
    </xf>
    <xf numFmtId="2" fontId="13" fillId="0" borderId="47" xfId="0" applyNumberFormat="1" applyFont="1" applyBorder="1" applyAlignment="1">
      <alignment horizontal="center"/>
    </xf>
    <xf numFmtId="2" fontId="13" fillId="0" borderId="4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4" xfId="0" applyBorder="1" applyAlignment="1">
      <alignment horizontal="center"/>
    </xf>
    <xf numFmtId="0" fontId="7" fillId="0" borderId="19" xfId="0" applyFont="1" applyBorder="1" applyAlignment="1">
      <alignment horizontal="right"/>
    </xf>
    <xf numFmtId="165" fontId="10" fillId="7" borderId="48" xfId="0" applyNumberFormat="1" applyFont="1" applyFill="1" applyBorder="1" applyAlignment="1">
      <alignment horizontal="center"/>
    </xf>
    <xf numFmtId="166" fontId="13" fillId="0" borderId="46" xfId="0" applyNumberFormat="1" applyFont="1" applyBorder="1" applyAlignment="1">
      <alignment horizontal="center"/>
    </xf>
    <xf numFmtId="166" fontId="13" fillId="0" borderId="47" xfId="0" applyNumberFormat="1" applyFont="1" applyBorder="1" applyAlignment="1">
      <alignment horizontal="center"/>
    </xf>
    <xf numFmtId="166" fontId="13" fillId="0" borderId="41" xfId="0" applyNumberFormat="1" applyFont="1" applyBorder="1" applyAlignment="1">
      <alignment horizontal="center"/>
    </xf>
    <xf numFmtId="165" fontId="10" fillId="7" borderId="49" xfId="0" applyNumberFormat="1" applyFont="1" applyFill="1" applyBorder="1" applyAlignment="1">
      <alignment horizontal="center"/>
    </xf>
    <xf numFmtId="165" fontId="10" fillId="7" borderId="50" xfId="0" applyNumberFormat="1" applyFont="1" applyFill="1" applyBorder="1" applyAlignment="1">
      <alignment horizontal="center"/>
    </xf>
    <xf numFmtId="165" fontId="10" fillId="7" borderId="39" xfId="0" applyNumberFormat="1" applyFont="1" applyFill="1" applyBorder="1" applyAlignment="1">
      <alignment horizontal="center"/>
    </xf>
    <xf numFmtId="165" fontId="10" fillId="7" borderId="29" xfId="0" applyNumberFormat="1" applyFont="1" applyFill="1" applyBorder="1" applyAlignment="1">
      <alignment horizontal="center"/>
    </xf>
    <xf numFmtId="165" fontId="10" fillId="7" borderId="40" xfId="0" applyNumberFormat="1" applyFont="1" applyFill="1" applyBorder="1" applyAlignment="1">
      <alignment horizontal="center"/>
    </xf>
    <xf numFmtId="0" fontId="7" fillId="0" borderId="5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RO%20Blotter-%20WPO-POCM-2.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1daab5221ac2a6c1/Desktop/Desktop/AUD%20NZD%20Vol%20Update.1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Parry-Okden\3.30PM%20VOL%20SURFA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HEET"/>
      <sheetName val="Futures"/>
      <sheetName val="Fwd's"/>
      <sheetName val="USD "/>
      <sheetName val="ATMstraddles"/>
      <sheetName val="C&amp;F"/>
      <sheetName val="Sheet1"/>
      <sheetName val="Sheet2"/>
      <sheetName val="Sheet3"/>
    </sheetNames>
    <sheetDataSet>
      <sheetData sheetId="0"/>
      <sheetData sheetId="1"/>
      <sheetData sheetId="2">
        <row r="4">
          <cell r="D4">
            <v>9.2999999999999999E-2</v>
          </cell>
          <cell r="E4">
            <v>0.249</v>
          </cell>
          <cell r="F4">
            <v>0.41600000000000004</v>
          </cell>
          <cell r="G4">
            <v>0.60699999999999998</v>
          </cell>
          <cell r="H4">
            <v>0.76100000000000001</v>
          </cell>
          <cell r="I4">
            <v>1.038</v>
          </cell>
          <cell r="J4">
            <v>1.32</v>
          </cell>
          <cell r="K4">
            <v>1.4570000000000001</v>
          </cell>
          <cell r="L4">
            <v>1.591</v>
          </cell>
          <cell r="M4">
            <v>1.6779999999999999</v>
          </cell>
          <cell r="N4">
            <v>1.6859999999999999</v>
          </cell>
        </row>
        <row r="5">
          <cell r="D5">
            <v>0.12</v>
          </cell>
          <cell r="E5">
            <v>0.27600000000000002</v>
          </cell>
          <cell r="F5">
            <v>0.44700000000000001</v>
          </cell>
          <cell r="G5">
            <v>0.63600000000000001</v>
          </cell>
          <cell r="H5">
            <v>0.78900000000000003</v>
          </cell>
          <cell r="I5">
            <v>1.06</v>
          </cell>
          <cell r="J5">
            <v>1.339</v>
          </cell>
          <cell r="K5">
            <v>1.4730000000000001</v>
          </cell>
          <cell r="L5">
            <v>1.603</v>
          </cell>
          <cell r="M5">
            <v>1.6859999999999999</v>
          </cell>
          <cell r="N5">
            <v>1.6919999999999999</v>
          </cell>
        </row>
        <row r="6">
          <cell r="D6">
            <v>0.14499999999999999</v>
          </cell>
          <cell r="E6">
            <v>0.30199999999999999</v>
          </cell>
          <cell r="F6">
            <v>0.47700000000000004</v>
          </cell>
          <cell r="G6">
            <v>0.66100000000000003</v>
          </cell>
          <cell r="H6">
            <v>0.81300000000000006</v>
          </cell>
          <cell r="I6">
            <v>1.081</v>
          </cell>
          <cell r="J6">
            <v>1.3560000000000001</v>
          </cell>
          <cell r="K6">
            <v>1.4870000000000001</v>
          </cell>
          <cell r="L6">
            <v>1.6140000000000001</v>
          </cell>
          <cell r="M6">
            <v>1.6930000000000001</v>
          </cell>
          <cell r="N6">
            <v>1.6970000000000001</v>
          </cell>
        </row>
        <row r="7">
          <cell r="D7">
            <v>0.223</v>
          </cell>
          <cell r="E7">
            <v>0.38500000000000001</v>
          </cell>
          <cell r="F7">
            <v>0.57000000000000006</v>
          </cell>
          <cell r="G7">
            <v>0.74299999999999999</v>
          </cell>
          <cell r="H7">
            <v>0.89300000000000002</v>
          </cell>
          <cell r="I7">
            <v>1.149</v>
          </cell>
          <cell r="J7">
            <v>1.41</v>
          </cell>
          <cell r="K7">
            <v>1.5330000000000001</v>
          </cell>
          <cell r="L7">
            <v>1.6480000000000001</v>
          </cell>
          <cell r="M7">
            <v>1.718</v>
          </cell>
          <cell r="N7">
            <v>1.7150000000000001</v>
          </cell>
        </row>
        <row r="8">
          <cell r="D8">
            <v>0.29699999999999999</v>
          </cell>
          <cell r="E8">
            <v>0.46300000000000002</v>
          </cell>
          <cell r="F8">
            <v>0.66</v>
          </cell>
          <cell r="G8">
            <v>0.82200000000000006</v>
          </cell>
          <cell r="H8">
            <v>0.97099999999999997</v>
          </cell>
          <cell r="I8">
            <v>1.214</v>
          </cell>
          <cell r="J8">
            <v>1.4630000000000001</v>
          </cell>
          <cell r="K8">
            <v>1.5780000000000001</v>
          </cell>
          <cell r="L8">
            <v>1.681</v>
          </cell>
          <cell r="M8">
            <v>1.7410000000000001</v>
          </cell>
          <cell r="N8">
            <v>1.732</v>
          </cell>
        </row>
        <row r="9">
          <cell r="D9">
            <v>0.374</v>
          </cell>
          <cell r="E9">
            <v>0.54400000000000004</v>
          </cell>
          <cell r="F9">
            <v>0.751</v>
          </cell>
          <cell r="G9">
            <v>0.90300000000000002</v>
          </cell>
          <cell r="H9">
            <v>1.0489999999999999</v>
          </cell>
          <cell r="I9">
            <v>1.28</v>
          </cell>
          <cell r="J9">
            <v>1.5170000000000001</v>
          </cell>
          <cell r="K9">
            <v>1.623</v>
          </cell>
          <cell r="L9">
            <v>1.7150000000000001</v>
          </cell>
          <cell r="M9">
            <v>1.7650000000000001</v>
          </cell>
          <cell r="N9">
            <v>1.75</v>
          </cell>
        </row>
        <row r="10">
          <cell r="D10">
            <v>0.54700000000000004</v>
          </cell>
          <cell r="E10">
            <v>0.74399999999999999</v>
          </cell>
          <cell r="F10">
            <v>0.91800000000000004</v>
          </cell>
          <cell r="G10">
            <v>1.0640000000000001</v>
          </cell>
          <cell r="H10">
            <v>1.196</v>
          </cell>
          <cell r="I10">
            <v>1.4000000000000001</v>
          </cell>
          <cell r="J10">
            <v>1.611</v>
          </cell>
          <cell r="K10">
            <v>1.7030000000000001</v>
          </cell>
          <cell r="L10">
            <v>1.774</v>
          </cell>
          <cell r="M10">
            <v>1.8049999999999999</v>
          </cell>
          <cell r="N10">
            <v>1.7790000000000001</v>
          </cell>
        </row>
        <row r="11">
          <cell r="D11">
            <v>0.71399999999999997</v>
          </cell>
          <cell r="E11">
            <v>0.94100000000000006</v>
          </cell>
          <cell r="F11">
            <v>1.0820000000000001</v>
          </cell>
          <cell r="G11">
            <v>1.2210000000000001</v>
          </cell>
          <cell r="H11">
            <v>1.341</v>
          </cell>
          <cell r="I11">
            <v>1.5170000000000001</v>
          </cell>
          <cell r="J11">
            <v>1.704</v>
          </cell>
          <cell r="K11">
            <v>1.7810000000000001</v>
          </cell>
          <cell r="L11">
            <v>1.8320000000000001</v>
          </cell>
          <cell r="M11">
            <v>1.845</v>
          </cell>
          <cell r="N11">
            <v>1.8080000000000001</v>
          </cell>
        </row>
        <row r="12">
          <cell r="D12">
            <v>1.1679999999999999</v>
          </cell>
          <cell r="E12">
            <v>1.268</v>
          </cell>
          <cell r="F12">
            <v>1.3940000000000001</v>
          </cell>
          <cell r="G12">
            <v>1.502</v>
          </cell>
          <cell r="H12">
            <v>1.587</v>
          </cell>
          <cell r="I12">
            <v>1.7190000000000001</v>
          </cell>
          <cell r="J12">
            <v>1.8580000000000001</v>
          </cell>
          <cell r="K12">
            <v>1.911</v>
          </cell>
          <cell r="L12">
            <v>1.9259999999999999</v>
          </cell>
          <cell r="M12">
            <v>1.9080000000000001</v>
          </cell>
          <cell r="N12">
            <v>1.85</v>
          </cell>
        </row>
        <row r="13">
          <cell r="D13">
            <v>1.3720000000000001</v>
          </cell>
          <cell r="E13">
            <v>1.5110000000000001</v>
          </cell>
          <cell r="F13">
            <v>1.6180000000000001</v>
          </cell>
          <cell r="G13">
            <v>1.696</v>
          </cell>
          <cell r="H13">
            <v>1.76</v>
          </cell>
          <cell r="I13">
            <v>1.87</v>
          </cell>
          <cell r="J13">
            <v>1.966</v>
          </cell>
          <cell r="K13">
            <v>1.9870000000000001</v>
          </cell>
          <cell r="L13">
            <v>1.9890000000000001</v>
          </cell>
          <cell r="M13">
            <v>1.9450000000000001</v>
          </cell>
          <cell r="N13">
            <v>1.871</v>
          </cell>
        </row>
        <row r="14">
          <cell r="D14">
            <v>1.6520000000000001</v>
          </cell>
          <cell r="E14">
            <v>1.7430000000000001</v>
          </cell>
          <cell r="F14">
            <v>1.8069999999999999</v>
          </cell>
          <cell r="G14">
            <v>1.861</v>
          </cell>
          <cell r="H14">
            <v>1.909</v>
          </cell>
          <cell r="I14">
            <v>1.9930000000000001</v>
          </cell>
          <cell r="J14">
            <v>2.0539999999999998</v>
          </cell>
          <cell r="K14">
            <v>2.0449999999999999</v>
          </cell>
          <cell r="L14">
            <v>2.0369999999999999</v>
          </cell>
          <cell r="M14">
            <v>1.97</v>
          </cell>
          <cell r="N14">
            <v>1.8820000000000001</v>
          </cell>
        </row>
        <row r="15">
          <cell r="D15">
            <v>1.9390000000000001</v>
          </cell>
          <cell r="E15">
            <v>1.9830000000000001</v>
          </cell>
          <cell r="F15">
            <v>2.0249999999999999</v>
          </cell>
          <cell r="G15">
            <v>2.0720000000000001</v>
          </cell>
          <cell r="H15">
            <v>2.1</v>
          </cell>
          <cell r="I15">
            <v>2.13</v>
          </cell>
          <cell r="J15">
            <v>2.113</v>
          </cell>
          <cell r="K15">
            <v>2.0950000000000002</v>
          </cell>
          <cell r="L15">
            <v>2.0460000000000003</v>
          </cell>
          <cell r="M15">
            <v>1.9530000000000001</v>
          </cell>
          <cell r="N15">
            <v>1.879</v>
          </cell>
        </row>
        <row r="16">
          <cell r="D16">
            <v>2.2189999999999999</v>
          </cell>
          <cell r="E16">
            <v>2.2189999999999999</v>
          </cell>
          <cell r="F16">
            <v>2.2160000000000002</v>
          </cell>
          <cell r="G16">
            <v>2.2149999999999999</v>
          </cell>
          <cell r="H16">
            <v>2.214</v>
          </cell>
          <cell r="I16">
            <v>2.1550000000000002</v>
          </cell>
          <cell r="J16">
            <v>2.11</v>
          </cell>
          <cell r="K16">
            <v>2.0529999999999999</v>
          </cell>
          <cell r="L16">
            <v>1.9950000000000001</v>
          </cell>
          <cell r="M16">
            <v>1.8740000000000001</v>
          </cell>
          <cell r="N16">
            <v>1.8320000000000001</v>
          </cell>
        </row>
        <row r="22">
          <cell r="F22">
            <v>6.8250000000000005E-2</v>
          </cell>
        </row>
        <row r="23">
          <cell r="F23">
            <v>0.217</v>
          </cell>
        </row>
        <row r="24">
          <cell r="F24">
            <v>0.38629999999999998</v>
          </cell>
        </row>
        <row r="25">
          <cell r="F25">
            <v>0.57999999999999996</v>
          </cell>
        </row>
        <row r="26">
          <cell r="F26">
            <v>0.73499999999999999</v>
          </cell>
        </row>
        <row r="28">
          <cell r="F28">
            <v>1.0149999999999999</v>
          </cell>
        </row>
        <row r="31">
          <cell r="F31">
            <v>1.3025</v>
          </cell>
        </row>
      </sheetData>
      <sheetData sheetId="3">
        <row r="4">
          <cell r="K4">
            <v>3.75</v>
          </cell>
          <cell r="L4">
            <v>13.5</v>
          </cell>
          <cell r="M4">
            <v>28.5</v>
          </cell>
          <cell r="N4">
            <v>51</v>
          </cell>
          <cell r="O4">
            <v>77</v>
          </cell>
          <cell r="P4">
            <v>115.5</v>
          </cell>
          <cell r="Q4">
            <v>177</v>
          </cell>
          <cell r="R4">
            <v>330.5</v>
          </cell>
          <cell r="S4">
            <v>478</v>
          </cell>
        </row>
        <row r="5">
          <cell r="K5">
            <v>7.5</v>
          </cell>
          <cell r="L5">
            <v>25</v>
          </cell>
          <cell r="M5">
            <v>53.5</v>
          </cell>
          <cell r="N5">
            <v>98.100000000000009</v>
          </cell>
          <cell r="O5">
            <v>123.60000000000001</v>
          </cell>
          <cell r="P5">
            <v>190.5</v>
          </cell>
          <cell r="Q5">
            <v>295.90000000000003</v>
          </cell>
          <cell r="R5">
            <v>551.70000000000005</v>
          </cell>
          <cell r="S5">
            <v>786.3999</v>
          </cell>
        </row>
        <row r="6">
          <cell r="K6">
            <v>13.4</v>
          </cell>
          <cell r="L6">
            <v>43.050000000000004</v>
          </cell>
          <cell r="M6">
            <v>88</v>
          </cell>
          <cell r="N6">
            <v>130.4</v>
          </cell>
          <cell r="O6">
            <v>182.1</v>
          </cell>
          <cell r="P6">
            <v>266.05</v>
          </cell>
          <cell r="Q6">
            <v>395.2</v>
          </cell>
          <cell r="R6">
            <v>742.5</v>
          </cell>
          <cell r="S6">
            <v>1030.9000000000001</v>
          </cell>
        </row>
        <row r="8">
          <cell r="K8">
            <v>30</v>
          </cell>
          <cell r="L8">
            <v>79</v>
          </cell>
          <cell r="M8">
            <v>137.6</v>
          </cell>
          <cell r="N8">
            <v>201.9</v>
          </cell>
          <cell r="O8">
            <v>262.55</v>
          </cell>
          <cell r="P8">
            <v>368.3</v>
          </cell>
          <cell r="Q8">
            <v>536.29999999999995</v>
          </cell>
          <cell r="R8">
            <v>992</v>
          </cell>
          <cell r="S8">
            <v>1391.3009999999999</v>
          </cell>
        </row>
        <row r="10">
          <cell r="K10">
            <v>66.5</v>
          </cell>
          <cell r="L10">
            <v>142</v>
          </cell>
          <cell r="M10">
            <v>223.6</v>
          </cell>
          <cell r="N10">
            <v>301.5</v>
          </cell>
          <cell r="O10">
            <v>379.5</v>
          </cell>
          <cell r="P10">
            <v>523.5</v>
          </cell>
          <cell r="Q10">
            <v>738.9</v>
          </cell>
          <cell r="R10">
            <v>1316.0989999999999</v>
          </cell>
          <cell r="S10">
            <v>1853</v>
          </cell>
        </row>
        <row r="13">
          <cell r="K13">
            <v>122.8</v>
          </cell>
          <cell r="L13">
            <v>243.20000000000002</v>
          </cell>
          <cell r="M13">
            <v>357.5</v>
          </cell>
          <cell r="N13">
            <v>473</v>
          </cell>
          <cell r="O13">
            <v>588</v>
          </cell>
          <cell r="P13">
            <v>803.5</v>
          </cell>
          <cell r="Q13">
            <v>1115</v>
          </cell>
          <cell r="R13">
            <v>1952.3009999999999</v>
          </cell>
          <cell r="S13">
            <v>2649</v>
          </cell>
        </row>
        <row r="15">
          <cell r="K15">
            <v>166.1</v>
          </cell>
          <cell r="L15">
            <v>333</v>
          </cell>
          <cell r="M15">
            <v>487</v>
          </cell>
          <cell r="N15">
            <v>637</v>
          </cell>
          <cell r="O15">
            <v>784.4</v>
          </cell>
          <cell r="P15">
            <v>1067.0999999999999</v>
          </cell>
          <cell r="Q15">
            <v>1460.7</v>
          </cell>
          <cell r="R15">
            <v>2486</v>
          </cell>
          <cell r="S15">
            <v>3391.5</v>
          </cell>
        </row>
        <row r="65">
          <cell r="J65">
            <v>0.94000000000000039</v>
          </cell>
          <cell r="K65">
            <v>-9.9999999999997868E-3</v>
          </cell>
          <cell r="L65">
            <v>-0.55999999999999872</v>
          </cell>
          <cell r="M65">
            <v>-2.5399999999999991</v>
          </cell>
          <cell r="N65">
            <v>-4.4500000000000028</v>
          </cell>
          <cell r="O65">
            <v>-6.25</v>
          </cell>
          <cell r="P65">
            <v>-18.47</v>
          </cell>
        </row>
        <row r="67">
          <cell r="J67">
            <v>0.84999999999999964</v>
          </cell>
          <cell r="K67">
            <v>0.32000000000000028</v>
          </cell>
          <cell r="L67">
            <v>-1.6199999999999974</v>
          </cell>
          <cell r="M67">
            <v>0.90999999999999659</v>
          </cell>
          <cell r="N67">
            <v>1.9299999999999926</v>
          </cell>
          <cell r="O67">
            <v>-7.9199999999999875</v>
          </cell>
          <cell r="P67">
            <v>-29.07000000000005</v>
          </cell>
        </row>
        <row r="69">
          <cell r="J69">
            <v>2.3800000000000008</v>
          </cell>
          <cell r="K69">
            <v>4.9999999999997158E-2</v>
          </cell>
          <cell r="L69">
            <v>-6.5799999999999983</v>
          </cell>
          <cell r="M69">
            <v>6.1399999999999864</v>
          </cell>
          <cell r="N69">
            <v>-5.6200000000000045</v>
          </cell>
          <cell r="O69">
            <v>-5.5500000000000114</v>
          </cell>
          <cell r="P69">
            <v>-32.029999999999973</v>
          </cell>
        </row>
        <row r="71">
          <cell r="J71">
            <v>18.22</v>
          </cell>
          <cell r="K71">
            <v>-5.1099999999999994</v>
          </cell>
          <cell r="L71">
            <v>-4.0900000000000034</v>
          </cell>
          <cell r="M71">
            <v>-5.3199999999999932</v>
          </cell>
          <cell r="N71">
            <v>-3.1800000000000068</v>
          </cell>
          <cell r="O71">
            <v>-3.4499999999999886</v>
          </cell>
          <cell r="P71">
            <v>-21.299999999999955</v>
          </cell>
        </row>
        <row r="73">
          <cell r="J73">
            <v>18.14</v>
          </cell>
          <cell r="K73">
            <v>-8.3499999999999943</v>
          </cell>
          <cell r="L73">
            <v>-17.840000000000003</v>
          </cell>
          <cell r="M73">
            <v>-19.439999999999998</v>
          </cell>
          <cell r="N73">
            <v>-18.95999999999998</v>
          </cell>
          <cell r="O73">
            <v>-8.7599999999999909</v>
          </cell>
          <cell r="P73">
            <v>-47.25</v>
          </cell>
        </row>
        <row r="75">
          <cell r="J75">
            <v>10.670000000000002</v>
          </cell>
          <cell r="K75">
            <v>-14.810000000000002</v>
          </cell>
          <cell r="L75">
            <v>-18.949999999999989</v>
          </cell>
          <cell r="M75">
            <v>-17.21999999999997</v>
          </cell>
          <cell r="N75">
            <v>-36.899999999999977</v>
          </cell>
          <cell r="O75">
            <v>-72.17999999999995</v>
          </cell>
          <cell r="P75">
            <v>-138.06999999999994</v>
          </cell>
        </row>
        <row r="77">
          <cell r="J77" t="str">
            <v>1y</v>
          </cell>
          <cell r="K77" t="str">
            <v>2y</v>
          </cell>
          <cell r="L77" t="str">
            <v>3y</v>
          </cell>
          <cell r="M77" t="str">
            <v>4y</v>
          </cell>
          <cell r="N77" t="str">
            <v>5y</v>
          </cell>
          <cell r="O77" t="str">
            <v>7y</v>
          </cell>
          <cell r="P77" t="str">
            <v>10y</v>
          </cell>
        </row>
        <row r="113">
          <cell r="U113">
            <v>-4</v>
          </cell>
          <cell r="V113">
            <v>1.36</v>
          </cell>
          <cell r="W113">
            <v>3.1</v>
          </cell>
          <cell r="X113">
            <v>3.35</v>
          </cell>
          <cell r="Y113">
            <v>2.6</v>
          </cell>
          <cell r="Z113">
            <v>4.99</v>
          </cell>
          <cell r="AA113">
            <v>8</v>
          </cell>
          <cell r="AB113">
            <v>10.01</v>
          </cell>
          <cell r="AC113">
            <v>10.1478</v>
          </cell>
        </row>
        <row r="114">
          <cell r="U114">
            <v>-2.5499999999999998</v>
          </cell>
          <cell r="V114">
            <v>-1.28</v>
          </cell>
          <cell r="W114">
            <v>0.1</v>
          </cell>
          <cell r="X114">
            <v>-6.63</v>
          </cell>
          <cell r="Y114">
            <v>0.6</v>
          </cell>
          <cell r="Z114">
            <v>5.5</v>
          </cell>
          <cell r="AA114">
            <v>6.35</v>
          </cell>
          <cell r="AB114">
            <v>8.32</v>
          </cell>
          <cell r="AC114">
            <v>8.76</v>
          </cell>
        </row>
        <row r="115">
          <cell r="U115">
            <v>-4.29</v>
          </cell>
          <cell r="V115">
            <v>0.4</v>
          </cell>
          <cell r="W115">
            <v>3.1</v>
          </cell>
          <cell r="X115">
            <v>-1.44</v>
          </cell>
          <cell r="Y115">
            <v>2.09</v>
          </cell>
          <cell r="Z115">
            <v>3.1594000000000002</v>
          </cell>
          <cell r="AA115">
            <v>6.5087999999999999</v>
          </cell>
          <cell r="AB115">
            <v>7.45</v>
          </cell>
          <cell r="AC115">
            <v>6.25</v>
          </cell>
        </row>
        <row r="117">
          <cell r="J117">
            <v>-1</v>
          </cell>
          <cell r="K117">
            <v>4.0100000000000051</v>
          </cell>
          <cell r="L117">
            <v>2.5212000000000003</v>
          </cell>
          <cell r="M117">
            <v>1.3399999999999963</v>
          </cell>
          <cell r="N117">
            <v>0.59999999999999432</v>
          </cell>
          <cell r="O117">
            <v>1.7999999999999972</v>
          </cell>
          <cell r="P117">
            <v>3</v>
          </cell>
          <cell r="Q117">
            <v>4.1663000000000068</v>
          </cell>
          <cell r="R117">
            <v>4.25</v>
          </cell>
        </row>
        <row r="119">
          <cell r="J119">
            <v>3.1499999999999986</v>
          </cell>
          <cell r="K119">
            <v>5.3099999999999952</v>
          </cell>
          <cell r="L119">
            <v>5.7100000000000009</v>
          </cell>
          <cell r="M119">
            <v>4.9599999999999937</v>
          </cell>
          <cell r="N119">
            <v>3.5999999999999943</v>
          </cell>
          <cell r="O119">
            <v>1.789999999999992</v>
          </cell>
          <cell r="P119">
            <v>4.2999999999999972</v>
          </cell>
          <cell r="Q119">
            <v>5.3399999999999963</v>
          </cell>
          <cell r="R119">
            <v>5.3100000000000023</v>
          </cell>
        </row>
        <row r="122">
          <cell r="J122">
            <v>4.4900000000000091</v>
          </cell>
          <cell r="K122">
            <v>3.75</v>
          </cell>
          <cell r="L122">
            <v>3.5400000000000063</v>
          </cell>
          <cell r="M122">
            <v>2.4651999999999958</v>
          </cell>
          <cell r="N122">
            <v>3.980000000000004</v>
          </cell>
          <cell r="O122">
            <v>5.8227000000000046</v>
          </cell>
          <cell r="P122">
            <v>7.7548999999999992</v>
          </cell>
          <cell r="Q122">
            <v>6.9910000000000068</v>
          </cell>
          <cell r="R122">
            <v>5.1473999999999975</v>
          </cell>
        </row>
        <row r="124">
          <cell r="J124">
            <v>6.6999999999999957</v>
          </cell>
          <cell r="K124">
            <v>6.4699999999999989</v>
          </cell>
          <cell r="L124">
            <v>6.3100000000000023</v>
          </cell>
          <cell r="M124">
            <v>6.2199999999999989</v>
          </cell>
          <cell r="N124">
            <v>6.6199999999999903</v>
          </cell>
          <cell r="O124">
            <v>5.5600000000000023</v>
          </cell>
          <cell r="P124">
            <v>6.3170999999999964</v>
          </cell>
          <cell r="Q124">
            <v>3.5499999999999972</v>
          </cell>
          <cell r="R124">
            <v>3.7899999999999991</v>
          </cell>
        </row>
      </sheetData>
      <sheetData sheetId="4">
        <row r="3">
          <cell r="D3">
            <v>4.6900000000000004</v>
          </cell>
          <cell r="E3">
            <v>13.49</v>
          </cell>
          <cell r="F3">
            <v>27.94</v>
          </cell>
          <cell r="G3">
            <v>48.46</v>
          </cell>
          <cell r="H3">
            <v>72.55</v>
          </cell>
          <cell r="I3">
            <v>109.25</v>
          </cell>
          <cell r="J3">
            <v>158.53</v>
          </cell>
          <cell r="K3">
            <v>229.57</v>
          </cell>
          <cell r="L3">
            <v>295.44</v>
          </cell>
          <cell r="M3">
            <v>360.97</v>
          </cell>
          <cell r="N3">
            <v>423.24</v>
          </cell>
        </row>
        <row r="4">
          <cell r="D4">
            <v>6.5600000000000005</v>
          </cell>
          <cell r="E4">
            <v>19.5</v>
          </cell>
          <cell r="F4">
            <v>39.770000000000003</v>
          </cell>
          <cell r="G4">
            <v>68.47</v>
          </cell>
          <cell r="H4">
            <v>100.55</v>
          </cell>
          <cell r="I4">
            <v>150.79</v>
          </cell>
          <cell r="J4">
            <v>217.47</v>
          </cell>
          <cell r="K4">
            <v>315.11</v>
          </cell>
          <cell r="L4">
            <v>405.61</v>
          </cell>
          <cell r="M4">
            <v>493.73</v>
          </cell>
          <cell r="N4">
            <v>580</v>
          </cell>
        </row>
        <row r="5">
          <cell r="D5">
            <v>8.35</v>
          </cell>
          <cell r="E5">
            <v>25.32</v>
          </cell>
          <cell r="F5">
            <v>51.88</v>
          </cell>
          <cell r="G5">
            <v>99.01</v>
          </cell>
          <cell r="H5">
            <v>125.53</v>
          </cell>
          <cell r="I5">
            <v>182.58</v>
          </cell>
          <cell r="J5">
            <v>266.83</v>
          </cell>
          <cell r="K5">
            <v>380.82</v>
          </cell>
          <cell r="L5">
            <v>490.34000000000003</v>
          </cell>
          <cell r="M5">
            <v>594.41999999999996</v>
          </cell>
          <cell r="N5">
            <v>698.37</v>
          </cell>
        </row>
        <row r="6">
          <cell r="D6">
            <v>15.780000000000001</v>
          </cell>
          <cell r="E6">
            <v>43.1</v>
          </cell>
          <cell r="F6">
            <v>81.42</v>
          </cell>
          <cell r="G6">
            <v>136.54</v>
          </cell>
          <cell r="H6">
            <v>176.48</v>
          </cell>
          <cell r="I6">
            <v>260.5</v>
          </cell>
          <cell r="J6">
            <v>363.17</v>
          </cell>
          <cell r="K6">
            <v>512.96</v>
          </cell>
          <cell r="L6">
            <v>658.13</v>
          </cell>
          <cell r="M6">
            <v>816.08</v>
          </cell>
          <cell r="N6">
            <v>925.96</v>
          </cell>
        </row>
        <row r="7">
          <cell r="D7">
            <v>22.79</v>
          </cell>
          <cell r="E7">
            <v>59.57</v>
          </cell>
          <cell r="F7">
            <v>106.26</v>
          </cell>
          <cell r="G7">
            <v>166.41</v>
          </cell>
          <cell r="H7">
            <v>218.64000000000001</v>
          </cell>
          <cell r="I7">
            <v>318.45</v>
          </cell>
          <cell r="J7">
            <v>447.8</v>
          </cell>
          <cell r="K7">
            <v>633.45000000000005</v>
          </cell>
          <cell r="L7">
            <v>803.69</v>
          </cell>
          <cell r="M7">
            <v>976.84</v>
          </cell>
          <cell r="N7">
            <v>1117.1600000000001</v>
          </cell>
        </row>
        <row r="8">
          <cell r="D8">
            <v>30.330000000000002</v>
          </cell>
          <cell r="E8">
            <v>73.89</v>
          </cell>
          <cell r="F8">
            <v>133.51</v>
          </cell>
          <cell r="G8">
            <v>196.58</v>
          </cell>
          <cell r="H8">
            <v>259.37</v>
          </cell>
          <cell r="I8">
            <v>364.85</v>
          </cell>
          <cell r="J8">
            <v>515</v>
          </cell>
          <cell r="K8">
            <v>726.33</v>
          </cell>
          <cell r="L8">
            <v>923.55000000000007</v>
          </cell>
          <cell r="M8">
            <v>1110.8399999999999</v>
          </cell>
          <cell r="N8">
            <v>1284.8</v>
          </cell>
        </row>
        <row r="9">
          <cell r="D9">
            <v>48.22</v>
          </cell>
          <cell r="E9">
            <v>109.69</v>
          </cell>
          <cell r="F9">
            <v>177.97</v>
          </cell>
          <cell r="G9">
            <v>243.75</v>
          </cell>
          <cell r="H9">
            <v>315.04000000000002</v>
          </cell>
          <cell r="I9">
            <v>439.76</v>
          </cell>
          <cell r="J9">
            <v>617.71</v>
          </cell>
          <cell r="K9">
            <v>872.27</v>
          </cell>
          <cell r="L9">
            <v>1101.05</v>
          </cell>
          <cell r="M9">
            <v>1330.1000000000001</v>
          </cell>
          <cell r="N9">
            <v>1534.89</v>
          </cell>
        </row>
        <row r="10">
          <cell r="D10">
            <v>64.94</v>
          </cell>
          <cell r="E10">
            <v>133.65</v>
          </cell>
          <cell r="F10">
            <v>205.76</v>
          </cell>
          <cell r="G10">
            <v>282.06</v>
          </cell>
          <cell r="H10">
            <v>360.54</v>
          </cell>
          <cell r="I10">
            <v>514.74</v>
          </cell>
          <cell r="J10">
            <v>691.65</v>
          </cell>
          <cell r="K10">
            <v>965.47</v>
          </cell>
          <cell r="L10">
            <v>1210.68</v>
          </cell>
          <cell r="M10">
            <v>1436.76</v>
          </cell>
          <cell r="N10">
            <v>1725</v>
          </cell>
        </row>
        <row r="11">
          <cell r="D11">
            <v>84.64</v>
          </cell>
          <cell r="E11">
            <v>174.09</v>
          </cell>
          <cell r="F11">
            <v>257.27</v>
          </cell>
          <cell r="G11">
            <v>346.17</v>
          </cell>
          <cell r="H11">
            <v>432.09000000000003</v>
          </cell>
          <cell r="I11">
            <v>621.46</v>
          </cell>
          <cell r="J11">
            <v>808.97</v>
          </cell>
          <cell r="K11">
            <v>1132.03</v>
          </cell>
          <cell r="L11">
            <v>1410.73</v>
          </cell>
          <cell r="M11">
            <v>1687.99</v>
          </cell>
          <cell r="N11">
            <v>1941.14</v>
          </cell>
        </row>
        <row r="12">
          <cell r="D12">
            <v>102.72</v>
          </cell>
          <cell r="E12">
            <v>209.55</v>
          </cell>
          <cell r="F12">
            <v>300.32</v>
          </cell>
          <cell r="G12">
            <v>401.39</v>
          </cell>
          <cell r="H12">
            <v>492.94</v>
          </cell>
          <cell r="I12">
            <v>681.78</v>
          </cell>
          <cell r="J12">
            <v>903.83</v>
          </cell>
          <cell r="K12">
            <v>1271.3399999999999</v>
          </cell>
          <cell r="L12">
            <v>1582.69</v>
          </cell>
          <cell r="M12">
            <v>1884.97</v>
          </cell>
          <cell r="N12">
            <v>2138.12</v>
          </cell>
        </row>
        <row r="13">
          <cell r="D13">
            <v>114.87</v>
          </cell>
          <cell r="E13">
            <v>228.39000000000001</v>
          </cell>
          <cell r="F13">
            <v>338.55</v>
          </cell>
          <cell r="G13">
            <v>455.78000000000003</v>
          </cell>
          <cell r="H13">
            <v>551.1</v>
          </cell>
          <cell r="I13">
            <v>731.32</v>
          </cell>
          <cell r="J13">
            <v>976.93000000000006</v>
          </cell>
          <cell r="K13">
            <v>1368.17</v>
          </cell>
          <cell r="L13">
            <v>1702.71</v>
          </cell>
          <cell r="M13">
            <v>2054.27</v>
          </cell>
          <cell r="N13">
            <v>2331.66</v>
          </cell>
        </row>
        <row r="14">
          <cell r="D14">
            <v>133.47</v>
          </cell>
          <cell r="E14">
            <v>271.7</v>
          </cell>
          <cell r="F14">
            <v>400.46000000000004</v>
          </cell>
          <cell r="G14">
            <v>530.06000000000006</v>
          </cell>
          <cell r="H14">
            <v>650.03</v>
          </cell>
          <cell r="I14">
            <v>843.99</v>
          </cell>
          <cell r="J14">
            <v>1111.01</v>
          </cell>
          <cell r="K14">
            <v>1582.55</v>
          </cell>
          <cell r="L14">
            <v>1944.7</v>
          </cell>
          <cell r="M14">
            <v>2324.81</v>
          </cell>
          <cell r="N14">
            <v>2649.83</v>
          </cell>
        </row>
        <row r="15">
          <cell r="D15">
            <v>149.88</v>
          </cell>
          <cell r="E15">
            <v>295.58</v>
          </cell>
          <cell r="F15">
            <v>435.93</v>
          </cell>
          <cell r="G15">
            <v>569.54</v>
          </cell>
          <cell r="H15">
            <v>699.34</v>
          </cell>
          <cell r="I15">
            <v>953.86</v>
          </cell>
          <cell r="J15">
            <v>1300.6500000000001</v>
          </cell>
          <cell r="K15">
            <v>1805.63</v>
          </cell>
          <cell r="L15">
            <v>2275.56</v>
          </cell>
          <cell r="M15">
            <v>2678.52</v>
          </cell>
          <cell r="N15">
            <v>3008.21</v>
          </cell>
        </row>
      </sheetData>
      <sheetData sheetId="5">
        <row r="3">
          <cell r="C3">
            <v>0.10313035119041858</v>
          </cell>
          <cell r="D3">
            <v>0.2716547634307977</v>
          </cell>
          <cell r="E3">
            <v>0.44388614772806279</v>
          </cell>
          <cell r="F3">
            <v>0.63394881955991511</v>
          </cell>
          <cell r="G3">
            <v>0.78786623999301431</v>
          </cell>
          <cell r="H3">
            <v>1.062756292588648</v>
          </cell>
          <cell r="I3">
            <v>1.3415233886243823</v>
          </cell>
        </row>
      </sheetData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c"/>
      <sheetName val="Swaptions"/>
      <sheetName val="Vol Correllation"/>
      <sheetName val="C&amp;F Correll Calibration"/>
      <sheetName val="AUD Strangle &amp; RR"/>
      <sheetName val="swap roll"/>
      <sheetName val="simplied atm closes"/>
      <sheetName val="Sheet1"/>
      <sheetName val="System"/>
      <sheetName val="SABR's"/>
      <sheetName val="AUD Prem Spread"/>
      <sheetName val="Closings"/>
      <sheetName val="NZD Swaptions"/>
      <sheetName val="NZD Correllation"/>
      <sheetName val="NZD C&amp;F Correll Calibration"/>
      <sheetName val="NZD Strangle &amp; RR"/>
      <sheetName val="NZD Closings"/>
      <sheetName val="NZD SABR's"/>
      <sheetName val="Error"/>
      <sheetName val="Sheet2"/>
      <sheetName val="EMAIL-AUD CLOSE"/>
      <sheetName val="EMAIL-PREMIUM BID OFFER"/>
      <sheetName val="EMAIL AUD STRANGLE &amp; RR"/>
    </sheetNames>
    <sheetDataSet>
      <sheetData sheetId="0">
        <row r="5">
          <cell r="A5" t="str">
            <v>gfirtd.get</v>
          </cell>
        </row>
        <row r="6">
          <cell r="A6" t="str">
            <v>SDTS</v>
          </cell>
        </row>
        <row r="7">
          <cell r="A7" t="str">
            <v>AUD</v>
          </cell>
          <cell r="B7" t="str">
            <v>AUD</v>
          </cell>
        </row>
        <row r="8">
          <cell r="A8" t="str">
            <v>GFIA</v>
          </cell>
        </row>
        <row r="11">
          <cell r="B11">
            <v>0.45938657407407407</v>
          </cell>
        </row>
        <row r="14">
          <cell r="A14" t="str">
            <v>NZD</v>
          </cell>
          <cell r="B14" t="str">
            <v>NZD</v>
          </cell>
        </row>
        <row r="15">
          <cell r="A15" t="str">
            <v>AUB</v>
          </cell>
        </row>
      </sheetData>
      <sheetData sheetId="1"/>
      <sheetData sheetId="2">
        <row r="3">
          <cell r="AL3">
            <v>0.75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M FWD SEMI BOND 3's"/>
      <sheetName val="USD YIELD VOL"/>
      <sheetName val="VOL GRAPH"/>
      <sheetName val="USD ATM STD PREMIUM"/>
      <sheetName val="USD NORMALIZED VOL"/>
      <sheetName val="CAP &amp; FLR VOL"/>
      <sheetName val="Cap&amp;floor Smile"/>
      <sheetName val="Sep 13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William Parry-Okeden" id="{46E1C719-EBDE-4084-BBB8-62E55B3C4D2C}" userId="1daab5221ac2a6c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1-09-11T02:20:07.65" personId="{46E1C719-EBDE-4084-BBB8-62E55B3C4D2C}" id="{58F91E07-D12E-4B3A-A808-9462F7805473}">
    <text>this numbers will be linked to an external source excel or etc</text>
  </threadedComment>
  <threadedComment ref="B8" dT="2021-09-11T02:18:18.96" personId="{46E1C719-EBDE-4084-BBB8-62E55B3C4D2C}" id="{5F4081B4-4722-4333-A2A9-E90FB23DB006}">
    <text>in this box there will be 2 numbers seperated by /   eg 13   /   23</text>
  </threadedComment>
  <threadedComment ref="C8" dT="2021-09-11T02:23:03.82" personId="{46E1C719-EBDE-4084-BBB8-62E55B3C4D2C}" id="{523FC383-78E9-4FCA-BDE0-9810CC097B6B}">
    <text xml:space="preserve">when you hove over the box it will bring uop a list of all the orders the the best price at the top
eg 
13/23 
jpm/cba
10/30 
nab/anz
all the clients will have a 3 digit code 
prices cam be up to 6 didgits including decimal point 
</text>
  </threadedComment>
  <threadedComment ref="B9" dT="2021-09-11T02:19:14.52" personId="{46E1C719-EBDE-4084-BBB8-62E55B3C4D2C}" id="{307DDD08-FB2C-4A90-A056-134309E33481}">
    <text>in this there will be a name assocytied with the corresponding number above eg 13 is JPM  /  23 is CBA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1D72-7A14-430B-842E-29C0FE69F506}">
  <sheetPr>
    <pageSetUpPr fitToPage="1"/>
  </sheetPr>
  <dimension ref="A1:U68"/>
  <sheetViews>
    <sheetView tabSelected="1" zoomScale="91" zoomScaleNormal="91" workbookViewId="0">
      <selection activeCell="G17" sqref="G17"/>
    </sheetView>
  </sheetViews>
  <sheetFormatPr defaultRowHeight="12.75" x14ac:dyDescent="0.2"/>
  <cols>
    <col min="1" max="1" width="18.5703125" customWidth="1"/>
    <col min="2" max="12" width="14.7109375" customWidth="1"/>
    <col min="13" max="13" width="8.5703125" customWidth="1"/>
    <col min="14" max="14" width="8.28515625" style="4" customWidth="1"/>
    <col min="15" max="15" width="7.42578125" customWidth="1"/>
    <col min="16" max="17" width="8.28515625" customWidth="1"/>
    <col min="18" max="18" width="14.140625" customWidth="1"/>
    <col min="19" max="19" width="7.7109375" customWidth="1"/>
    <col min="20" max="20" width="24.7109375" customWidth="1"/>
    <col min="21" max="21" width="8.140625" customWidth="1"/>
  </cols>
  <sheetData>
    <row r="1" spans="1:21" ht="15.75" thickBot="1" x14ac:dyDescent="0.3">
      <c r="A1" s="1" t="s">
        <v>0</v>
      </c>
      <c r="B1" s="2">
        <f ca="1">TODAY()</f>
        <v>44403</v>
      </c>
      <c r="C1" s="3"/>
      <c r="D1" s="3"/>
      <c r="E1" s="3"/>
    </row>
    <row r="2" spans="1:21" ht="23.25" customHeight="1" thickBot="1" x14ac:dyDescent="0.3">
      <c r="A2" s="5" t="s">
        <v>1</v>
      </c>
      <c r="B2" s="6">
        <f ca="1">'[1]Fwd''s'!F22</f>
        <v>6.8250000000000005E-2</v>
      </c>
      <c r="C2" s="6">
        <f ca="1">'[1]Fwd''s'!F23</f>
        <v>0.217</v>
      </c>
      <c r="D2" s="6">
        <f ca="1">'[1]Fwd''s'!F24</f>
        <v>0.38629999999999998</v>
      </c>
      <c r="E2" s="6">
        <f ca="1">'[1]Fwd''s'!F25</f>
        <v>0.57999999999999996</v>
      </c>
      <c r="F2" s="6">
        <f ca="1">'[1]Fwd''s'!F26</f>
        <v>0.73499999999999999</v>
      </c>
      <c r="G2" s="6">
        <f ca="1">'[1]Fwd''s'!F28</f>
        <v>1.0149999999999999</v>
      </c>
      <c r="H2" s="6">
        <f ca="1">'[1]Fwd''s'!F31</f>
        <v>1.3025</v>
      </c>
      <c r="I2" s="6"/>
      <c r="J2" s="6"/>
      <c r="K2" s="6"/>
      <c r="L2" s="6"/>
      <c r="M2" s="7" t="s">
        <v>2</v>
      </c>
      <c r="N2" s="8"/>
      <c r="O2" s="8"/>
      <c r="P2" s="8"/>
      <c r="Q2" s="9"/>
      <c r="R2" s="7" t="s">
        <v>3</v>
      </c>
      <c r="S2" s="8"/>
      <c r="T2" s="8"/>
      <c r="U2" s="9"/>
    </row>
    <row r="3" spans="1:21" ht="24.75" customHeight="1" thickBot="1" x14ac:dyDescent="0.25">
      <c r="A3" s="10" t="s">
        <v>4</v>
      </c>
      <c r="B3" s="11" t="s">
        <v>5</v>
      </c>
      <c r="C3" s="11" t="s">
        <v>6</v>
      </c>
      <c r="D3" s="11" t="s">
        <v>7</v>
      </c>
      <c r="E3" s="11" t="s">
        <v>8</v>
      </c>
      <c r="F3" s="11" t="s">
        <v>9</v>
      </c>
      <c r="G3" s="11" t="s">
        <v>10</v>
      </c>
      <c r="H3" s="11" t="s">
        <v>11</v>
      </c>
      <c r="I3" s="11" t="s">
        <v>12</v>
      </c>
      <c r="J3" s="11" t="s">
        <v>13</v>
      </c>
      <c r="K3" s="11" t="s">
        <v>14</v>
      </c>
      <c r="L3" s="11" t="s">
        <v>15</v>
      </c>
      <c r="M3" s="12" t="s">
        <v>16</v>
      </c>
      <c r="N3" s="13" t="s">
        <v>17</v>
      </c>
      <c r="O3" s="14" t="s">
        <v>18</v>
      </c>
      <c r="P3" s="13" t="s">
        <v>19</v>
      </c>
      <c r="Q3" s="13" t="s">
        <v>20</v>
      </c>
      <c r="R3" s="13" t="s">
        <v>21</v>
      </c>
      <c r="S3" s="13" t="s">
        <v>17</v>
      </c>
      <c r="T3" s="13" t="s">
        <v>22</v>
      </c>
      <c r="U3" s="14" t="s">
        <v>18</v>
      </c>
    </row>
    <row r="4" spans="1:21" ht="12.95" customHeight="1" x14ac:dyDescent="0.25">
      <c r="A4" s="15" t="s">
        <v>23</v>
      </c>
      <c r="B4" s="16" t="s">
        <v>24</v>
      </c>
      <c r="C4" s="17" t="s">
        <v>25</v>
      </c>
      <c r="D4" s="17" t="s">
        <v>25</v>
      </c>
      <c r="E4" s="17" t="s">
        <v>26</v>
      </c>
      <c r="F4" s="17" t="s">
        <v>25</v>
      </c>
      <c r="G4" s="17" t="s">
        <v>25</v>
      </c>
      <c r="H4" s="18" t="s">
        <v>26</v>
      </c>
      <c r="I4" s="18" t="s">
        <v>26</v>
      </c>
      <c r="J4" s="18" t="s">
        <v>26</v>
      </c>
      <c r="K4" s="18" t="s">
        <v>26</v>
      </c>
      <c r="L4" s="19" t="s">
        <v>26</v>
      </c>
      <c r="M4" s="20" t="s">
        <v>27</v>
      </c>
      <c r="N4" s="21">
        <f ca="1">'[1]C&amp;F'!C3</f>
        <v>0.10313035119041858</v>
      </c>
      <c r="O4" s="22"/>
      <c r="P4" s="22"/>
      <c r="Q4" s="23"/>
      <c r="R4" s="24"/>
      <c r="S4" s="25"/>
      <c r="T4" s="26" t="s">
        <v>28</v>
      </c>
      <c r="U4" s="27"/>
    </row>
    <row r="5" spans="1:21" ht="12.95" customHeight="1" x14ac:dyDescent="0.25">
      <c r="A5" s="28" t="s">
        <v>29</v>
      </c>
      <c r="B5" s="16" t="s">
        <v>24</v>
      </c>
      <c r="C5" s="17" t="s">
        <v>25</v>
      </c>
      <c r="D5" s="17" t="s">
        <v>25</v>
      </c>
      <c r="E5" s="17" t="s">
        <v>26</v>
      </c>
      <c r="F5" s="17" t="s">
        <v>25</v>
      </c>
      <c r="G5" s="17" t="s">
        <v>25</v>
      </c>
      <c r="H5" s="18" t="s">
        <v>26</v>
      </c>
      <c r="I5" s="18" t="s">
        <v>26</v>
      </c>
      <c r="J5" s="18" t="s">
        <v>26</v>
      </c>
      <c r="K5" s="18" t="s">
        <v>26</v>
      </c>
      <c r="L5" s="19" t="s">
        <v>26</v>
      </c>
      <c r="M5" s="29"/>
      <c r="N5" s="30"/>
      <c r="O5" s="25"/>
      <c r="P5" s="25"/>
      <c r="Q5" s="26"/>
      <c r="R5" s="24"/>
      <c r="S5" s="25"/>
      <c r="T5" s="26" t="s">
        <v>28</v>
      </c>
      <c r="U5" s="27"/>
    </row>
    <row r="6" spans="1:21" ht="12.95" customHeight="1" x14ac:dyDescent="0.25">
      <c r="A6" s="31" t="s">
        <v>30</v>
      </c>
      <c r="B6" s="16" t="s">
        <v>24</v>
      </c>
      <c r="C6" s="17" t="s">
        <v>25</v>
      </c>
      <c r="D6" s="17" t="s">
        <v>25</v>
      </c>
      <c r="E6" s="17" t="s">
        <v>26</v>
      </c>
      <c r="F6" s="17" t="s">
        <v>25</v>
      </c>
      <c r="G6" s="17" t="s">
        <v>25</v>
      </c>
      <c r="H6" s="18" t="s">
        <v>26</v>
      </c>
      <c r="I6" s="18" t="s">
        <v>26</v>
      </c>
      <c r="J6" s="18" t="s">
        <v>26</v>
      </c>
      <c r="K6" s="18" t="s">
        <v>26</v>
      </c>
      <c r="L6" s="19" t="s">
        <v>26</v>
      </c>
      <c r="M6" s="29" t="s">
        <v>31</v>
      </c>
      <c r="N6" s="30"/>
      <c r="O6" s="25"/>
      <c r="P6" s="25"/>
      <c r="Q6" s="26"/>
      <c r="R6" s="24"/>
      <c r="S6" s="25"/>
      <c r="T6" s="26" t="s">
        <v>28</v>
      </c>
      <c r="U6" s="27"/>
    </row>
    <row r="7" spans="1:21" ht="12.95" customHeight="1" x14ac:dyDescent="0.25">
      <c r="A7" s="32" t="s">
        <v>32</v>
      </c>
      <c r="B7" s="33" t="str">
        <f ca="1">CONCATENATE('[1]Fwd''s'!D4," / ",,[1]ATMstraddles!D3)</f>
        <v>0.093 / 4.69</v>
      </c>
      <c r="C7" s="33" t="str">
        <f ca="1">CONCATENATE('[1]Fwd''s'!E4," / ",[1]ATMstraddles!E3)</f>
        <v>0.249 / 13.49</v>
      </c>
      <c r="D7" s="33" t="str">
        <f ca="1">CONCATENATE('[1]Fwd''s'!F4," / ",[1]ATMstraddles!F3)</f>
        <v>0.416 / 27.94</v>
      </c>
      <c r="E7" s="33" t="str">
        <f ca="1">CONCATENATE('[1]Fwd''s'!G4," / ",[1]ATMstraddles!G3)</f>
        <v>0.607 / 48.46</v>
      </c>
      <c r="F7" s="33" t="str">
        <f ca="1">CONCATENATE('[1]Fwd''s'!H4," / ",[1]ATMstraddles!H3)</f>
        <v>0.761 / 72.55</v>
      </c>
      <c r="G7" s="33" t="str">
        <f ca="1">CONCATENATE('[1]Fwd''s'!I4," / ",[1]ATMstraddles!I3)</f>
        <v>1.038 / 109.25</v>
      </c>
      <c r="H7" s="33" t="str">
        <f ca="1">CONCATENATE('[1]Fwd''s'!J4," / ",[1]ATMstraddles!J3)</f>
        <v>1.32 / 158.53</v>
      </c>
      <c r="I7" s="33" t="str">
        <f ca="1">CONCATENATE('[1]Fwd''s'!K4," / ",[1]ATMstraddles!K3)</f>
        <v>1.32 / 158.53</v>
      </c>
      <c r="J7" s="33" t="str">
        <f ca="1">CONCATENATE('[1]Fwd''s'!L4," / ",[1]ATMstraddles!L3)</f>
        <v>1.32 / 158.53</v>
      </c>
      <c r="K7" s="33" t="str">
        <f ca="1">CONCATENATE('[1]Fwd''s'!M4," / ",,[1]ATMstraddles!M3)</f>
        <v>0.093 / 4.69</v>
      </c>
      <c r="L7" s="34" t="str">
        <f ca="1">CONCATENATE('[1]Fwd''s'!N4," / ",[1]ATMstraddles!N3)</f>
        <v>1.32 / 158.53</v>
      </c>
      <c r="M7" s="29" t="s">
        <v>31</v>
      </c>
      <c r="N7" s="30"/>
      <c r="O7" s="25"/>
      <c r="P7" s="25"/>
      <c r="Q7" s="26"/>
      <c r="R7" s="24"/>
      <c r="S7" s="25"/>
      <c r="T7" s="26" t="s">
        <v>28</v>
      </c>
      <c r="U7" s="27"/>
    </row>
    <row r="8" spans="1:21" ht="12.95" customHeight="1" x14ac:dyDescent="0.25">
      <c r="A8" s="35" t="s">
        <v>33</v>
      </c>
      <c r="B8" s="36" t="s">
        <v>24</v>
      </c>
      <c r="C8" s="37" t="s">
        <v>25</v>
      </c>
      <c r="D8" s="38" t="s">
        <v>25</v>
      </c>
      <c r="E8" s="38" t="s">
        <v>26</v>
      </c>
      <c r="F8" s="38" t="s">
        <v>25</v>
      </c>
      <c r="G8" s="39" t="s">
        <v>25</v>
      </c>
      <c r="H8" s="40" t="s">
        <v>26</v>
      </c>
      <c r="I8" s="40" t="s">
        <v>26</v>
      </c>
      <c r="J8" s="40" t="s">
        <v>26</v>
      </c>
      <c r="K8" s="36" t="s">
        <v>24</v>
      </c>
      <c r="L8" s="40" t="s">
        <v>26</v>
      </c>
      <c r="M8" s="29" t="s">
        <v>6</v>
      </c>
      <c r="N8" s="41">
        <f ca="1">'[1]C&amp;F'!D3</f>
        <v>0.2716547634307977</v>
      </c>
      <c r="O8" s="25"/>
      <c r="P8" s="25"/>
      <c r="Q8" s="26"/>
      <c r="R8" s="24"/>
      <c r="S8" s="25"/>
      <c r="T8" s="26" t="s">
        <v>28</v>
      </c>
      <c r="U8" s="27"/>
    </row>
    <row r="9" spans="1:21" ht="12.95" customHeight="1" x14ac:dyDescent="0.25">
      <c r="A9" s="42"/>
      <c r="B9" s="43" t="s">
        <v>24</v>
      </c>
      <c r="C9" s="44" t="s">
        <v>25</v>
      </c>
      <c r="D9" s="45" t="s">
        <v>25</v>
      </c>
      <c r="E9" s="45" t="s">
        <v>26</v>
      </c>
      <c r="F9" s="45" t="s">
        <v>25</v>
      </c>
      <c r="G9" s="46" t="s">
        <v>25</v>
      </c>
      <c r="H9" s="47" t="s">
        <v>26</v>
      </c>
      <c r="I9" s="47" t="s">
        <v>26</v>
      </c>
      <c r="J9" s="47" t="s">
        <v>26</v>
      </c>
      <c r="K9" s="43" t="s">
        <v>24</v>
      </c>
      <c r="L9" s="47" t="s">
        <v>26</v>
      </c>
      <c r="M9" s="29" t="s">
        <v>31</v>
      </c>
      <c r="N9" s="30"/>
      <c r="O9" s="25"/>
      <c r="P9" s="25"/>
      <c r="Q9" s="26"/>
      <c r="R9" s="24"/>
      <c r="S9" s="25"/>
      <c r="T9" s="26" t="s">
        <v>28</v>
      </c>
      <c r="U9" s="27"/>
    </row>
    <row r="10" spans="1:21" ht="12.95" customHeight="1" x14ac:dyDescent="0.25">
      <c r="A10" s="32" t="s">
        <v>32</v>
      </c>
      <c r="B10" s="33" t="str">
        <f ca="1">CONCATENATE('[1]Fwd''s'!D5," / ",[1]ATMstraddles!D4)</f>
        <v>0.12 / 6.56</v>
      </c>
      <c r="C10" s="33" t="str">
        <f ca="1">CONCATENATE('[1]Fwd''s'!E5," / ",[1]ATMstraddles!E4)</f>
        <v>0.276 / 19.5</v>
      </c>
      <c r="D10" s="33" t="str">
        <f ca="1">CONCATENATE('[1]Fwd''s'!F5," / ",[1]ATMstraddles!F4)</f>
        <v>0.447 / 39.77</v>
      </c>
      <c r="E10" s="33" t="str">
        <f ca="1">CONCATENATE('[1]Fwd''s'!G5," / ",[1]ATMstraddles!G4)</f>
        <v>0.636 / 68.47</v>
      </c>
      <c r="F10" s="33" t="str">
        <f ca="1">CONCATENATE('[1]Fwd''s'!H5," / ",[1]ATMstraddles!H4)</f>
        <v>0.789 / 100.55</v>
      </c>
      <c r="G10" s="33" t="str">
        <f ca="1">CONCATENATE('[1]Fwd''s'!I5," / ",[1]ATMstraddles!I4)</f>
        <v>1.06 / 150.79</v>
      </c>
      <c r="H10" s="33" t="str">
        <f ca="1">CONCATENATE('[1]Fwd''s'!J5," / ",[1]ATMstraddles!J4)</f>
        <v>1.339 / 217.47</v>
      </c>
      <c r="I10" s="33" t="str">
        <f ca="1">CONCATENATE('[1]Fwd''s'!K5," / ",[1]ATMstraddles!K4)</f>
        <v>1.339 / 217.47</v>
      </c>
      <c r="J10" s="33" t="str">
        <f ca="1">CONCATENATE('[1]Fwd''s'!L5," / ",[1]ATMstraddles!L4)</f>
        <v>1.339 / 217.47</v>
      </c>
      <c r="K10" s="33" t="str">
        <f ca="1">CONCATENATE('[1]Fwd''s'!M5," / ",[1]ATMstraddles!M4)</f>
        <v>0.12 / 6.56</v>
      </c>
      <c r="L10" s="34" t="str">
        <f ca="1">CONCATENATE('[1]Fwd''s'!N5," / ",[1]ATMstraddles!N4)</f>
        <v>1.339 / 217.47</v>
      </c>
      <c r="M10" s="29"/>
      <c r="N10" s="30"/>
      <c r="O10" s="25"/>
      <c r="P10" s="25"/>
      <c r="Q10" s="26"/>
      <c r="R10" s="24"/>
      <c r="S10" s="25"/>
      <c r="T10" s="26" t="s">
        <v>28</v>
      </c>
      <c r="U10" s="27"/>
    </row>
    <row r="11" spans="1:21" ht="12.95" customHeight="1" x14ac:dyDescent="0.25">
      <c r="A11" s="48" t="s">
        <v>34</v>
      </c>
      <c r="B11" s="46" t="s">
        <v>25</v>
      </c>
      <c r="C11" s="44" t="s">
        <v>25</v>
      </c>
      <c r="D11" s="45" t="s">
        <v>25</v>
      </c>
      <c r="E11" s="45" t="s">
        <v>26</v>
      </c>
      <c r="F11" s="45" t="s">
        <v>25</v>
      </c>
      <c r="G11" s="46" t="s">
        <v>25</v>
      </c>
      <c r="H11" s="40" t="s">
        <v>26</v>
      </c>
      <c r="I11" s="40" t="s">
        <v>26</v>
      </c>
      <c r="J11" s="40" t="s">
        <v>26</v>
      </c>
      <c r="K11" s="46" t="s">
        <v>25</v>
      </c>
      <c r="L11" s="40" t="s">
        <v>26</v>
      </c>
      <c r="M11" s="29" t="s">
        <v>7</v>
      </c>
      <c r="N11" s="41">
        <f ca="1">'[1]C&amp;F'!E3</f>
        <v>0.44388614772806279</v>
      </c>
      <c r="O11" s="25"/>
      <c r="P11" s="25"/>
      <c r="Q11" s="26"/>
      <c r="R11" s="24"/>
      <c r="S11" s="25"/>
      <c r="T11" s="26" t="s">
        <v>28</v>
      </c>
      <c r="U11" s="27"/>
    </row>
    <row r="12" spans="1:21" ht="12.95" customHeight="1" x14ac:dyDescent="0.25">
      <c r="A12" s="32" t="s">
        <v>32</v>
      </c>
      <c r="B12" s="33" t="str">
        <f ca="1">CONCATENATE('[1]Fwd''s'!D6," / ",[1]ATMstraddles!D5)</f>
        <v>0.145 / 8.35</v>
      </c>
      <c r="C12" s="33" t="str">
        <f ca="1">CONCATENATE('[1]Fwd''s'!E6," / ",[1]ATMstraddles!E5)</f>
        <v>0.302 / 25.32</v>
      </c>
      <c r="D12" s="33" t="str">
        <f ca="1">CONCATENATE('[1]Fwd''s'!F6," / ",[1]ATMstraddles!F5)</f>
        <v>0.477 / 51.88</v>
      </c>
      <c r="E12" s="33" t="str">
        <f ca="1">CONCATENATE('[1]Fwd''s'!G6," / ",[1]ATMstraddles!G5)</f>
        <v>0.661 / 99.01</v>
      </c>
      <c r="F12" s="33" t="str">
        <f ca="1">CONCATENATE('[1]Fwd''s'!H6," / ",[1]ATMstraddles!H5)</f>
        <v>0.813 / 125.53</v>
      </c>
      <c r="G12" s="34" t="str">
        <f ca="1">CONCATENATE('[1]Fwd''s'!I6," / ",[1]ATMstraddles!I5)</f>
        <v>1.081 / 182.58</v>
      </c>
      <c r="H12" s="49" t="str">
        <f ca="1">CONCATENATE('[1]Fwd''s'!J6," / ",[1]ATMstraddles!J5)</f>
        <v>1.356 / 266.83</v>
      </c>
      <c r="I12" s="49" t="str">
        <f ca="1">CONCATENATE('[1]Fwd''s'!K6," / ",[1]ATMstraddles!K5)</f>
        <v>1.356 / 266.83</v>
      </c>
      <c r="J12" s="49" t="str">
        <f ca="1">CONCATENATE('[1]Fwd''s'!L6," / ",[1]ATMstraddles!L5)</f>
        <v>1.356 / 266.83</v>
      </c>
      <c r="K12" s="33" t="str">
        <f ca="1">CONCATENATE('[1]Fwd''s'!M6," / ",[1]ATMstraddles!M5)</f>
        <v>0.145 / 8.35</v>
      </c>
      <c r="L12" s="49" t="str">
        <f ca="1">CONCATENATE('[1]Fwd''s'!N6," / ",[1]ATMstraddles!N5)</f>
        <v>1.356 / 266.83</v>
      </c>
      <c r="M12" s="29"/>
      <c r="O12" s="25"/>
      <c r="P12" s="25"/>
      <c r="Q12" s="26"/>
      <c r="R12" s="24"/>
      <c r="S12" s="25"/>
      <c r="T12" s="26" t="s">
        <v>28</v>
      </c>
      <c r="U12" s="27"/>
    </row>
    <row r="13" spans="1:21" ht="12.95" customHeight="1" x14ac:dyDescent="0.25">
      <c r="A13" s="35" t="s">
        <v>35</v>
      </c>
      <c r="B13" s="39" t="s">
        <v>25</v>
      </c>
      <c r="C13" s="37" t="s">
        <v>25</v>
      </c>
      <c r="D13" s="38" t="s">
        <v>25</v>
      </c>
      <c r="E13" s="38" t="s">
        <v>26</v>
      </c>
      <c r="F13" s="38" t="s">
        <v>25</v>
      </c>
      <c r="G13" s="37" t="s">
        <v>25</v>
      </c>
      <c r="H13" s="50" t="s">
        <v>26</v>
      </c>
      <c r="I13" s="50" t="s">
        <v>26</v>
      </c>
      <c r="J13" s="50" t="s">
        <v>26</v>
      </c>
      <c r="K13" s="39" t="s">
        <v>25</v>
      </c>
      <c r="L13" s="50" t="s">
        <v>26</v>
      </c>
      <c r="M13" s="29"/>
      <c r="N13" s="30"/>
      <c r="O13" s="25"/>
      <c r="P13" s="25"/>
      <c r="Q13" s="26"/>
      <c r="R13" s="24"/>
      <c r="S13" s="25"/>
      <c r="T13" s="26" t="s">
        <v>28</v>
      </c>
      <c r="U13" s="27"/>
    </row>
    <row r="14" spans="1:21" ht="12.95" customHeight="1" x14ac:dyDescent="0.25">
      <c r="A14" s="42"/>
      <c r="B14" s="46" t="s">
        <v>25</v>
      </c>
      <c r="C14" s="44" t="s">
        <v>25</v>
      </c>
      <c r="D14" s="45" t="s">
        <v>25</v>
      </c>
      <c r="E14" s="45" t="s">
        <v>26</v>
      </c>
      <c r="F14" s="45" t="s">
        <v>25</v>
      </c>
      <c r="G14" s="44" t="s">
        <v>25</v>
      </c>
      <c r="H14" s="51" t="s">
        <v>26</v>
      </c>
      <c r="I14" s="51" t="s">
        <v>26</v>
      </c>
      <c r="J14" s="51" t="s">
        <v>26</v>
      </c>
      <c r="K14" s="46" t="s">
        <v>25</v>
      </c>
      <c r="L14" s="51" t="s">
        <v>26</v>
      </c>
      <c r="M14" s="29" t="s">
        <v>8</v>
      </c>
      <c r="N14" s="41">
        <f ca="1">'[1]C&amp;F'!F3</f>
        <v>0.63394881955991511</v>
      </c>
      <c r="O14" s="25"/>
      <c r="P14" s="25"/>
      <c r="Q14" s="26"/>
      <c r="R14" s="24"/>
      <c r="S14" s="25"/>
      <c r="T14" s="26" t="s">
        <v>28</v>
      </c>
      <c r="U14" s="27"/>
    </row>
    <row r="15" spans="1:21" ht="12.95" customHeight="1" x14ac:dyDescent="0.25">
      <c r="A15" s="32" t="s">
        <v>32</v>
      </c>
      <c r="B15" s="33" t="str">
        <f ca="1">CONCATENATE('[1]Fwd''s'!D7," / ",[1]ATMstraddles!D6)</f>
        <v>0.223 / 15.78</v>
      </c>
      <c r="C15" s="33" t="str">
        <f ca="1">CONCATENATE('[1]Fwd''s'!E7," / ",[1]ATMstraddles!E6)</f>
        <v>0.385 / 43.1</v>
      </c>
      <c r="D15" s="33" t="str">
        <f ca="1">CONCATENATE('[1]Fwd''s'!F7," / ",[1]ATMstraddles!F6)</f>
        <v>0.57 / 81.42</v>
      </c>
      <c r="E15" s="33" t="str">
        <f ca="1">CONCATENATE('[1]Fwd''s'!G7," / ",[1]ATMstraddles!G6)</f>
        <v>0.743 / 136.54</v>
      </c>
      <c r="F15" s="33" t="str">
        <f ca="1">CONCATENATE('[1]Fwd''s'!H7," / ",[1]ATMstraddles!H6)</f>
        <v>0.893 / 176.48</v>
      </c>
      <c r="G15" s="33" t="str">
        <f ca="1">CONCATENATE('[1]Fwd''s'!I7," / ",[1]ATMstraddles!I6)</f>
        <v>1.149 / 260.5</v>
      </c>
      <c r="H15" s="33" t="str">
        <f ca="1">CONCATENATE('[1]Fwd''s'!J7," / ",[1]ATMstraddles!J6)</f>
        <v>1.41 / 363.17</v>
      </c>
      <c r="I15" s="33" t="str">
        <f ca="1">CONCATENATE('[1]Fwd''s'!K7," / ",[1]ATMstraddles!K6)</f>
        <v>1.41 / 363.17</v>
      </c>
      <c r="J15" s="33" t="str">
        <f ca="1">CONCATENATE('[1]Fwd''s'!L7," / ",[1]ATMstraddles!L6)</f>
        <v>1.41 / 363.17</v>
      </c>
      <c r="K15" s="33" t="str">
        <f ca="1">CONCATENATE('[1]Fwd''s'!M7," / ",[1]ATMstraddles!M6)</f>
        <v>0.223 / 15.78</v>
      </c>
      <c r="L15" s="34" t="str">
        <f ca="1">CONCATENATE('[1]Fwd''s'!N7," / ",[1]ATMstraddles!N6)</f>
        <v>1.41 / 363.17</v>
      </c>
      <c r="M15" s="29"/>
      <c r="N15" s="30"/>
      <c r="O15" s="25"/>
      <c r="P15" s="25"/>
      <c r="Q15" s="26"/>
      <c r="R15" s="24"/>
      <c r="S15" s="25"/>
      <c r="T15" s="26" t="s">
        <v>28</v>
      </c>
      <c r="U15" s="27"/>
    </row>
    <row r="16" spans="1:21" ht="12.95" customHeight="1" x14ac:dyDescent="0.25">
      <c r="A16" s="35" t="s">
        <v>36</v>
      </c>
      <c r="B16" s="39" t="s">
        <v>25</v>
      </c>
      <c r="C16" s="40" t="s">
        <v>37</v>
      </c>
      <c r="D16" s="38" t="s">
        <v>25</v>
      </c>
      <c r="E16" s="38" t="s">
        <v>26</v>
      </c>
      <c r="F16" s="38" t="s">
        <v>25</v>
      </c>
      <c r="G16" s="39" t="s">
        <v>25</v>
      </c>
      <c r="H16" s="40" t="s">
        <v>26</v>
      </c>
      <c r="I16" s="40" t="s">
        <v>26</v>
      </c>
      <c r="J16" s="40" t="s">
        <v>26</v>
      </c>
      <c r="K16" s="39" t="s">
        <v>25</v>
      </c>
      <c r="L16" s="40" t="s">
        <v>26</v>
      </c>
      <c r="M16" s="29"/>
      <c r="N16" s="30"/>
      <c r="O16" s="25"/>
      <c r="P16" s="25"/>
      <c r="Q16" s="26"/>
      <c r="R16" s="24"/>
      <c r="S16" s="25"/>
      <c r="T16" s="26" t="s">
        <v>28</v>
      </c>
      <c r="U16" s="27"/>
    </row>
    <row r="17" spans="1:21" ht="12.95" customHeight="1" x14ac:dyDescent="0.25">
      <c r="A17" s="42"/>
      <c r="B17" s="46" t="s">
        <v>25</v>
      </c>
      <c r="C17" s="44" t="s">
        <v>25</v>
      </c>
      <c r="D17" s="45" t="s">
        <v>25</v>
      </c>
      <c r="E17" s="45" t="s">
        <v>26</v>
      </c>
      <c r="F17" s="45" t="s">
        <v>25</v>
      </c>
      <c r="G17" s="46" t="s">
        <v>25</v>
      </c>
      <c r="H17" s="47" t="s">
        <v>26</v>
      </c>
      <c r="I17" s="47" t="s">
        <v>26</v>
      </c>
      <c r="J17" s="47" t="s">
        <v>26</v>
      </c>
      <c r="K17" s="46" t="s">
        <v>25</v>
      </c>
      <c r="L17" s="47" t="s">
        <v>26</v>
      </c>
      <c r="M17" s="29" t="s">
        <v>9</v>
      </c>
      <c r="N17" s="41">
        <f ca="1">'[1]C&amp;F'!G3</f>
        <v>0.78786623999301431</v>
      </c>
      <c r="O17" s="25"/>
      <c r="P17" s="25"/>
      <c r="Q17" s="26"/>
      <c r="R17" s="24"/>
      <c r="S17" s="25"/>
      <c r="T17" s="26" t="s">
        <v>28</v>
      </c>
      <c r="U17" s="27"/>
    </row>
    <row r="18" spans="1:21" ht="12.95" customHeight="1" x14ac:dyDescent="0.25">
      <c r="A18" s="52" t="s">
        <v>38</v>
      </c>
      <c r="B18" s="33" t="str">
        <f ca="1">CONCATENATE('[1]Fwd''s'!D8," / ",[1]ATMstraddles!D7)</f>
        <v>0.297 / 22.79</v>
      </c>
      <c r="C18" s="33" t="str">
        <f ca="1">CONCATENATE('[1]Fwd''s'!E8," / ",[1]ATMstraddles!E7)</f>
        <v>0.463 / 59.57</v>
      </c>
      <c r="D18" s="33" t="str">
        <f ca="1">CONCATENATE('[1]Fwd''s'!F8," / ",[1]ATMstraddles!F7)</f>
        <v>0.66 / 106.26</v>
      </c>
      <c r="E18" s="33" t="str">
        <f ca="1">CONCATENATE('[1]Fwd''s'!G8," / ",[1]ATMstraddles!G7)</f>
        <v>0.822 / 166.41</v>
      </c>
      <c r="F18" s="33" t="str">
        <f ca="1">CONCATENATE('[1]Fwd''s'!H8," / ",[1]ATMstraddles!H7)</f>
        <v>0.971 / 218.64</v>
      </c>
      <c r="G18" s="33" t="str">
        <f ca="1">CONCATENATE('[1]Fwd''s'!I8," / ",[1]ATMstraddles!I7)</f>
        <v>1.214 / 318.45</v>
      </c>
      <c r="H18" s="33" t="str">
        <f ca="1">CONCATENATE('[1]Fwd''s'!J8," / ",[1]ATMstraddles!J7)</f>
        <v>1.463 / 447.8</v>
      </c>
      <c r="I18" s="33" t="str">
        <f ca="1">CONCATENATE('[1]Fwd''s'!K8," / ",[1]ATMstraddles!K7)</f>
        <v>1.463 / 447.8</v>
      </c>
      <c r="J18" s="33" t="str">
        <f ca="1">CONCATENATE('[1]Fwd''s'!L8," / ",[1]ATMstraddles!L7)</f>
        <v>1.463 / 447.8</v>
      </c>
      <c r="K18" s="33" t="str">
        <f ca="1">CONCATENATE('[1]Fwd''s'!M8," / ",[1]ATMstraddles!M7)</f>
        <v>0.297 / 22.79</v>
      </c>
      <c r="L18" s="34" t="str">
        <f ca="1">CONCATENATE('[1]Fwd''s'!N8," / ",[1]ATMstraddles!N7)</f>
        <v>1.463 / 447.8</v>
      </c>
      <c r="M18" s="29" t="s">
        <v>31</v>
      </c>
      <c r="N18" s="30"/>
      <c r="O18" s="25"/>
      <c r="P18" s="25"/>
      <c r="Q18" s="26"/>
      <c r="R18" s="24"/>
      <c r="S18" s="25"/>
      <c r="T18" s="26" t="s">
        <v>28</v>
      </c>
      <c r="U18" s="27"/>
    </row>
    <row r="19" spans="1:21" ht="12.95" customHeight="1" x14ac:dyDescent="0.25">
      <c r="A19" s="42"/>
      <c r="B19" s="46" t="s">
        <v>25</v>
      </c>
      <c r="C19" s="45" t="s">
        <v>25</v>
      </c>
      <c r="D19" s="45" t="s">
        <v>25</v>
      </c>
      <c r="E19" s="45" t="s">
        <v>26</v>
      </c>
      <c r="F19" s="45" t="s">
        <v>25</v>
      </c>
      <c r="G19" s="45" t="s">
        <v>25</v>
      </c>
      <c r="H19" s="51" t="s">
        <v>26</v>
      </c>
      <c r="I19" s="51" t="s">
        <v>26</v>
      </c>
      <c r="J19" s="51" t="s">
        <v>26</v>
      </c>
      <c r="K19" s="46" t="s">
        <v>25</v>
      </c>
      <c r="L19" s="51" t="s">
        <v>26</v>
      </c>
      <c r="M19" s="29" t="s">
        <v>31</v>
      </c>
      <c r="N19" s="30"/>
      <c r="O19" s="25"/>
      <c r="P19" s="25"/>
      <c r="Q19" s="26"/>
      <c r="R19" s="24"/>
      <c r="S19" s="25"/>
      <c r="T19" s="26" t="s">
        <v>28</v>
      </c>
      <c r="U19" s="27"/>
    </row>
    <row r="20" spans="1:21" ht="12.95" customHeight="1" x14ac:dyDescent="0.25">
      <c r="A20" s="32" t="s">
        <v>32</v>
      </c>
      <c r="B20" s="33" t="str">
        <f ca="1">CONCATENATE('[1]Fwd''s'!D9," / ",[1]ATMstraddles!D8)</f>
        <v>0.374 / 30.33</v>
      </c>
      <c r="C20" s="33" t="str">
        <f ca="1">CONCATENATE('[1]Fwd''s'!E9," / ",[1]ATMstraddles!E8)</f>
        <v>0.544 / 73.89</v>
      </c>
      <c r="D20" s="33" t="str">
        <f ca="1">CONCATENATE('[1]Fwd''s'!F9," / ",[1]ATMstraddles!F8)</f>
        <v>0.751 / 133.51</v>
      </c>
      <c r="E20" s="33" t="str">
        <f ca="1">CONCATENATE('[1]Fwd''s'!G9," / ",[1]ATMstraddles!G8)</f>
        <v>0.903 / 196.58</v>
      </c>
      <c r="F20" s="33" t="str">
        <f ca="1">CONCATENATE('[1]Fwd''s'!H9," / ",[1]ATMstraddles!H8)</f>
        <v>1.049 / 259.37</v>
      </c>
      <c r="G20" s="33" t="str">
        <f ca="1">CONCATENATE('[1]Fwd''s'!I9," / ",[1]ATMstraddles!I8)</f>
        <v>1.28 / 364.85</v>
      </c>
      <c r="H20" s="33" t="str">
        <f ca="1">CONCATENATE('[1]Fwd''s'!J9," / ",[1]ATMstraddles!J8)</f>
        <v>1.517 / 515</v>
      </c>
      <c r="I20" s="33" t="str">
        <f ca="1">CONCATENATE('[1]Fwd''s'!K9," / ",[1]ATMstraddles!K8)</f>
        <v>1.517 / 515</v>
      </c>
      <c r="J20" s="33" t="str">
        <f ca="1">CONCATENATE('[1]Fwd''s'!L9," / ",[1]ATMstraddles!L8)</f>
        <v>1.517 / 515</v>
      </c>
      <c r="K20" s="33" t="str">
        <f ca="1">CONCATENATE('[1]Fwd''s'!M9," / ",[1]ATMstraddles!M8)</f>
        <v>0.374 / 30.33</v>
      </c>
      <c r="L20" s="34" t="str">
        <f ca="1">CONCATENATE('[1]Fwd''s'!N9," / ",[1]ATMstraddles!N8)</f>
        <v>1.517 / 515</v>
      </c>
      <c r="M20" s="29" t="s">
        <v>10</v>
      </c>
      <c r="N20" s="41">
        <f ca="1">'[1]C&amp;F'!H3</f>
        <v>1.062756292588648</v>
      </c>
      <c r="O20" s="25"/>
      <c r="P20" s="25"/>
      <c r="Q20" s="26"/>
      <c r="R20" s="24"/>
      <c r="S20" s="25"/>
      <c r="T20" s="26" t="s">
        <v>28</v>
      </c>
      <c r="U20" s="27"/>
    </row>
    <row r="21" spans="1:21" ht="12.95" customHeight="1" x14ac:dyDescent="0.25">
      <c r="A21" s="35" t="s">
        <v>5</v>
      </c>
      <c r="B21" s="39" t="s">
        <v>25</v>
      </c>
      <c r="C21" s="37" t="s">
        <v>25</v>
      </c>
      <c r="D21" s="38" t="s">
        <v>25</v>
      </c>
      <c r="E21" s="38" t="s">
        <v>26</v>
      </c>
      <c r="F21" s="38" t="s">
        <v>25</v>
      </c>
      <c r="G21" s="39" t="s">
        <v>25</v>
      </c>
      <c r="H21" s="40" t="s">
        <v>26</v>
      </c>
      <c r="I21" s="40" t="s">
        <v>26</v>
      </c>
      <c r="J21" s="40" t="s">
        <v>26</v>
      </c>
      <c r="K21" s="39" t="s">
        <v>25</v>
      </c>
      <c r="L21" s="40" t="s">
        <v>26</v>
      </c>
      <c r="M21" s="29"/>
      <c r="N21" s="30"/>
      <c r="O21" s="25"/>
      <c r="P21" s="25"/>
      <c r="Q21" s="26"/>
      <c r="R21" s="24"/>
      <c r="S21" s="25"/>
      <c r="T21" s="26" t="s">
        <v>28</v>
      </c>
      <c r="U21" s="27"/>
    </row>
    <row r="22" spans="1:21" ht="12.95" customHeight="1" x14ac:dyDescent="0.25">
      <c r="A22" s="42"/>
      <c r="B22" s="46" t="s">
        <v>25</v>
      </c>
      <c r="C22" s="44" t="s">
        <v>25</v>
      </c>
      <c r="D22" s="45" t="s">
        <v>25</v>
      </c>
      <c r="E22" s="45" t="s">
        <v>26</v>
      </c>
      <c r="F22" s="45" t="s">
        <v>25</v>
      </c>
      <c r="G22" s="46" t="s">
        <v>25</v>
      </c>
      <c r="H22" s="47" t="s">
        <v>26</v>
      </c>
      <c r="I22" s="47" t="s">
        <v>26</v>
      </c>
      <c r="J22" s="47" t="s">
        <v>26</v>
      </c>
      <c r="K22" s="46" t="s">
        <v>25</v>
      </c>
      <c r="L22" s="47" t="s">
        <v>26</v>
      </c>
      <c r="M22" s="29"/>
      <c r="N22" s="30"/>
      <c r="O22" s="25"/>
      <c r="P22" s="25"/>
      <c r="Q22" s="26"/>
      <c r="R22" s="24"/>
      <c r="S22" s="25"/>
      <c r="T22" s="26" t="s">
        <v>28</v>
      </c>
      <c r="U22" s="27"/>
    </row>
    <row r="23" spans="1:21" ht="12.95" customHeight="1" x14ac:dyDescent="0.25">
      <c r="A23" s="52" t="s">
        <v>39</v>
      </c>
      <c r="B23" s="33" t="str">
        <f ca="1">CONCATENATE('[1]Fwd''s'!D10," / ",[1]ATMstraddles!D9)</f>
        <v>0.547 / 48.22</v>
      </c>
      <c r="C23" s="33" t="str">
        <f ca="1">CONCATENATE('[1]Fwd''s'!E10," / ",[1]ATMstraddles!E9)</f>
        <v>0.744 / 109.69</v>
      </c>
      <c r="D23" s="33" t="str">
        <f ca="1">CONCATENATE('[1]Fwd''s'!F10," / ",[1]ATMstraddles!F9)</f>
        <v>0.918 / 177.97</v>
      </c>
      <c r="E23" s="33" t="str">
        <f ca="1">CONCATENATE('[1]Fwd''s'!G10," / ",[1]ATMstraddles!G9)</f>
        <v>1.064 / 243.75</v>
      </c>
      <c r="F23" s="33" t="str">
        <f ca="1">CONCATENATE('[1]Fwd''s'!H10," / ",[1]ATMstraddles!H9)</f>
        <v>1.196 / 315.04</v>
      </c>
      <c r="G23" s="33" t="str">
        <f ca="1">CONCATENATE('[1]Fwd''s'!I10," / ",[1]ATMstraddles!I9)</f>
        <v>1.4 / 439.76</v>
      </c>
      <c r="H23" s="33" t="str">
        <f ca="1">CONCATENATE('[1]Fwd''s'!J10," / ",[1]ATMstraddles!J9)</f>
        <v>1.611 / 617.71</v>
      </c>
      <c r="I23" s="33" t="str">
        <f ca="1">CONCATENATE('[1]Fwd''s'!K10," / ",[1]ATMstraddles!K9)</f>
        <v>1.611 / 617.71</v>
      </c>
      <c r="J23" s="33" t="str">
        <f ca="1">CONCATENATE('[1]Fwd''s'!L10," / ",[1]ATMstraddles!L9)</f>
        <v>1.611 / 617.71</v>
      </c>
      <c r="K23" s="33" t="str">
        <f ca="1">CONCATENATE('[1]Fwd''s'!M10," / ",[1]ATMstraddles!M9)</f>
        <v>0.547 / 48.22</v>
      </c>
      <c r="L23" s="34" t="str">
        <f ca="1">CONCATENATE('[1]Fwd''s'!N10," / ",[1]ATMstraddles!N9)</f>
        <v>1.611 / 617.71</v>
      </c>
      <c r="M23" s="29" t="s">
        <v>40</v>
      </c>
      <c r="N23" s="41">
        <f ca="1">'[1]C&amp;F'!I3</f>
        <v>1.3415233886243823</v>
      </c>
      <c r="O23" s="25"/>
      <c r="P23" s="25"/>
      <c r="Q23" s="26"/>
      <c r="R23" s="24"/>
      <c r="S23" s="25"/>
      <c r="T23" s="26" t="s">
        <v>28</v>
      </c>
      <c r="U23" s="27"/>
    </row>
    <row r="24" spans="1:21" ht="12.95" customHeight="1" x14ac:dyDescent="0.25">
      <c r="A24" s="42"/>
      <c r="B24" s="46" t="s">
        <v>25</v>
      </c>
      <c r="C24" s="45" t="s">
        <v>25</v>
      </c>
      <c r="D24" s="45" t="s">
        <v>25</v>
      </c>
      <c r="E24" s="45" t="s">
        <v>26</v>
      </c>
      <c r="F24" s="45" t="s">
        <v>25</v>
      </c>
      <c r="G24" s="45" t="s">
        <v>25</v>
      </c>
      <c r="H24" s="51" t="s">
        <v>26</v>
      </c>
      <c r="I24" s="51" t="s">
        <v>26</v>
      </c>
      <c r="J24" s="51" t="s">
        <v>26</v>
      </c>
      <c r="K24" s="46" t="s">
        <v>25</v>
      </c>
      <c r="L24" s="51" t="s">
        <v>26</v>
      </c>
      <c r="M24" s="29"/>
      <c r="N24" s="30"/>
      <c r="O24" s="25"/>
      <c r="P24" s="25"/>
      <c r="Q24" s="26"/>
      <c r="R24" s="24"/>
      <c r="S24" s="25"/>
      <c r="T24" s="26" t="s">
        <v>28</v>
      </c>
      <c r="U24" s="27"/>
    </row>
    <row r="25" spans="1:21" ht="12.95" customHeight="1" x14ac:dyDescent="0.25">
      <c r="A25" s="32" t="s">
        <v>32</v>
      </c>
      <c r="B25" s="33" t="str">
        <f ca="1">CONCATENATE('[1]Fwd''s'!D11," / ",[1]ATMstraddles!D10)</f>
        <v>0.714 / 64.94</v>
      </c>
      <c r="C25" s="33" t="str">
        <f ca="1">CONCATENATE('[1]Fwd''s'!E11," / ",[1]ATMstraddles!E10)</f>
        <v>0.941 / 133.65</v>
      </c>
      <c r="D25" s="33" t="str">
        <f ca="1">CONCATENATE('[1]Fwd''s'!F11," / ",[1]ATMstraddles!F10)</f>
        <v>1.082 / 205.76</v>
      </c>
      <c r="E25" s="33" t="str">
        <f ca="1">CONCATENATE('[1]Fwd''s'!G11," / ",[1]ATMstraddles!G10)</f>
        <v>1.221 / 282.06</v>
      </c>
      <c r="F25" s="33" t="str">
        <f ca="1">CONCATENATE('[1]Fwd''s'!H11," / ",[1]ATMstraddles!H10)</f>
        <v>1.341 / 360.54</v>
      </c>
      <c r="G25" s="33" t="str">
        <f ca="1">CONCATENATE('[1]Fwd''s'!I11," / ",[1]ATMstraddles!I10)</f>
        <v>1.517 / 514.74</v>
      </c>
      <c r="H25" s="33" t="str">
        <f ca="1">CONCATENATE('[1]Fwd''s'!J11," / ",[1]ATMstraddles!J10)</f>
        <v>1.704 / 691.65</v>
      </c>
      <c r="I25" s="33" t="str">
        <f ca="1">CONCATENATE('[1]Fwd''s'!K11," / ",[1]ATMstraddles!K10)</f>
        <v>1.704 / 691.65</v>
      </c>
      <c r="J25" s="33" t="str">
        <f ca="1">CONCATENATE('[1]Fwd''s'!L11," / ",[1]ATMstraddles!L10)</f>
        <v>1.704 / 691.65</v>
      </c>
      <c r="K25" s="33" t="str">
        <f ca="1">CONCATENATE('[1]Fwd''s'!M11," / ",[1]ATMstraddles!M10)</f>
        <v>0.714 / 64.94</v>
      </c>
      <c r="L25" s="34" t="str">
        <f ca="1">CONCATENATE('[1]Fwd''s'!N11," / ",[1]ATMstraddles!N10)</f>
        <v>1.704 / 691.65</v>
      </c>
      <c r="M25" s="29"/>
      <c r="N25" s="30"/>
      <c r="O25" s="25"/>
      <c r="P25" s="25"/>
      <c r="Q25" s="26"/>
      <c r="R25" s="24"/>
      <c r="S25" s="25"/>
      <c r="T25" s="26" t="s">
        <v>28</v>
      </c>
      <c r="U25" s="27"/>
    </row>
    <row r="26" spans="1:21" ht="12.95" customHeight="1" x14ac:dyDescent="0.25">
      <c r="A26" s="35" t="s">
        <v>6</v>
      </c>
      <c r="B26" s="39" t="s">
        <v>25</v>
      </c>
      <c r="C26" s="37" t="s">
        <v>25</v>
      </c>
      <c r="D26" s="38" t="s">
        <v>25</v>
      </c>
      <c r="E26" s="38" t="s">
        <v>26</v>
      </c>
      <c r="F26" s="38" t="s">
        <v>25</v>
      </c>
      <c r="G26" s="39" t="s">
        <v>25</v>
      </c>
      <c r="H26" s="40" t="s">
        <v>26</v>
      </c>
      <c r="I26" s="40" t="s">
        <v>26</v>
      </c>
      <c r="J26" s="40" t="s">
        <v>26</v>
      </c>
      <c r="K26" s="39" t="s">
        <v>25</v>
      </c>
      <c r="L26" s="40" t="s">
        <v>26</v>
      </c>
      <c r="M26" s="29"/>
      <c r="N26" s="30"/>
      <c r="O26" s="25"/>
      <c r="P26" s="25"/>
      <c r="Q26" s="26"/>
      <c r="R26" s="24"/>
      <c r="S26" s="25"/>
      <c r="T26" s="26" t="s">
        <v>28</v>
      </c>
      <c r="U26" s="27"/>
    </row>
    <row r="27" spans="1:21" ht="12.95" customHeight="1" x14ac:dyDescent="0.25">
      <c r="A27" s="42"/>
      <c r="B27" s="46" t="s">
        <v>25</v>
      </c>
      <c r="C27" s="44" t="s">
        <v>25</v>
      </c>
      <c r="D27" s="45" t="s">
        <v>25</v>
      </c>
      <c r="E27" s="45" t="s">
        <v>26</v>
      </c>
      <c r="F27" s="45" t="s">
        <v>25</v>
      </c>
      <c r="G27" s="46" t="s">
        <v>25</v>
      </c>
      <c r="H27" s="47" t="s">
        <v>26</v>
      </c>
      <c r="I27" s="47" t="s">
        <v>26</v>
      </c>
      <c r="J27" s="47" t="s">
        <v>26</v>
      </c>
      <c r="K27" s="46" t="s">
        <v>25</v>
      </c>
      <c r="L27" s="47" t="s">
        <v>26</v>
      </c>
      <c r="M27" s="29" t="s">
        <v>41</v>
      </c>
      <c r="N27" s="41">
        <f ca="1">'[1]Fwd''s'!D9</f>
        <v>0.374</v>
      </c>
      <c r="O27" s="25"/>
      <c r="P27" s="25"/>
      <c r="Q27" s="26"/>
      <c r="R27" s="24"/>
      <c r="S27" s="25"/>
      <c r="T27" s="26" t="s">
        <v>28</v>
      </c>
      <c r="U27" s="27"/>
    </row>
    <row r="28" spans="1:21" ht="12.95" customHeight="1" x14ac:dyDescent="0.25">
      <c r="A28" s="32" t="s">
        <v>32</v>
      </c>
      <c r="B28" s="33" t="str">
        <f ca="1">CONCATENATE('[1]Fwd''s'!D12," / ",[1]ATMstraddles!D11)</f>
        <v>1.168 / 84.64</v>
      </c>
      <c r="C28" s="33" t="str">
        <f ca="1">CONCATENATE('[1]Fwd''s'!E12," / ",[1]ATMstraddles!E11)</f>
        <v>1.268 / 174.09</v>
      </c>
      <c r="D28" s="33" t="str">
        <f ca="1">CONCATENATE('[1]Fwd''s'!F12," / ",[1]ATMstraddles!F11)</f>
        <v>1.394 / 257.27</v>
      </c>
      <c r="E28" s="33" t="str">
        <f ca="1">CONCATENATE('[1]Fwd''s'!G12," / ",[1]ATMstraddles!G11)</f>
        <v>1.502 / 346.17</v>
      </c>
      <c r="F28" s="33" t="str">
        <f ca="1">CONCATENATE('[1]Fwd''s'!H12," / ",[1]ATMstraddles!H11)</f>
        <v>1.587 / 432.09</v>
      </c>
      <c r="G28" s="33" t="str">
        <f ca="1">CONCATENATE('[1]Fwd''s'!I12," / ",[1]ATMstraddles!I11)</f>
        <v>1.719 / 621.46</v>
      </c>
      <c r="H28" s="33" t="str">
        <f ca="1">CONCATENATE('[1]Fwd''s'!J12," / ",[1]ATMstraddles!J11)</f>
        <v>1.858 / 808.97</v>
      </c>
      <c r="I28" s="33" t="str">
        <f ca="1">CONCATENATE('[1]Fwd''s'!K12," / ",[1]ATMstraddles!K11)</f>
        <v>1.858 / 808.97</v>
      </c>
      <c r="J28" s="33" t="str">
        <f ca="1">CONCATENATE('[1]Fwd''s'!L12," / ",[1]ATMstraddles!L11)</f>
        <v>1.858 / 808.97</v>
      </c>
      <c r="K28" s="33" t="str">
        <f ca="1">CONCATENATE('[1]Fwd''s'!M12," / ",[1]ATMstraddles!M11)</f>
        <v>1.168 / 84.64</v>
      </c>
      <c r="L28" s="34" t="str">
        <f ca="1">CONCATENATE('[1]Fwd''s'!N12," / ",[1]ATMstraddles!N11)</f>
        <v>1.858 / 808.97</v>
      </c>
      <c r="M28" s="29"/>
      <c r="N28" s="30"/>
      <c r="O28" s="25"/>
      <c r="P28" s="25"/>
      <c r="Q28" s="26"/>
      <c r="R28" s="24"/>
      <c r="S28" s="25"/>
      <c r="T28" s="26" t="s">
        <v>28</v>
      </c>
      <c r="U28" s="27"/>
    </row>
    <row r="29" spans="1:21" ht="12.95" customHeight="1" x14ac:dyDescent="0.25">
      <c r="A29" s="35" t="s">
        <v>7</v>
      </c>
      <c r="B29" s="39" t="s">
        <v>25</v>
      </c>
      <c r="C29" s="37" t="s">
        <v>25</v>
      </c>
      <c r="D29" s="38" t="s">
        <v>25</v>
      </c>
      <c r="E29" s="38" t="s">
        <v>26</v>
      </c>
      <c r="F29" s="38" t="s">
        <v>25</v>
      </c>
      <c r="G29" s="39" t="s">
        <v>25</v>
      </c>
      <c r="H29" s="40" t="s">
        <v>26</v>
      </c>
      <c r="I29" s="40" t="s">
        <v>26</v>
      </c>
      <c r="J29" s="40" t="s">
        <v>26</v>
      </c>
      <c r="K29" s="39" t="s">
        <v>25</v>
      </c>
      <c r="L29" s="40" t="s">
        <v>26</v>
      </c>
      <c r="M29" s="29" t="s">
        <v>31</v>
      </c>
      <c r="N29" s="30"/>
      <c r="O29" s="25"/>
      <c r="P29" s="25"/>
      <c r="Q29" s="26"/>
      <c r="R29" s="24"/>
      <c r="S29" s="25"/>
      <c r="T29" s="26" t="s">
        <v>28</v>
      </c>
      <c r="U29" s="27"/>
    </row>
    <row r="30" spans="1:21" ht="12.95" customHeight="1" x14ac:dyDescent="0.25">
      <c r="A30" s="42"/>
      <c r="B30" s="46" t="s">
        <v>25</v>
      </c>
      <c r="C30" s="44" t="s">
        <v>25</v>
      </c>
      <c r="D30" s="45" t="s">
        <v>25</v>
      </c>
      <c r="E30" s="45" t="s">
        <v>26</v>
      </c>
      <c r="F30" s="45" t="s">
        <v>25</v>
      </c>
      <c r="G30" s="46" t="s">
        <v>25</v>
      </c>
      <c r="H30" s="47" t="s">
        <v>26</v>
      </c>
      <c r="I30" s="47" t="s">
        <v>26</v>
      </c>
      <c r="J30" s="47" t="s">
        <v>26</v>
      </c>
      <c r="K30" s="46" t="s">
        <v>25</v>
      </c>
      <c r="L30" s="47" t="s">
        <v>26</v>
      </c>
      <c r="M30" s="29" t="s">
        <v>42</v>
      </c>
      <c r="N30" s="41">
        <f ca="1">'[1]Fwd''s'!D11</f>
        <v>0.71399999999999997</v>
      </c>
      <c r="O30" s="25"/>
      <c r="P30" s="25"/>
      <c r="Q30" s="26"/>
      <c r="R30" s="24"/>
      <c r="S30" s="25"/>
      <c r="T30" s="26" t="s">
        <v>28</v>
      </c>
      <c r="U30" s="27"/>
    </row>
    <row r="31" spans="1:21" ht="12.95" customHeight="1" x14ac:dyDescent="0.25">
      <c r="A31" s="52" t="s">
        <v>8</v>
      </c>
      <c r="B31" s="33" t="str">
        <f ca="1">CONCATENATE('[1]Fwd''s'!D13," / ",[1]ATMstraddles!D12)</f>
        <v>1.372 / 102.72</v>
      </c>
      <c r="C31" s="33" t="str">
        <f ca="1">CONCATENATE('[1]Fwd''s'!E13," / ",[1]ATMstraddles!E12)</f>
        <v>1.511 / 209.55</v>
      </c>
      <c r="D31" s="33" t="str">
        <f ca="1">CONCATENATE('[1]Fwd''s'!F13," / ",[1]ATMstraddles!F12)</f>
        <v>1.618 / 300.32</v>
      </c>
      <c r="E31" s="33" t="str">
        <f ca="1">CONCATENATE('[1]Fwd''s'!G13," / ",[1]ATMstraddles!G12)</f>
        <v>1.696 / 401.39</v>
      </c>
      <c r="F31" s="33" t="str">
        <f ca="1">CONCATENATE('[1]Fwd''s'!H13," / ",[1]ATMstraddles!H12)</f>
        <v>1.76 / 492.94</v>
      </c>
      <c r="G31" s="33" t="str">
        <f ca="1">CONCATENATE('[1]Fwd''s'!I13," / ",[1]ATMstraddles!I12)</f>
        <v>1.87 / 681.78</v>
      </c>
      <c r="H31" s="33" t="str">
        <f ca="1">CONCATENATE('[1]Fwd''s'!J13," / ",[1]ATMstraddles!J12)</f>
        <v>1.966 / 903.83</v>
      </c>
      <c r="I31" s="33" t="str">
        <f ca="1">CONCATENATE('[1]Fwd''s'!K13," / ",[1]ATMstraddles!K12)</f>
        <v>1.966 / 903.83</v>
      </c>
      <c r="J31" s="33" t="str">
        <f ca="1">CONCATENATE('[1]Fwd''s'!L13," / ",[1]ATMstraddles!L12)</f>
        <v>1.966 / 903.83</v>
      </c>
      <c r="K31" s="33" t="str">
        <f ca="1">CONCATENATE('[1]Fwd''s'!M13," / ",[1]ATMstraddles!M12)</f>
        <v>1.372 / 102.72</v>
      </c>
      <c r="L31" s="34" t="str">
        <f ca="1">CONCATENATE('[1]Fwd''s'!N13," / ",[1]ATMstraddles!N12)</f>
        <v>1.966 / 903.83</v>
      </c>
      <c r="M31" s="29"/>
      <c r="N31" s="30"/>
      <c r="O31" s="25"/>
      <c r="P31" s="25"/>
      <c r="Q31" s="26"/>
      <c r="R31" s="24"/>
      <c r="S31" s="25"/>
      <c r="T31" s="26" t="s">
        <v>28</v>
      </c>
      <c r="U31" s="27"/>
    </row>
    <row r="32" spans="1:21" ht="12.95" customHeight="1" x14ac:dyDescent="0.25">
      <c r="A32" s="42"/>
      <c r="B32" s="46" t="s">
        <v>25</v>
      </c>
      <c r="C32" s="45" t="s">
        <v>25</v>
      </c>
      <c r="D32" s="45" t="s">
        <v>25</v>
      </c>
      <c r="E32" s="45" t="s">
        <v>26</v>
      </c>
      <c r="F32" s="45" t="s">
        <v>25</v>
      </c>
      <c r="G32" s="45" t="s">
        <v>25</v>
      </c>
      <c r="H32" s="51" t="s">
        <v>26</v>
      </c>
      <c r="I32" s="51" t="s">
        <v>26</v>
      </c>
      <c r="J32" s="51" t="s">
        <v>26</v>
      </c>
      <c r="K32" s="46" t="s">
        <v>25</v>
      </c>
      <c r="L32" s="51" t="s">
        <v>26</v>
      </c>
      <c r="M32" s="29"/>
      <c r="N32" s="30"/>
      <c r="O32" s="25"/>
      <c r="P32" s="25"/>
      <c r="Q32" s="26"/>
      <c r="R32" s="24"/>
      <c r="S32" s="25"/>
      <c r="T32" s="26" t="s">
        <v>28</v>
      </c>
      <c r="U32" s="27"/>
    </row>
    <row r="33" spans="1:21" ht="12" customHeight="1" x14ac:dyDescent="0.25">
      <c r="A33" s="32" t="s">
        <v>32</v>
      </c>
      <c r="B33" s="33" t="str">
        <f ca="1">CONCATENATE('[1]Fwd''s'!D14," / ",[1]ATMstraddles!D13)</f>
        <v>1.652 / 114.87</v>
      </c>
      <c r="C33" s="33" t="str">
        <f ca="1">CONCATENATE('[1]Fwd''s'!E14," / ",[1]ATMstraddles!E13)</f>
        <v>1.743 / 228.39</v>
      </c>
      <c r="D33" s="33" t="str">
        <f ca="1">CONCATENATE('[1]Fwd''s'!F14," / ",[1]ATMstraddles!F13)</f>
        <v>1.807 / 338.55</v>
      </c>
      <c r="E33" s="33" t="str">
        <f ca="1">CONCATENATE('[1]Fwd''s'!G14," / ",[1]ATMstraddles!G13)</f>
        <v>1.861 / 455.78</v>
      </c>
      <c r="F33" s="33" t="str">
        <f ca="1">CONCATENATE('[1]Fwd''s'!H14," / ",[1]ATMstraddles!H13)</f>
        <v>1.909 / 551.1</v>
      </c>
      <c r="G33" s="33" t="str">
        <f ca="1">CONCATENATE('[1]Fwd''s'!I14," / ",[1]ATMstraddles!I13)</f>
        <v>1.993 / 731.32</v>
      </c>
      <c r="H33" s="33" t="str">
        <f ca="1">CONCATENATE('[1]Fwd''s'!J14," / ",[1]ATMstraddles!J13)</f>
        <v>2.054 / 976.93</v>
      </c>
      <c r="I33" s="33" t="str">
        <f ca="1">CONCATENATE('[1]Fwd''s'!K14," / ",[1]ATMstraddles!K13)</f>
        <v>2.054 / 976.93</v>
      </c>
      <c r="J33" s="33" t="str">
        <f ca="1">CONCATENATE('[1]Fwd''s'!L14," / ",[1]ATMstraddles!L13)</f>
        <v>2.054 / 976.93</v>
      </c>
      <c r="K33" s="33" t="str">
        <f ca="1">CONCATENATE('[1]Fwd''s'!M14," / ",[1]ATMstraddles!M13)</f>
        <v>1.652 / 114.87</v>
      </c>
      <c r="L33" s="34" t="str">
        <f ca="1">CONCATENATE('[1]Fwd''s'!N14," / ",[1]ATMstraddles!N13)</f>
        <v>2.054 / 976.93</v>
      </c>
      <c r="M33" s="29" t="s">
        <v>43</v>
      </c>
      <c r="N33" s="41">
        <f ca="1">'[1]Fwd''s'!E11</f>
        <v>0.94100000000000006</v>
      </c>
      <c r="O33" s="25"/>
      <c r="P33" s="25"/>
      <c r="Q33" s="26"/>
      <c r="R33" s="24"/>
      <c r="S33" s="25"/>
      <c r="T33" s="26" t="s">
        <v>28</v>
      </c>
      <c r="U33" s="27"/>
    </row>
    <row r="34" spans="1:21" ht="12.95" customHeight="1" x14ac:dyDescent="0.25">
      <c r="A34" s="35" t="s">
        <v>9</v>
      </c>
      <c r="B34" s="53" t="s">
        <v>24</v>
      </c>
      <c r="C34" s="37" t="s">
        <v>25</v>
      </c>
      <c r="D34" s="38" t="s">
        <v>25</v>
      </c>
      <c r="E34" s="38" t="s">
        <v>26</v>
      </c>
      <c r="F34" s="38" t="s">
        <v>25</v>
      </c>
      <c r="G34" s="39" t="s">
        <v>25</v>
      </c>
      <c r="H34" s="40" t="s">
        <v>26</v>
      </c>
      <c r="I34" s="40" t="s">
        <v>26</v>
      </c>
      <c r="J34" s="40" t="s">
        <v>26</v>
      </c>
      <c r="K34" s="53" t="s">
        <v>24</v>
      </c>
      <c r="L34" s="40" t="s">
        <v>26</v>
      </c>
      <c r="M34" s="29"/>
      <c r="N34" s="30"/>
      <c r="O34" s="54"/>
      <c r="P34" s="54"/>
      <c r="Q34" s="55"/>
      <c r="R34" s="24"/>
      <c r="S34" s="25"/>
      <c r="T34" s="26" t="s">
        <v>28</v>
      </c>
      <c r="U34" s="27"/>
    </row>
    <row r="35" spans="1:21" ht="12.95" customHeight="1" x14ac:dyDescent="0.25">
      <c r="A35" s="42"/>
      <c r="B35" s="46" t="s">
        <v>25</v>
      </c>
      <c r="C35" s="44" t="s">
        <v>25</v>
      </c>
      <c r="D35" s="45" t="s">
        <v>25</v>
      </c>
      <c r="E35" s="45" t="s">
        <v>26</v>
      </c>
      <c r="F35" s="45" t="s">
        <v>25</v>
      </c>
      <c r="G35" s="46" t="s">
        <v>25</v>
      </c>
      <c r="H35" s="47" t="s">
        <v>26</v>
      </c>
      <c r="I35" s="47" t="s">
        <v>26</v>
      </c>
      <c r="J35" s="47" t="s">
        <v>26</v>
      </c>
      <c r="K35" s="46" t="s">
        <v>25</v>
      </c>
      <c r="L35" s="47" t="s">
        <v>26</v>
      </c>
      <c r="M35" s="29"/>
      <c r="N35" s="30"/>
      <c r="O35" s="54"/>
      <c r="P35" s="54"/>
      <c r="Q35" s="55"/>
      <c r="R35" s="24"/>
      <c r="S35" s="25"/>
      <c r="T35" s="26" t="s">
        <v>28</v>
      </c>
      <c r="U35" s="27"/>
    </row>
    <row r="36" spans="1:21" ht="12.95" customHeight="1" x14ac:dyDescent="0.25">
      <c r="A36" s="52" t="s">
        <v>10</v>
      </c>
      <c r="B36" s="33" t="str">
        <f ca="1">CONCATENATE('[1]Fwd''s'!D15," / ",[1]ATMstraddles!D14)</f>
        <v>1.939 / 133.47</v>
      </c>
      <c r="C36" s="33" t="str">
        <f ca="1">CONCATENATE('[1]Fwd''s'!E15," / ",[1]ATMstraddles!E14)</f>
        <v>1.983 / 271.7</v>
      </c>
      <c r="D36" s="33" t="str">
        <f ca="1">CONCATENATE('[1]Fwd''s'!F15," / ",[1]ATMstraddles!F14)</f>
        <v>2.025 / 400.46</v>
      </c>
      <c r="E36" s="33" t="str">
        <f ca="1">CONCATENATE('[1]Fwd''s'!G15," / ",[1]ATMstraddles!G14)</f>
        <v>2.072 / 530.06</v>
      </c>
      <c r="F36" s="33" t="str">
        <f ca="1">CONCATENATE('[1]Fwd''s'!H15," / ",[1]ATMstraddles!H14)</f>
        <v>2.1 / 650.03</v>
      </c>
      <c r="G36" s="33" t="str">
        <f ca="1">CONCATENATE('[1]Fwd''s'!I15," / ",[1]ATMstraddles!I14)</f>
        <v>2.13 / 843.99</v>
      </c>
      <c r="H36" s="33" t="str">
        <f ca="1">CONCATENATE('[1]Fwd''s'!J15," / ",[1]ATMstraddles!J14)</f>
        <v>2.113 / 1111.01</v>
      </c>
      <c r="I36" s="33" t="str">
        <f ca="1">CONCATENATE('[1]Fwd''s'!K15," / ",[1]ATMstraddles!K14)</f>
        <v>2.113 / 1111.01</v>
      </c>
      <c r="J36" s="33" t="str">
        <f ca="1">CONCATENATE('[1]Fwd''s'!L15," / ",[1]ATMstraddles!L14)</f>
        <v>2.113 / 1111.01</v>
      </c>
      <c r="K36" s="33" t="str">
        <f ca="1">CONCATENATE('[1]Fwd''s'!M15," / ",[1]ATMstraddles!M14)</f>
        <v>1.939 / 133.47</v>
      </c>
      <c r="L36" s="34" t="str">
        <f ca="1">CONCATENATE('[1]Fwd''s'!N15," / ",[1]ATMstraddles!N14)</f>
        <v>2.113 / 1111.01</v>
      </c>
      <c r="M36" s="29" t="s">
        <v>44</v>
      </c>
      <c r="N36" s="41">
        <f ca="1">'[1]Fwd''s'!D12</f>
        <v>1.1679999999999999</v>
      </c>
      <c r="O36" s="54"/>
      <c r="P36" s="54"/>
      <c r="Q36" s="55"/>
      <c r="R36" s="24"/>
      <c r="S36" s="25"/>
      <c r="T36" s="26" t="s">
        <v>28</v>
      </c>
      <c r="U36" s="27"/>
    </row>
    <row r="37" spans="1:21" ht="12.95" customHeight="1" x14ac:dyDescent="0.25">
      <c r="A37" s="42"/>
      <c r="B37" s="46" t="s">
        <v>25</v>
      </c>
      <c r="C37" s="45" t="s">
        <v>25</v>
      </c>
      <c r="D37" s="45" t="s">
        <v>25</v>
      </c>
      <c r="E37" s="45" t="s">
        <v>26</v>
      </c>
      <c r="F37" s="45" t="s">
        <v>25</v>
      </c>
      <c r="G37" s="45" t="s">
        <v>25</v>
      </c>
      <c r="H37" s="51" t="s">
        <v>26</v>
      </c>
      <c r="I37" s="51" t="s">
        <v>26</v>
      </c>
      <c r="J37" s="51" t="s">
        <v>26</v>
      </c>
      <c r="K37" s="46" t="s">
        <v>25</v>
      </c>
      <c r="L37" s="51" t="s">
        <v>26</v>
      </c>
      <c r="M37" s="29"/>
      <c r="N37" s="56"/>
      <c r="O37" s="54"/>
      <c r="P37" s="54"/>
      <c r="Q37" s="55"/>
      <c r="R37" s="24"/>
      <c r="S37" s="25"/>
      <c r="T37" s="26" t="s">
        <v>28</v>
      </c>
      <c r="U37" s="27"/>
    </row>
    <row r="38" spans="1:21" ht="12.95" customHeight="1" x14ac:dyDescent="0.25">
      <c r="A38" s="32" t="s">
        <v>32</v>
      </c>
      <c r="B38" s="57" t="str">
        <f ca="1">CONCATENATE('[1]Fwd''s'!D10," / ",[1]ATMstraddles!D9)</f>
        <v>2.219 / 149.88</v>
      </c>
      <c r="C38" s="57" t="str">
        <f ca="1">CONCATENATE('[1]Fwd''s'!E10," / ",[1]ATMstraddles!E9)</f>
        <v>2.219 / 295.58</v>
      </c>
      <c r="D38" s="57" t="str">
        <f ca="1">CONCATENATE('[1]Fwd''s'!F10," / ",[1]ATMstraddles!F9)</f>
        <v>2.216 / 435.93</v>
      </c>
      <c r="E38" s="57" t="str">
        <f ca="1">CONCATENATE('[1]Fwd''s'!G10," / ",[1]ATMstraddles!G9)</f>
        <v>2.215 / 569.54</v>
      </c>
      <c r="F38" s="57" t="str">
        <f ca="1">CONCATENATE('[1]Fwd''s'!H10," / ",[1]ATMstraddles!H9)</f>
        <v>2.214 / 699.34</v>
      </c>
      <c r="G38" s="57" t="str">
        <f ca="1">CONCATENATE('[1]Fwd''s'!I10," / ",[1]ATMstraddles!I9)</f>
        <v>2.155 / 953.86</v>
      </c>
      <c r="H38" s="57" t="str">
        <f ca="1">CONCATENATE('[1]Fwd''s'!J10," / ",[1]ATMstraddles!J9)</f>
        <v>2.11 / 1300.65</v>
      </c>
      <c r="I38" s="57" t="str">
        <f ca="1">CONCATENATE('[1]Fwd''s'!K10," / ",[1]ATMstraddles!K9)</f>
        <v>2.11 / 1300.65</v>
      </c>
      <c r="J38" s="57" t="str">
        <f ca="1">CONCATENATE('[1]Fwd''s'!L10," / ",[1]ATMstraddles!L9)</f>
        <v>2.11 / 1300.65</v>
      </c>
      <c r="K38" s="57" t="str">
        <f ca="1">CONCATENATE('[1]Fwd''s'!M10," / ",[1]ATMstraddles!M9)</f>
        <v>2.219 / 149.88</v>
      </c>
      <c r="L38" s="58" t="str">
        <f ca="1">CONCATENATE('[1]Fwd''s'!N10," / ",[1]ATMstraddles!N9)</f>
        <v>2.11 / 1300.65</v>
      </c>
      <c r="M38" s="29" t="s">
        <v>45</v>
      </c>
      <c r="N38" s="59">
        <f ca="1">'[1]Fwd''s'!D6</f>
        <v>1.3720000000000001</v>
      </c>
      <c r="O38" s="54"/>
      <c r="P38" s="54"/>
      <c r="Q38" s="55"/>
      <c r="R38" s="24"/>
      <c r="S38" s="25"/>
      <c r="T38" s="26" t="s">
        <v>28</v>
      </c>
      <c r="U38" s="27"/>
    </row>
    <row r="39" spans="1:21" ht="12.95" customHeight="1" x14ac:dyDescent="0.25">
      <c r="A39" s="35" t="s">
        <v>11</v>
      </c>
      <c r="B39" s="39" t="s">
        <v>25</v>
      </c>
      <c r="C39" s="37" t="s">
        <v>25</v>
      </c>
      <c r="D39" s="38" t="s">
        <v>25</v>
      </c>
      <c r="E39" s="38" t="s">
        <v>26</v>
      </c>
      <c r="F39" s="38" t="s">
        <v>25</v>
      </c>
      <c r="G39" s="39" t="s">
        <v>25</v>
      </c>
      <c r="H39" s="40" t="s">
        <v>26</v>
      </c>
      <c r="I39" s="40" t="s">
        <v>26</v>
      </c>
      <c r="J39" s="40" t="s">
        <v>26</v>
      </c>
      <c r="K39" s="39" t="s">
        <v>25</v>
      </c>
      <c r="L39" s="40" t="s">
        <v>26</v>
      </c>
      <c r="M39" s="29"/>
      <c r="N39" s="60"/>
      <c r="O39" s="54"/>
      <c r="P39" s="54"/>
      <c r="Q39" s="55"/>
      <c r="R39" s="24"/>
      <c r="S39" s="25"/>
      <c r="T39" s="26" t="s">
        <v>28</v>
      </c>
      <c r="U39" s="27"/>
    </row>
    <row r="40" spans="1:21" ht="12.95" customHeight="1" thickBot="1" x14ac:dyDescent="0.3">
      <c r="A40" s="61"/>
      <c r="B40" s="39" t="s">
        <v>25</v>
      </c>
      <c r="C40" s="37" t="s">
        <v>25</v>
      </c>
      <c r="D40" s="38" t="s">
        <v>25</v>
      </c>
      <c r="E40" s="62" t="s">
        <v>26</v>
      </c>
      <c r="F40" s="38" t="s">
        <v>25</v>
      </c>
      <c r="G40" s="39" t="s">
        <v>25</v>
      </c>
      <c r="H40" s="40" t="s">
        <v>26</v>
      </c>
      <c r="I40" s="40" t="s">
        <v>26</v>
      </c>
      <c r="J40" s="40" t="s">
        <v>26</v>
      </c>
      <c r="K40" s="39" t="s">
        <v>25</v>
      </c>
      <c r="L40" s="40" t="s">
        <v>26</v>
      </c>
      <c r="M40" s="29" t="s">
        <v>46</v>
      </c>
      <c r="N40" s="63">
        <f ca="1">'[1]Fwd''s'!E5</f>
        <v>1.268</v>
      </c>
      <c r="O40" s="54"/>
      <c r="P40" s="54"/>
      <c r="Q40" s="55"/>
      <c r="R40" s="24"/>
      <c r="S40" s="25"/>
      <c r="T40" s="26" t="s">
        <v>28</v>
      </c>
      <c r="U40" s="27"/>
    </row>
    <row r="41" spans="1:21" ht="12.95" customHeight="1" x14ac:dyDescent="0.25">
      <c r="A41" s="32" t="s">
        <v>32</v>
      </c>
      <c r="B41" s="57" t="str">
        <f ca="1">CONCATENATE('[1]Fwd''s'!D13," / ",[1]ATMstraddles!D12)</f>
        <v>2.219 / 149.88</v>
      </c>
      <c r="C41" s="57" t="str">
        <f ca="1">CONCATENATE('[1]Fwd''s'!E13," / ",[1]ATMstraddles!E12)</f>
        <v>2.219 / 295.58</v>
      </c>
      <c r="D41" s="57" t="str">
        <f ca="1">CONCATENATE('[1]Fwd''s'!F13," / ",[1]ATMstraddles!F12)</f>
        <v>2.216 / 435.93</v>
      </c>
      <c r="E41" s="57" t="str">
        <f ca="1">CONCATENATE('[1]Fwd''s'!G13," / ",[1]ATMstraddles!G12)</f>
        <v>2.215 / 569.54</v>
      </c>
      <c r="F41" s="57" t="str">
        <f ca="1">CONCATENATE('[1]Fwd''s'!H13," / ",[1]ATMstraddles!H12)</f>
        <v>2.214 / 699.34</v>
      </c>
      <c r="G41" s="57" t="str">
        <f ca="1">CONCATENATE('[1]Fwd''s'!I13," / ",[1]ATMstraddles!I12)</f>
        <v>2.155 / 953.86</v>
      </c>
      <c r="H41" s="57" t="str">
        <f ca="1">CONCATENATE('[1]Fwd''s'!J13," / ",[1]ATMstraddles!J12)</f>
        <v>2.11 / 1300.65</v>
      </c>
      <c r="I41" s="57" t="str">
        <f ca="1">CONCATENATE('[1]Fwd''s'!K13," / ",[1]ATMstraddles!K12)</f>
        <v>2.11 / 1300.65</v>
      </c>
      <c r="J41" s="57" t="str">
        <f ca="1">CONCATENATE('[1]Fwd''s'!L13," / ",[1]ATMstraddles!L12)</f>
        <v>2.11 / 1300.65</v>
      </c>
      <c r="K41" s="57" t="str">
        <f ca="1">CONCATENATE('[1]Fwd''s'!M13," / ",[1]ATMstraddles!M12)</f>
        <v>2.219 / 149.88</v>
      </c>
      <c r="L41" s="58" t="str">
        <f ca="1">CONCATENATE('[1]Fwd''s'!N13," / ",[1]ATMstraddles!N12)</f>
        <v>2.11 / 1300.65</v>
      </c>
      <c r="M41" s="29"/>
      <c r="N41" s="60"/>
      <c r="O41" s="54"/>
      <c r="P41" s="54"/>
      <c r="Q41" s="55"/>
      <c r="R41" s="24"/>
      <c r="S41" s="25"/>
      <c r="T41" s="26" t="s">
        <v>28</v>
      </c>
      <c r="U41" s="27"/>
    </row>
    <row r="42" spans="1:21" ht="12.95" customHeight="1" x14ac:dyDescent="0.25">
      <c r="A42" s="35" t="s">
        <v>47</v>
      </c>
      <c r="B42" s="39" t="s">
        <v>25</v>
      </c>
      <c r="C42" s="37" t="s">
        <v>25</v>
      </c>
      <c r="D42" s="38" t="s">
        <v>25</v>
      </c>
      <c r="E42" s="38" t="s">
        <v>26</v>
      </c>
      <c r="F42" s="38" t="s">
        <v>25</v>
      </c>
      <c r="G42" s="39" t="s">
        <v>25</v>
      </c>
      <c r="H42" s="40" t="s">
        <v>26</v>
      </c>
      <c r="I42" s="40" t="s">
        <v>26</v>
      </c>
      <c r="J42" s="40" t="s">
        <v>26</v>
      </c>
      <c r="K42" s="39" t="s">
        <v>25</v>
      </c>
      <c r="L42" s="40" t="s">
        <v>26</v>
      </c>
      <c r="M42" s="29"/>
      <c r="N42" s="60"/>
      <c r="O42" s="54"/>
      <c r="P42" s="54"/>
      <c r="Q42" s="55"/>
      <c r="R42" s="24"/>
      <c r="S42" s="25"/>
      <c r="T42" s="26" t="s">
        <v>28</v>
      </c>
      <c r="U42" s="27"/>
    </row>
    <row r="43" spans="1:21" ht="12.95" customHeight="1" thickBot="1" x14ac:dyDescent="0.3">
      <c r="A43" s="61"/>
      <c r="B43" s="39" t="s">
        <v>25</v>
      </c>
      <c r="C43" s="37" t="s">
        <v>25</v>
      </c>
      <c r="D43" s="38" t="s">
        <v>25</v>
      </c>
      <c r="E43" s="62" t="s">
        <v>26</v>
      </c>
      <c r="F43" s="38" t="s">
        <v>25</v>
      </c>
      <c r="G43" s="39" t="s">
        <v>25</v>
      </c>
      <c r="H43" s="40" t="s">
        <v>26</v>
      </c>
      <c r="I43" s="40" t="s">
        <v>26</v>
      </c>
      <c r="J43" s="40" t="s">
        <v>26</v>
      </c>
      <c r="K43" s="39" t="s">
        <v>25</v>
      </c>
      <c r="L43" s="40" t="s">
        <v>26</v>
      </c>
      <c r="M43" s="29"/>
      <c r="N43" s="60"/>
      <c r="O43" s="54"/>
      <c r="P43" s="54"/>
      <c r="Q43" s="55"/>
      <c r="R43" s="24"/>
      <c r="S43" s="25"/>
      <c r="T43" s="26" t="s">
        <v>28</v>
      </c>
      <c r="U43" s="27"/>
    </row>
    <row r="44" spans="1:21" ht="12.95" customHeight="1" x14ac:dyDescent="0.25">
      <c r="A44" s="32" t="s">
        <v>32</v>
      </c>
      <c r="B44" s="57" t="str">
        <f ca="1">CONCATENATE('[1]Fwd''s'!D16," / ",[1]ATMstraddles!D15)</f>
        <v>2.219 / 149.88</v>
      </c>
      <c r="C44" s="57" t="str">
        <f ca="1">CONCATENATE('[1]Fwd''s'!E16," / ",[1]ATMstraddles!E15)</f>
        <v>2.219 / 295.58</v>
      </c>
      <c r="D44" s="57" t="str">
        <f ca="1">CONCATENATE('[1]Fwd''s'!F16," / ",[1]ATMstraddles!F15)</f>
        <v>2.216 / 435.93</v>
      </c>
      <c r="E44" s="57" t="str">
        <f ca="1">CONCATENATE('[1]Fwd''s'!G16," / ",[1]ATMstraddles!G15)</f>
        <v>2.215 / 569.54</v>
      </c>
      <c r="F44" s="57" t="str">
        <f ca="1">CONCATENATE('[1]Fwd''s'!H16," / ",[1]ATMstraddles!H15)</f>
        <v>2.214 / 699.34</v>
      </c>
      <c r="G44" s="57" t="str">
        <f ca="1">CONCATENATE('[1]Fwd''s'!I16," / ",[1]ATMstraddles!I15)</f>
        <v>2.155 / 953.86</v>
      </c>
      <c r="H44" s="57" t="str">
        <f ca="1">CONCATENATE('[1]Fwd''s'!J16," / ",[1]ATMstraddles!J15)</f>
        <v>2.11 / 1300.65</v>
      </c>
      <c r="I44" s="57" t="str">
        <f ca="1">CONCATENATE('[1]Fwd''s'!K16," / ",[1]ATMstraddles!K15)</f>
        <v>2.11 / 1300.65</v>
      </c>
      <c r="J44" s="57" t="str">
        <f ca="1">CONCATENATE('[1]Fwd''s'!L16," / ",[1]ATMstraddles!L15)</f>
        <v>2.11 / 1300.65</v>
      </c>
      <c r="K44" s="57" t="str">
        <f ca="1">CONCATENATE('[1]Fwd''s'!M16," / ",[1]ATMstraddles!M15)</f>
        <v>2.11 / 1300.65</v>
      </c>
      <c r="L44" s="58" t="str">
        <f ca="1">CONCATENATE('[1]Fwd''s'!N16," / ",[1]ATMstraddles!N15)</f>
        <v>2.11 / 1300.65</v>
      </c>
      <c r="M44" s="29" t="s">
        <v>48</v>
      </c>
      <c r="N44" s="63">
        <f ca="1">'[1]Fwd''s'!E7</f>
        <v>1.7430000000000001</v>
      </c>
      <c r="O44" s="54"/>
      <c r="P44" s="54"/>
      <c r="Q44" s="55"/>
      <c r="R44" s="24"/>
      <c r="S44" s="25"/>
      <c r="T44" s="26" t="s">
        <v>28</v>
      </c>
      <c r="U44" s="27"/>
    </row>
    <row r="45" spans="1:21" ht="12.95" customHeight="1" x14ac:dyDescent="0.25">
      <c r="A45" s="35" t="s">
        <v>49</v>
      </c>
      <c r="B45" s="39" t="s">
        <v>25</v>
      </c>
      <c r="C45" s="37" t="s">
        <v>25</v>
      </c>
      <c r="D45" s="38" t="s">
        <v>25</v>
      </c>
      <c r="E45" s="38" t="s">
        <v>26</v>
      </c>
      <c r="F45" s="38" t="s">
        <v>25</v>
      </c>
      <c r="G45" s="39" t="s">
        <v>25</v>
      </c>
      <c r="H45" s="40" t="s">
        <v>26</v>
      </c>
      <c r="I45" s="40" t="s">
        <v>26</v>
      </c>
      <c r="J45" s="40" t="s">
        <v>26</v>
      </c>
      <c r="K45" s="40" t="s">
        <v>26</v>
      </c>
      <c r="L45" s="40" t="s">
        <v>26</v>
      </c>
      <c r="M45" s="29"/>
      <c r="N45" s="60"/>
      <c r="O45" s="54"/>
      <c r="P45" s="54"/>
      <c r="Q45" s="55"/>
      <c r="R45" s="24"/>
      <c r="S45" s="25"/>
      <c r="T45" s="26" t="s">
        <v>28</v>
      </c>
      <c r="U45" s="27"/>
    </row>
    <row r="46" spans="1:21" ht="12.95" customHeight="1" thickBot="1" x14ac:dyDescent="0.3">
      <c r="A46" s="61"/>
      <c r="B46" s="39" t="s">
        <v>25</v>
      </c>
      <c r="C46" s="37" t="s">
        <v>25</v>
      </c>
      <c r="D46" s="38" t="s">
        <v>25</v>
      </c>
      <c r="E46" s="62" t="s">
        <v>26</v>
      </c>
      <c r="F46" s="38" t="s">
        <v>25</v>
      </c>
      <c r="G46" s="39" t="s">
        <v>25</v>
      </c>
      <c r="H46" s="40" t="s">
        <v>26</v>
      </c>
      <c r="I46" s="40" t="s">
        <v>26</v>
      </c>
      <c r="J46" s="40" t="s">
        <v>26</v>
      </c>
      <c r="K46" s="40" t="s">
        <v>26</v>
      </c>
      <c r="L46" s="40" t="s">
        <v>26</v>
      </c>
      <c r="M46" s="29"/>
      <c r="N46" s="60"/>
      <c r="O46" s="54"/>
      <c r="P46" s="54"/>
      <c r="Q46" s="55"/>
      <c r="R46" s="24"/>
      <c r="S46" s="25"/>
      <c r="T46" s="26" t="s">
        <v>28</v>
      </c>
      <c r="U46" s="27"/>
    </row>
    <row r="47" spans="1:21" ht="13.9" customHeight="1" thickBot="1" x14ac:dyDescent="0.3">
      <c r="A47" s="64" t="s">
        <v>50</v>
      </c>
      <c r="B47" s="65" t="s">
        <v>19</v>
      </c>
      <c r="C47" s="66" t="s">
        <v>20</v>
      </c>
      <c r="D47" s="65" t="s">
        <v>51</v>
      </c>
      <c r="E47" s="67" t="s">
        <v>50</v>
      </c>
      <c r="F47" s="68" t="s">
        <v>52</v>
      </c>
      <c r="G47" s="68" t="s">
        <v>20</v>
      </c>
      <c r="H47" s="69" t="s">
        <v>51</v>
      </c>
      <c r="I47" s="70" t="s">
        <v>53</v>
      </c>
      <c r="J47" s="71"/>
      <c r="K47" s="71"/>
      <c r="L47" s="71"/>
      <c r="M47" s="29" t="s">
        <v>54</v>
      </c>
      <c r="N47" s="63">
        <f ca="1">'[1]Fwd''s'!F11</f>
        <v>2.0249999999999999</v>
      </c>
      <c r="O47" s="54"/>
      <c r="P47" s="54"/>
      <c r="Q47" s="55"/>
      <c r="R47" s="24"/>
      <c r="S47" s="25"/>
      <c r="T47" s="26" t="s">
        <v>28</v>
      </c>
      <c r="U47" s="27"/>
    </row>
    <row r="48" spans="1:21" ht="13.9" customHeight="1" x14ac:dyDescent="0.25">
      <c r="A48" s="72" t="s">
        <v>55</v>
      </c>
      <c r="B48" s="73"/>
      <c r="C48" s="22"/>
      <c r="D48" s="22" t="s">
        <v>26</v>
      </c>
      <c r="E48" s="74" t="s">
        <v>56</v>
      </c>
      <c r="F48" s="22"/>
      <c r="G48" s="22"/>
      <c r="H48" s="26" t="s">
        <v>26</v>
      </c>
      <c r="I48" s="23"/>
      <c r="J48" s="23"/>
      <c r="K48" s="23"/>
      <c r="L48" s="23"/>
      <c r="M48" s="29"/>
      <c r="N48" s="60"/>
      <c r="O48" s="54"/>
      <c r="P48" s="54"/>
      <c r="Q48" s="55"/>
      <c r="R48" s="24"/>
      <c r="S48" s="25"/>
      <c r="T48" s="26" t="s">
        <v>28</v>
      </c>
      <c r="U48" s="27"/>
    </row>
    <row r="49" spans="1:21" ht="13.9" customHeight="1" x14ac:dyDescent="0.25">
      <c r="A49" s="75" t="s">
        <v>57</v>
      </c>
      <c r="B49" s="76"/>
      <c r="C49" s="25"/>
      <c r="D49" s="25" t="s">
        <v>26</v>
      </c>
      <c r="E49" s="77" t="s">
        <v>58</v>
      </c>
      <c r="F49" s="25"/>
      <c r="G49" s="25"/>
      <c r="H49" s="26" t="s">
        <v>26</v>
      </c>
      <c r="I49" s="26"/>
      <c r="J49" s="26"/>
      <c r="K49" s="26"/>
      <c r="L49" s="26"/>
      <c r="M49" s="29"/>
      <c r="N49" s="60"/>
      <c r="O49" s="54"/>
      <c r="P49" s="54"/>
      <c r="Q49" s="55"/>
      <c r="R49" s="24"/>
      <c r="S49" s="25"/>
      <c r="T49" s="26" t="s">
        <v>28</v>
      </c>
      <c r="U49" s="27"/>
    </row>
    <row r="50" spans="1:21" ht="13.9" customHeight="1" x14ac:dyDescent="0.25">
      <c r="A50" s="75" t="s">
        <v>59</v>
      </c>
      <c r="B50" s="78"/>
      <c r="C50" s="54"/>
      <c r="D50" s="25" t="s">
        <v>26</v>
      </c>
      <c r="E50" s="79" t="s">
        <v>60</v>
      </c>
      <c r="F50" s="54"/>
      <c r="G50" s="54"/>
      <c r="H50" s="26" t="s">
        <v>26</v>
      </c>
      <c r="I50" s="55"/>
      <c r="J50" s="55"/>
      <c r="K50" s="55"/>
      <c r="L50" s="55"/>
      <c r="M50" s="29" t="s">
        <v>61</v>
      </c>
      <c r="N50" s="63"/>
      <c r="O50" s="54"/>
      <c r="P50" s="54"/>
      <c r="Q50" s="55"/>
      <c r="R50" s="24"/>
      <c r="S50" s="25"/>
      <c r="T50" s="26" t="s">
        <v>28</v>
      </c>
      <c r="U50" s="27"/>
    </row>
    <row r="51" spans="1:21" ht="13.9" customHeight="1" x14ac:dyDescent="0.25">
      <c r="A51" s="75" t="s">
        <v>62</v>
      </c>
      <c r="B51" s="78"/>
      <c r="C51" s="54"/>
      <c r="D51" s="25" t="s">
        <v>26</v>
      </c>
      <c r="E51" s="79" t="s">
        <v>63</v>
      </c>
      <c r="F51" s="54"/>
      <c r="G51" s="54"/>
      <c r="H51" s="26" t="s">
        <v>26</v>
      </c>
      <c r="I51" s="55"/>
      <c r="J51" s="55"/>
      <c r="K51" s="55"/>
      <c r="L51" s="55"/>
      <c r="M51" s="29"/>
      <c r="N51" s="60"/>
      <c r="O51" s="54"/>
      <c r="P51" s="54"/>
      <c r="Q51" s="55"/>
      <c r="R51" s="24"/>
      <c r="S51" s="25"/>
      <c r="T51" s="26" t="s">
        <v>28</v>
      </c>
      <c r="U51" s="27"/>
    </row>
    <row r="52" spans="1:21" ht="13.9" customHeight="1" thickBot="1" x14ac:dyDescent="0.3">
      <c r="A52" s="80" t="s">
        <v>64</v>
      </c>
      <c r="B52" s="78"/>
      <c r="C52" s="54"/>
      <c r="D52" s="54" t="s">
        <v>26</v>
      </c>
      <c r="E52" s="79" t="s">
        <v>65</v>
      </c>
      <c r="F52" s="54"/>
      <c r="G52" s="54"/>
      <c r="H52" s="55" t="s">
        <v>26</v>
      </c>
      <c r="I52" s="55"/>
      <c r="J52" s="55"/>
      <c r="K52" s="55"/>
      <c r="L52" s="55"/>
      <c r="M52" s="29"/>
      <c r="N52" s="60"/>
      <c r="O52" s="54"/>
      <c r="P52" s="54"/>
      <c r="Q52" s="55"/>
      <c r="R52" s="81"/>
      <c r="S52" s="54"/>
      <c r="T52" s="55" t="s">
        <v>28</v>
      </c>
      <c r="U52" s="82"/>
    </row>
    <row r="53" spans="1:21" ht="13.9" customHeight="1" x14ac:dyDescent="0.25">
      <c r="A53" s="83" t="s">
        <v>66</v>
      </c>
      <c r="B53" s="84" t="s">
        <v>5</v>
      </c>
      <c r="C53" s="84" t="s">
        <v>6</v>
      </c>
      <c r="D53" s="84" t="s">
        <v>7</v>
      </c>
      <c r="E53" s="84" t="s">
        <v>8</v>
      </c>
      <c r="F53" s="84" t="s">
        <v>9</v>
      </c>
      <c r="G53" s="84" t="s">
        <v>10</v>
      </c>
      <c r="H53" s="85" t="s">
        <v>11</v>
      </c>
      <c r="I53" s="84" t="s">
        <v>12</v>
      </c>
      <c r="J53" s="84" t="s">
        <v>13</v>
      </c>
      <c r="K53" s="84" t="s">
        <v>14</v>
      </c>
      <c r="L53" s="85" t="s">
        <v>15</v>
      </c>
      <c r="M53" s="86" t="s">
        <v>67</v>
      </c>
      <c r="N53" s="87"/>
      <c r="O53" s="87"/>
      <c r="P53" s="87"/>
      <c r="Q53" s="87"/>
      <c r="R53" s="87"/>
      <c r="S53" s="87"/>
      <c r="T53" s="88"/>
      <c r="U53" s="89" t="s">
        <v>68</v>
      </c>
    </row>
    <row r="54" spans="1:21" ht="13.9" customHeight="1" thickBot="1" x14ac:dyDescent="0.3">
      <c r="A54" s="90">
        <f ca="1">B1-1</f>
        <v>44402</v>
      </c>
      <c r="B54" s="91"/>
      <c r="C54" s="91"/>
      <c r="D54" s="91"/>
      <c r="E54" s="91"/>
      <c r="F54" s="91"/>
      <c r="G54" s="91"/>
      <c r="H54" s="92"/>
      <c r="I54" s="91"/>
      <c r="J54" s="91"/>
      <c r="K54" s="91"/>
      <c r="L54" s="92"/>
      <c r="M54" s="93"/>
      <c r="N54" s="94"/>
      <c r="O54" s="95" t="s">
        <v>69</v>
      </c>
      <c r="P54" s="96"/>
      <c r="Q54" s="97"/>
      <c r="R54" s="98" t="s">
        <v>70</v>
      </c>
      <c r="S54" s="99"/>
      <c r="T54" s="26" t="s">
        <v>28</v>
      </c>
      <c r="U54" s="27"/>
    </row>
    <row r="55" spans="1:21" ht="13.9" customHeight="1" x14ac:dyDescent="0.25">
      <c r="A55" s="100" t="s">
        <v>33</v>
      </c>
      <c r="B55" s="101">
        <f ca="1">'[1]USD '!K4</f>
        <v>3.75</v>
      </c>
      <c r="C55" s="102">
        <f ca="1">'[1]USD '!L4</f>
        <v>13.5</v>
      </c>
      <c r="D55" s="102">
        <f ca="1">'[1]USD '!M4</f>
        <v>28.5</v>
      </c>
      <c r="E55" s="102">
        <f ca="1">'[1]USD '!N4</f>
        <v>51</v>
      </c>
      <c r="F55" s="102">
        <f ca="1">'[1]USD '!O4</f>
        <v>77</v>
      </c>
      <c r="G55" s="102">
        <f ca="1">'[1]USD '!P4</f>
        <v>115.5</v>
      </c>
      <c r="H55" s="103">
        <f ca="1">'[1]USD '!Q4</f>
        <v>177</v>
      </c>
      <c r="I55" s="103">
        <f ca="1">'[1]USD '!R4</f>
        <v>177</v>
      </c>
      <c r="J55" s="103">
        <f ca="1">'[1]USD '!S4</f>
        <v>177</v>
      </c>
      <c r="K55" s="103">
        <f ca="1">'[1]USD '!T4</f>
        <v>177</v>
      </c>
      <c r="L55" s="103">
        <f ca="1">'[1]USD '!U4</f>
        <v>177</v>
      </c>
      <c r="M55" s="93"/>
      <c r="N55" s="94"/>
      <c r="O55" s="95" t="s">
        <v>69</v>
      </c>
      <c r="P55" s="104"/>
      <c r="Q55" s="105"/>
      <c r="R55" s="98" t="s">
        <v>70</v>
      </c>
      <c r="S55" s="99"/>
      <c r="T55" s="26" t="s">
        <v>28</v>
      </c>
      <c r="U55" s="27"/>
    </row>
    <row r="56" spans="1:21" ht="13.9" customHeight="1" thickBot="1" x14ac:dyDescent="0.3">
      <c r="A56" s="106" t="s">
        <v>71</v>
      </c>
      <c r="B56" s="107" t="str">
        <f ca="1">CONCATENATE('[1]USD '!U113," / ",'[1]USD '!J65)</f>
        <v>-4 / 0.94</v>
      </c>
      <c r="C56" s="107" t="str">
        <f ca="1">CONCATENATE('[1]USD '!V113," / ",'[1]USD '!K65)</f>
        <v>1.36 / -0.00999999999999979</v>
      </c>
      <c r="D56" s="107" t="str">
        <f ca="1">CONCATENATE('[1]USD '!W113," / ",'[1]USD '!L65)</f>
        <v>3.1 / -0.559999999999999</v>
      </c>
      <c r="E56" s="107" t="str">
        <f ca="1">CONCATENATE('[1]USD '!X113," / ",'[1]USD '!M65)</f>
        <v>3.35 / -2.54</v>
      </c>
      <c r="F56" s="107" t="str">
        <f ca="1">CONCATENATE('[1]USD '!Y113," / ",'[1]USD '!N65)</f>
        <v>2.6 / -4.45</v>
      </c>
      <c r="G56" s="107" t="str">
        <f ca="1">CONCATENATE('[1]USD '!Z113," / ",'[1]USD '!O65)</f>
        <v>4.99 / -6.25</v>
      </c>
      <c r="H56" s="107" t="str">
        <f ca="1">CONCATENATE('[1]USD '!AA113," / ",'[1]USD '!P65)</f>
        <v>8 / -18.47</v>
      </c>
      <c r="I56" s="107" t="str">
        <f ca="1">CONCATENATE('[1]USD '!AB113," / ",'[1]USD '!Q65)</f>
        <v>8 / -18.47</v>
      </c>
      <c r="J56" s="107" t="str">
        <f ca="1">CONCATENATE('[1]USD '!AC113," / ",'[1]USD '!R65)</f>
        <v>8 / -18.47</v>
      </c>
      <c r="K56" s="107" t="str">
        <f ca="1">CONCATENATE('[1]USD '!AD113," / ",'[1]USD '!S65)</f>
        <v>8 / -18.47</v>
      </c>
      <c r="L56" s="107" t="str">
        <f ca="1">CONCATENATE('[1]USD '!AE113," / ",'[1]USD '!T65)</f>
        <v>8 / -18.47</v>
      </c>
      <c r="M56" s="93"/>
      <c r="N56" s="94"/>
      <c r="O56" s="95" t="s">
        <v>69</v>
      </c>
      <c r="P56" s="104"/>
      <c r="Q56" s="105"/>
      <c r="R56" s="98" t="s">
        <v>70</v>
      </c>
      <c r="S56" s="99"/>
      <c r="T56" s="26" t="s">
        <v>28</v>
      </c>
      <c r="U56" s="27"/>
    </row>
    <row r="57" spans="1:21" ht="13.9" customHeight="1" x14ac:dyDescent="0.25">
      <c r="A57" s="100" t="s">
        <v>35</v>
      </c>
      <c r="B57" s="108">
        <f ca="1">'[1]USD '!K5</f>
        <v>7.5</v>
      </c>
      <c r="C57" s="109">
        <f ca="1">'[1]USD '!L5</f>
        <v>25</v>
      </c>
      <c r="D57" s="109">
        <f ca="1">'[1]USD '!M5</f>
        <v>53.5</v>
      </c>
      <c r="E57" s="109">
        <f ca="1">'[1]USD '!N5</f>
        <v>98.100000000000009</v>
      </c>
      <c r="F57" s="109">
        <f ca="1">'[1]USD '!O5</f>
        <v>123.60000000000001</v>
      </c>
      <c r="G57" s="109">
        <f ca="1">'[1]USD '!P5</f>
        <v>190.5</v>
      </c>
      <c r="H57" s="110">
        <f ca="1">'[1]USD '!Q5</f>
        <v>295.90000000000003</v>
      </c>
      <c r="I57" s="110">
        <f ca="1">'[1]USD '!R5</f>
        <v>295.90000000000003</v>
      </c>
      <c r="J57" s="110">
        <f ca="1">'[1]USD '!S5</f>
        <v>295.90000000000003</v>
      </c>
      <c r="K57" s="110">
        <f ca="1">'[1]USD '!T5</f>
        <v>295.90000000000003</v>
      </c>
      <c r="L57" s="110">
        <f ca="1">'[1]USD '!U5</f>
        <v>295.90000000000003</v>
      </c>
      <c r="M57" s="93"/>
      <c r="N57" s="94"/>
      <c r="O57" s="95" t="s">
        <v>69</v>
      </c>
      <c r="P57" s="104"/>
      <c r="Q57" s="105"/>
      <c r="R57" s="98" t="s">
        <v>70</v>
      </c>
      <c r="S57" s="25"/>
      <c r="T57" s="26" t="s">
        <v>28</v>
      </c>
      <c r="U57" s="27"/>
    </row>
    <row r="58" spans="1:21" ht="13.9" customHeight="1" thickBot="1" x14ac:dyDescent="0.3">
      <c r="A58" s="106" t="s">
        <v>71</v>
      </c>
      <c r="B58" s="107" t="str">
        <f ca="1">CONCATENATE('[1]USD '!U114," / ",'[1]USD '!J67)</f>
        <v>-2.55 / 0.85</v>
      </c>
      <c r="C58" s="107" t="str">
        <f ca="1">CONCATENATE('[1]USD '!V114," / ",'[1]USD '!K67)</f>
        <v>-1.28 / 0.32</v>
      </c>
      <c r="D58" s="107" t="str">
        <f ca="1">CONCATENATE('[1]USD '!W114," / ",'[1]USD '!L67)</f>
        <v>0.1 / -1.62</v>
      </c>
      <c r="E58" s="107" t="str">
        <f ca="1">CONCATENATE('[1]USD '!X114," / ",'[1]USD '!M67)</f>
        <v>-6.63 / 0.909999999999997</v>
      </c>
      <c r="F58" s="107" t="str">
        <f ca="1">CONCATENATE('[1]USD '!Y114," / ",'[1]USD '!N67)</f>
        <v>0.6 / 1.92999999999999</v>
      </c>
      <c r="G58" s="107" t="str">
        <f ca="1">CONCATENATE('[1]USD '!Z114," / ",'[1]USD '!O67)</f>
        <v>5.5 / -7.91999999999999</v>
      </c>
      <c r="H58" s="107" t="str">
        <f ca="1">CONCATENATE('[1]USD '!AA114," / ",'[1]USD '!P67)</f>
        <v>6.35 / -29.0700000000001</v>
      </c>
      <c r="I58" s="107" t="str">
        <f ca="1">CONCATENATE('[1]USD '!AB114," / ",'[1]USD '!Q67)</f>
        <v>6.35 / -29.0700000000001</v>
      </c>
      <c r="J58" s="107" t="str">
        <f ca="1">CONCATENATE('[1]USD '!AC114," / ",'[1]USD '!R67)</f>
        <v>6.35 / -29.0700000000001</v>
      </c>
      <c r="K58" s="107" t="str">
        <f ca="1">CONCATENATE('[1]USD '!AD114," / ",'[1]USD '!S67)</f>
        <v>6.35 / -29.0700000000001</v>
      </c>
      <c r="L58" s="107" t="str">
        <f ca="1">CONCATENATE('[1]USD '!AE114," / ",'[1]USD '!T67)</f>
        <v>6.35 / -29.0700000000001</v>
      </c>
      <c r="M58" s="93"/>
      <c r="N58" s="94"/>
      <c r="O58" s="95" t="s">
        <v>69</v>
      </c>
      <c r="P58" s="104"/>
      <c r="Q58" s="105"/>
      <c r="R58" s="98" t="s">
        <v>70</v>
      </c>
      <c r="S58" s="25"/>
      <c r="T58" s="26" t="s">
        <v>28</v>
      </c>
      <c r="U58" s="27"/>
    </row>
    <row r="59" spans="1:21" ht="13.9" customHeight="1" x14ac:dyDescent="0.25">
      <c r="A59" s="100" t="s">
        <v>36</v>
      </c>
      <c r="B59" s="108">
        <f ca="1">'[1]USD '!K6</f>
        <v>13.4</v>
      </c>
      <c r="C59" s="109">
        <f ca="1">'[1]USD '!L6</f>
        <v>43.050000000000004</v>
      </c>
      <c r="D59" s="109">
        <f ca="1">'[1]USD '!M6</f>
        <v>88</v>
      </c>
      <c r="E59" s="109">
        <f ca="1">'[1]USD '!N6</f>
        <v>130.4</v>
      </c>
      <c r="F59" s="109">
        <f ca="1">'[1]USD '!O6</f>
        <v>182.1</v>
      </c>
      <c r="G59" s="109">
        <f ca="1">'[1]USD '!P6</f>
        <v>266.05</v>
      </c>
      <c r="H59" s="110">
        <f ca="1">'[1]USD '!Q6</f>
        <v>395.2</v>
      </c>
      <c r="I59" s="110">
        <f ca="1">'[1]USD '!R6</f>
        <v>395.2</v>
      </c>
      <c r="J59" s="110">
        <f ca="1">'[1]USD '!S6</f>
        <v>395.2</v>
      </c>
      <c r="K59" s="110">
        <f ca="1">'[1]USD '!T6</f>
        <v>395.2</v>
      </c>
      <c r="L59" s="110">
        <f ca="1">'[1]USD '!U6</f>
        <v>395.2</v>
      </c>
      <c r="M59" s="93"/>
      <c r="N59" s="94"/>
      <c r="O59" s="95" t="s">
        <v>69</v>
      </c>
      <c r="P59" s="104"/>
      <c r="Q59" s="105"/>
      <c r="R59" s="98" t="s">
        <v>70</v>
      </c>
      <c r="S59" s="25"/>
      <c r="T59" s="26" t="s">
        <v>28</v>
      </c>
      <c r="U59" s="27"/>
    </row>
    <row r="60" spans="1:21" ht="13.9" customHeight="1" thickBot="1" x14ac:dyDescent="0.3">
      <c r="A60" s="106" t="s">
        <v>71</v>
      </c>
      <c r="B60" s="107" t="str">
        <f ca="1">CONCATENATE('[1]USD '!U115," / ",'[1]USD '!J69)</f>
        <v>-4.29 / 2.38</v>
      </c>
      <c r="C60" s="107" t="str">
        <f ca="1">CONCATENATE('[1]USD '!V115," / ",'[1]USD '!K69)</f>
        <v>0.4 / 0.0499999999999972</v>
      </c>
      <c r="D60" s="107" t="str">
        <f ca="1">CONCATENATE('[1]USD '!W115," / ",'[1]USD '!L69)</f>
        <v>3.1 / -6.58</v>
      </c>
      <c r="E60" s="107" t="str">
        <f ca="1">CONCATENATE('[1]USD '!X115," / ",'[1]USD '!M69)</f>
        <v>-1.44 / 6.13999999999999</v>
      </c>
      <c r="F60" s="107" t="str">
        <f ca="1">CONCATENATE('[1]USD '!Y115," / ",'[1]USD '!N69)</f>
        <v>2.09 / -5.62</v>
      </c>
      <c r="G60" s="107" t="str">
        <f ca="1">CONCATENATE('[1]USD '!Z115," / ",'[1]USD '!O69)</f>
        <v>3.1594 / -5.55000000000001</v>
      </c>
      <c r="H60" s="107" t="str">
        <f ca="1">CONCATENATE('[1]USD '!AA115," / ",'[1]USD '!P69)</f>
        <v>6.5088 / -32.03</v>
      </c>
      <c r="I60" s="107" t="str">
        <f ca="1">CONCATENATE('[1]USD '!AB115," / ",'[1]USD '!Q69)</f>
        <v>6.5088 / -32.03</v>
      </c>
      <c r="J60" s="107" t="str">
        <f ca="1">CONCATENATE('[1]USD '!AC115," / ",'[1]USD '!R69)</f>
        <v>6.5088 / -32.03</v>
      </c>
      <c r="K60" s="107" t="str">
        <f ca="1">CONCATENATE('[1]USD '!AD115," / ",'[1]USD '!S69)</f>
        <v>6.5088 / -32.03</v>
      </c>
      <c r="L60" s="107" t="str">
        <f ca="1">CONCATENATE('[1]USD '!AE115," / ",'[1]USD '!T69)</f>
        <v>6.5088 / -32.03</v>
      </c>
      <c r="M60" s="93"/>
      <c r="N60" s="94"/>
      <c r="O60" s="95" t="s">
        <v>69</v>
      </c>
      <c r="P60" s="104"/>
      <c r="Q60" s="105"/>
      <c r="R60" s="98" t="s">
        <v>70</v>
      </c>
      <c r="S60" s="25"/>
      <c r="T60" s="26" t="s">
        <v>28</v>
      </c>
      <c r="U60" s="27"/>
    </row>
    <row r="61" spans="1:21" ht="13.9" customHeight="1" x14ac:dyDescent="0.25">
      <c r="A61" s="100" t="s">
        <v>5</v>
      </c>
      <c r="B61" s="108">
        <f ca="1">'[1]USD '!K8</f>
        <v>30</v>
      </c>
      <c r="C61" s="109">
        <f ca="1">'[1]USD '!L8</f>
        <v>79</v>
      </c>
      <c r="D61" s="109">
        <f ca="1">'[1]USD '!M8</f>
        <v>137.6</v>
      </c>
      <c r="E61" s="109">
        <f ca="1">'[1]USD '!N8</f>
        <v>201.9</v>
      </c>
      <c r="F61" s="109">
        <f ca="1">'[1]USD '!O8</f>
        <v>262.55</v>
      </c>
      <c r="G61" s="109">
        <f ca="1">'[1]USD '!P8</f>
        <v>368.3</v>
      </c>
      <c r="H61" s="110">
        <f ca="1">'[1]USD '!Q8</f>
        <v>536.29999999999995</v>
      </c>
      <c r="I61" s="110">
        <f ca="1">'[1]USD '!R8</f>
        <v>536.29999999999995</v>
      </c>
      <c r="J61" s="110">
        <f ca="1">'[1]USD '!S8</f>
        <v>536.29999999999995</v>
      </c>
      <c r="K61" s="110">
        <f ca="1">'[1]USD '!T8</f>
        <v>536.29999999999995</v>
      </c>
      <c r="L61" s="110">
        <f ca="1">'[1]USD '!U8</f>
        <v>536.29999999999995</v>
      </c>
      <c r="M61" s="93"/>
      <c r="N61" s="94"/>
      <c r="O61" s="95" t="s">
        <v>69</v>
      </c>
      <c r="P61" s="104"/>
      <c r="Q61" s="105"/>
      <c r="R61" s="98" t="s">
        <v>70</v>
      </c>
      <c r="S61" s="25"/>
      <c r="T61" s="26" t="s">
        <v>28</v>
      </c>
      <c r="U61" s="27"/>
    </row>
    <row r="62" spans="1:21" ht="13.9" customHeight="1" thickBot="1" x14ac:dyDescent="0.3">
      <c r="A62" s="106" t="s">
        <v>71</v>
      </c>
      <c r="B62" s="107" t="str">
        <f ca="1">CONCATENATE('[1]USD '!J117," / ",'[1]USD '!J71)</f>
        <v>-1 / 18.22</v>
      </c>
      <c r="C62" s="111" t="str">
        <f ca="1">CONCATENATE('[1]USD '!K117," / ",'[1]USD '!K71)</f>
        <v>4.01000000000001 / -5.11</v>
      </c>
      <c r="D62" s="111" t="str">
        <f ca="1">CONCATENATE('[1]USD '!L117," / ",'[1]USD '!L71)</f>
        <v>2.5212 / -4.09</v>
      </c>
      <c r="E62" s="111" t="str">
        <f ca="1">CONCATENATE('[1]USD '!M117," / ",'[1]USD '!M71)</f>
        <v>1.34 / -5.31999999999999</v>
      </c>
      <c r="F62" s="111" t="str">
        <f ca="1">CONCATENATE('[1]USD '!N117," / ",'[1]USD '!N71)</f>
        <v>0.599999999999994 / -3.18000000000001</v>
      </c>
      <c r="G62" s="111" t="str">
        <f ca="1">CONCATENATE('[1]USD '!O117," / ",'[1]USD '!O71)</f>
        <v>1.8 / -3.44999999999999</v>
      </c>
      <c r="H62" s="112" t="str">
        <f ca="1">CONCATENATE('[1]USD '!P117," / ",'[1]USD '!P71)</f>
        <v>3 / -21.3</v>
      </c>
      <c r="I62" s="112" t="str">
        <f ca="1">CONCATENATE('[1]USD '!Q117," / ",'[1]USD '!Q71)</f>
        <v>3 / -21.3</v>
      </c>
      <c r="J62" s="112" t="str">
        <f ca="1">CONCATENATE('[1]USD '!R117," / ",'[1]USD '!R71)</f>
        <v>3 / -21.3</v>
      </c>
      <c r="K62" s="112" t="str">
        <f ca="1">CONCATENATE('[1]USD '!S117," / ",'[1]USD '!S71)</f>
        <v>3 / -21.3</v>
      </c>
      <c r="L62" s="112" t="str">
        <f ca="1">CONCATENATE('[1]USD '!T117," / ",'[1]USD '!T71)</f>
        <v>3 / -21.3</v>
      </c>
      <c r="M62" s="93"/>
      <c r="N62" s="94"/>
      <c r="O62" s="95" t="s">
        <v>69</v>
      </c>
      <c r="P62" s="104"/>
      <c r="Q62" s="105"/>
      <c r="R62" s="98" t="s">
        <v>70</v>
      </c>
      <c r="S62" s="25"/>
      <c r="T62" s="26" t="s">
        <v>28</v>
      </c>
      <c r="U62" s="27"/>
    </row>
    <row r="63" spans="1:21" ht="13.9" customHeight="1" x14ac:dyDescent="0.25">
      <c r="A63" s="100" t="s">
        <v>6</v>
      </c>
      <c r="B63" s="108">
        <f ca="1">'[1]USD '!K10</f>
        <v>66.5</v>
      </c>
      <c r="C63" s="109">
        <f ca="1">'[1]USD '!L10</f>
        <v>142</v>
      </c>
      <c r="D63" s="109">
        <f ca="1">'[1]USD '!M10</f>
        <v>223.6</v>
      </c>
      <c r="E63" s="109">
        <f ca="1">'[1]USD '!N10</f>
        <v>301.5</v>
      </c>
      <c r="F63" s="109">
        <f ca="1">'[1]USD '!O10</f>
        <v>379.5</v>
      </c>
      <c r="G63" s="109">
        <f ca="1">'[1]USD '!P10</f>
        <v>523.5</v>
      </c>
      <c r="H63" s="110">
        <f ca="1">'[1]USD '!Q10</f>
        <v>738.9</v>
      </c>
      <c r="I63" s="110">
        <f ca="1">'[1]USD '!R10</f>
        <v>738.9</v>
      </c>
      <c r="J63" s="110">
        <f ca="1">'[1]USD '!S10</f>
        <v>738.9</v>
      </c>
      <c r="K63" s="110">
        <f ca="1">'[1]USD '!T10</f>
        <v>738.9</v>
      </c>
      <c r="L63" s="110">
        <f ca="1">'[1]USD '!U10</f>
        <v>738.9</v>
      </c>
      <c r="M63" s="93"/>
      <c r="N63" s="94"/>
      <c r="O63" s="95" t="s">
        <v>69</v>
      </c>
      <c r="P63" s="104"/>
      <c r="Q63" s="105"/>
      <c r="R63" s="98" t="s">
        <v>70</v>
      </c>
      <c r="S63" s="25"/>
      <c r="T63" s="26" t="s">
        <v>28</v>
      </c>
      <c r="U63" s="27"/>
    </row>
    <row r="64" spans="1:21" ht="13.9" customHeight="1" thickBot="1" x14ac:dyDescent="0.3">
      <c r="A64" s="106" t="s">
        <v>71</v>
      </c>
      <c r="B64" s="113" t="str">
        <f ca="1">CONCATENATE('[1]USD '!J119," / ",'[1]USD '!J73)</f>
        <v>3.15 / 18.14</v>
      </c>
      <c r="C64" s="114" t="str">
        <f ca="1">CONCATENATE('[1]USD '!K119," / ",'[1]USD '!K73)</f>
        <v>5.31 / -8.34999999999999</v>
      </c>
      <c r="D64" s="114" t="str">
        <f ca="1">CONCATENATE('[1]USD '!L119," / ",'[1]USD '!L73)</f>
        <v>5.71 / -17.84</v>
      </c>
      <c r="E64" s="114" t="str">
        <f ca="1">CONCATENATE('[1]USD '!M119," / ",'[1]USD '!M73)</f>
        <v>4.95999999999999 / -19.44</v>
      </c>
      <c r="F64" s="114" t="str">
        <f ca="1">CONCATENATE('[1]USD '!N119," / ",'[1]USD '!N73)</f>
        <v>3.59999999999999 / -18.96</v>
      </c>
      <c r="G64" s="114" t="str">
        <f ca="1">CONCATENATE('[1]USD '!O119," / ",'[1]USD '!O73)</f>
        <v>1.78999999999999 / -8.75999999999999</v>
      </c>
      <c r="H64" s="115" t="str">
        <f ca="1">CONCATENATE('[1]USD '!P119," / ",'[1]USD '!P73)</f>
        <v>4.3 / -47.25</v>
      </c>
      <c r="I64" s="115" t="str">
        <f ca="1">CONCATENATE('[1]USD '!Q119," / ",'[1]USD '!Q73)</f>
        <v>4.3 / -47.25</v>
      </c>
      <c r="J64" s="115" t="str">
        <f ca="1">CONCATENATE('[1]USD '!R119," / ",'[1]USD '!R73)</f>
        <v>4.3 / -47.25</v>
      </c>
      <c r="K64" s="115" t="str">
        <f ca="1">CONCATENATE('[1]USD '!S119," / ",'[1]USD '!S73)</f>
        <v>4.3 / -47.25</v>
      </c>
      <c r="L64" s="115" t="str">
        <f ca="1">CONCATENATE('[1]USD '!T119," / ",'[1]USD '!T73)</f>
        <v>4.3 / -47.25</v>
      </c>
      <c r="M64" s="93"/>
      <c r="N64" s="94"/>
      <c r="O64" s="95" t="s">
        <v>69</v>
      </c>
      <c r="P64" s="104"/>
      <c r="Q64" s="105"/>
      <c r="R64" s="98" t="s">
        <v>70</v>
      </c>
      <c r="S64" s="25"/>
      <c r="T64" s="26" t="s">
        <v>28</v>
      </c>
      <c r="U64" s="27"/>
    </row>
    <row r="65" spans="1:21" ht="13.9" customHeight="1" x14ac:dyDescent="0.25">
      <c r="A65" s="116" t="s">
        <v>9</v>
      </c>
      <c r="B65" s="101">
        <f ca="1">'[1]USD '!K13</f>
        <v>122.8</v>
      </c>
      <c r="C65" s="102">
        <f ca="1">'[1]USD '!L13</f>
        <v>243.20000000000002</v>
      </c>
      <c r="D65" s="102">
        <f ca="1">'[1]USD '!M13</f>
        <v>357.5</v>
      </c>
      <c r="E65" s="102">
        <f ca="1">'[1]USD '!N13</f>
        <v>473</v>
      </c>
      <c r="F65" s="102">
        <f ca="1">'[1]USD '!O13</f>
        <v>588</v>
      </c>
      <c r="G65" s="102">
        <f ca="1">'[1]USD '!P13</f>
        <v>803.5</v>
      </c>
      <c r="H65" s="103">
        <f ca="1">'[1]USD '!Q13</f>
        <v>1115</v>
      </c>
      <c r="I65" s="103">
        <f ca="1">'[1]USD '!R13</f>
        <v>1115</v>
      </c>
      <c r="J65" s="103">
        <f ca="1">'[1]USD '!S13</f>
        <v>1115</v>
      </c>
      <c r="K65" s="103">
        <f ca="1">'[1]USD '!T13</f>
        <v>1115</v>
      </c>
      <c r="L65" s="103">
        <f ca="1">'[1]USD '!U13</f>
        <v>1115</v>
      </c>
      <c r="M65" s="93"/>
      <c r="N65" s="94"/>
      <c r="O65" s="95" t="s">
        <v>69</v>
      </c>
      <c r="P65" s="104"/>
      <c r="Q65" s="105"/>
      <c r="R65" s="98" t="s">
        <v>70</v>
      </c>
      <c r="S65" s="25"/>
      <c r="T65" s="26" t="s">
        <v>28</v>
      </c>
      <c r="U65" s="27"/>
    </row>
    <row r="66" spans="1:21" ht="13.9" customHeight="1" thickBot="1" x14ac:dyDescent="0.3">
      <c r="A66" s="106" t="s">
        <v>71</v>
      </c>
      <c r="B66" s="107" t="str">
        <f ca="1">CONCATENATE('[1]USD '!J122," / ",'[1]USD '!J75)</f>
        <v>4.49000000000001 / 10.67</v>
      </c>
      <c r="C66" s="111" t="str">
        <f ca="1">CONCATENATE('[1]USD '!K122," / ",'[1]USD '!K75)</f>
        <v>3.75 / -14.81</v>
      </c>
      <c r="D66" s="111" t="str">
        <f ca="1">CONCATENATE('[1]USD '!L122," / ",'[1]USD '!L75)</f>
        <v>3.54000000000001 / -18.95</v>
      </c>
      <c r="E66" s="111" t="str">
        <f ca="1">CONCATENATE('[1]USD '!M122," / ",'[1]USD '!M75)</f>
        <v>2.4652 / -17.22</v>
      </c>
      <c r="F66" s="111" t="str">
        <f ca="1">CONCATENATE('[1]USD '!N122," / ",'[1]USD '!N75)</f>
        <v>3.98 / -36.9</v>
      </c>
      <c r="G66" s="111" t="str">
        <f ca="1">CONCATENATE('[1]USD '!O122," / ",'[1]USD '!O75)</f>
        <v>5.8227 / -72.1799999999999</v>
      </c>
      <c r="H66" s="112" t="str">
        <f ca="1">CONCATENATE('[1]USD '!P122," / ",'[1]USD '!P75)</f>
        <v>7.7549 / -138.07</v>
      </c>
      <c r="I66" s="112" t="str">
        <f ca="1">CONCATENATE('[1]USD '!Q122," / ",'[1]USD '!Q75)</f>
        <v>7.7549 / -138.07</v>
      </c>
      <c r="J66" s="112" t="str">
        <f ca="1">CONCATENATE('[1]USD '!R122," / ",'[1]USD '!R75)</f>
        <v>7.7549 / -138.07</v>
      </c>
      <c r="K66" s="112" t="str">
        <f ca="1">CONCATENATE('[1]USD '!S122," / ",'[1]USD '!S75)</f>
        <v>7.7549 / -138.07</v>
      </c>
      <c r="L66" s="112" t="str">
        <f ca="1">CONCATENATE('[1]USD '!T122," / ",'[1]USD '!T75)</f>
        <v>7.7549 / -138.07</v>
      </c>
      <c r="M66" s="93"/>
      <c r="N66" s="94"/>
      <c r="O66" s="95" t="s">
        <v>69</v>
      </c>
      <c r="P66" s="104"/>
      <c r="Q66" s="105"/>
      <c r="R66" s="98" t="s">
        <v>70</v>
      </c>
      <c r="S66" s="25"/>
      <c r="T66" s="26" t="s">
        <v>28</v>
      </c>
      <c r="U66" s="27"/>
    </row>
    <row r="67" spans="1:21" ht="15.75" x14ac:dyDescent="0.25">
      <c r="A67" s="116" t="s">
        <v>11</v>
      </c>
      <c r="B67" s="101">
        <f ca="1">'[1]USD '!K15</f>
        <v>122.8</v>
      </c>
      <c r="C67" s="102">
        <f ca="1">'[1]USD '!L15</f>
        <v>243.20000000000002</v>
      </c>
      <c r="D67" s="102">
        <f ca="1">'[1]USD '!M15</f>
        <v>357.5</v>
      </c>
      <c r="E67" s="102">
        <f ca="1">'[1]USD '!N15</f>
        <v>473</v>
      </c>
      <c r="F67" s="102">
        <f ca="1">'[1]USD '!O15</f>
        <v>588</v>
      </c>
      <c r="G67" s="102">
        <f ca="1">'[1]USD '!P15</f>
        <v>803.5</v>
      </c>
      <c r="H67" s="103">
        <f ca="1">'[1]USD '!Q15</f>
        <v>1115</v>
      </c>
      <c r="I67" s="103">
        <f ca="1">'[1]USD '!R15</f>
        <v>1115</v>
      </c>
      <c r="J67" s="103">
        <f ca="1">'[1]USD '!S15</f>
        <v>1115</v>
      </c>
      <c r="K67" s="103">
        <f ca="1">'[1]USD '!T15</f>
        <v>1115</v>
      </c>
      <c r="L67" s="103">
        <f ca="1">'[1]USD '!U15</f>
        <v>1115</v>
      </c>
      <c r="M67" s="93"/>
      <c r="N67" s="94"/>
      <c r="O67" s="95" t="s">
        <v>69</v>
      </c>
      <c r="P67" s="104"/>
      <c r="Q67" s="105"/>
      <c r="R67" s="98" t="s">
        <v>70</v>
      </c>
      <c r="S67" s="25"/>
      <c r="T67" s="26" t="s">
        <v>28</v>
      </c>
      <c r="U67" s="27"/>
    </row>
    <row r="68" spans="1:21" ht="16.5" thickBot="1" x14ac:dyDescent="0.3">
      <c r="A68" s="106" t="s">
        <v>71</v>
      </c>
      <c r="B68" s="107" t="str">
        <f ca="1">CONCATENATE('[1]USD '!J124," / ",'[1]USD '!J77)</f>
        <v>4.49000000000001 / 10.67</v>
      </c>
      <c r="C68" s="111" t="str">
        <f ca="1">CONCATENATE('[1]USD '!K124," / ",'[1]USD '!K77)</f>
        <v>3.75 / -14.81</v>
      </c>
      <c r="D68" s="111" t="str">
        <f ca="1">CONCATENATE('[1]USD '!L124," / ",'[1]USD '!L77)</f>
        <v>3.54000000000001 / -18.95</v>
      </c>
      <c r="E68" s="111" t="str">
        <f ca="1">CONCATENATE('[1]USD '!M124," / ",'[1]USD '!M77)</f>
        <v>2.4652 / -17.22</v>
      </c>
      <c r="F68" s="111" t="str">
        <f ca="1">CONCATENATE('[1]USD '!N124," / ",'[1]USD '!N77)</f>
        <v>3.98 / -36.9</v>
      </c>
      <c r="G68" s="111" t="str">
        <f ca="1">CONCATENATE('[1]USD '!O124," / ",'[1]USD '!O77)</f>
        <v>5.8227 / -72.1799999999999</v>
      </c>
      <c r="H68" s="112" t="str">
        <f ca="1">CONCATENATE('[1]USD '!P124," / ",'[1]USD '!P77)</f>
        <v>7.7549 / -138.07</v>
      </c>
      <c r="I68" s="112" t="str">
        <f ca="1">CONCATENATE('[1]USD '!Q124," / ",'[1]USD '!Q77)</f>
        <v>7.7549 / -138.07</v>
      </c>
      <c r="J68" s="112" t="str">
        <f ca="1">CONCATENATE('[1]USD '!R124," / ",'[1]USD '!R77)</f>
        <v>7.7549 / -138.07</v>
      </c>
      <c r="K68" s="112" t="str">
        <f ca="1">CONCATENATE('[1]USD '!S124," / ",'[1]USD '!S77)</f>
        <v>7.7549 / -138.07</v>
      </c>
      <c r="L68" s="112" t="str">
        <f ca="1">CONCATENATE('[1]USD '!T124," / ",'[1]USD '!T77)</f>
        <v>7.7549 / -138.07</v>
      </c>
      <c r="M68" s="93"/>
      <c r="N68" s="94"/>
      <c r="O68" s="95" t="s">
        <v>69</v>
      </c>
      <c r="P68" s="104"/>
      <c r="Q68" s="105"/>
      <c r="R68" s="98" t="s">
        <v>70</v>
      </c>
      <c r="S68" s="25"/>
      <c r="T68" s="26" t="s">
        <v>28</v>
      </c>
      <c r="U68" s="27"/>
    </row>
  </sheetData>
  <mergeCells count="59">
    <mergeCell ref="M66:N66"/>
    <mergeCell ref="P66:Q66"/>
    <mergeCell ref="M67:N67"/>
    <mergeCell ref="P67:Q67"/>
    <mergeCell ref="M68:N68"/>
    <mergeCell ref="P68:Q68"/>
    <mergeCell ref="M63:N63"/>
    <mergeCell ref="P63:Q63"/>
    <mergeCell ref="M64:N64"/>
    <mergeCell ref="P64:Q64"/>
    <mergeCell ref="M65:N65"/>
    <mergeCell ref="P65:Q65"/>
    <mergeCell ref="M60:N60"/>
    <mergeCell ref="P60:Q60"/>
    <mergeCell ref="M61:N61"/>
    <mergeCell ref="P61:Q61"/>
    <mergeCell ref="M62:N62"/>
    <mergeCell ref="P62:Q62"/>
    <mergeCell ref="M57:N57"/>
    <mergeCell ref="P57:Q57"/>
    <mergeCell ref="M58:N58"/>
    <mergeCell ref="P58:Q58"/>
    <mergeCell ref="M59:N59"/>
    <mergeCell ref="P59:Q59"/>
    <mergeCell ref="M53:T53"/>
    <mergeCell ref="M54:N54"/>
    <mergeCell ref="P54:Q54"/>
    <mergeCell ref="M55:N55"/>
    <mergeCell ref="P55:Q55"/>
    <mergeCell ref="M56:N56"/>
    <mergeCell ref="P56:Q56"/>
    <mergeCell ref="G53:G54"/>
    <mergeCell ref="H53:H54"/>
    <mergeCell ref="I53:I54"/>
    <mergeCell ref="J53:J54"/>
    <mergeCell ref="K53:K54"/>
    <mergeCell ref="L53:L54"/>
    <mergeCell ref="A36:A37"/>
    <mergeCell ref="A39:A40"/>
    <mergeCell ref="A42:A43"/>
    <mergeCell ref="A45:A46"/>
    <mergeCell ref="I47:L47"/>
    <mergeCell ref="B53:B54"/>
    <mergeCell ref="C53:C54"/>
    <mergeCell ref="D53:D54"/>
    <mergeCell ref="E53:E54"/>
    <mergeCell ref="F53:F54"/>
    <mergeCell ref="A21:A22"/>
    <mergeCell ref="A23:A24"/>
    <mergeCell ref="A26:A27"/>
    <mergeCell ref="A29:A30"/>
    <mergeCell ref="A31:A32"/>
    <mergeCell ref="A34:A35"/>
    <mergeCell ref="M2:Q2"/>
    <mergeCell ref="R2:U2"/>
    <mergeCell ref="A8:A9"/>
    <mergeCell ref="A13:A14"/>
    <mergeCell ref="A16:A17"/>
    <mergeCell ref="A18:A19"/>
  </mergeCells>
  <pageMargins left="0.43307086614173229" right="1.0236220472440944" top="0.35433070866141736" bottom="0.19685039370078741" header="0.11811023622047245" footer="0.11811023622047245"/>
  <pageSetup paperSize="8" scale="55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PRICE SHEET</vt:lpstr>
      <vt:lpstr>'PRICE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Parry-Okeden</dc:creator>
  <cp:lastModifiedBy>William Parry-Okeden</cp:lastModifiedBy>
  <dcterms:created xsi:type="dcterms:W3CDTF">2021-09-11T02:15:40Z</dcterms:created>
  <dcterms:modified xsi:type="dcterms:W3CDTF">2021-09-11T02:23:28Z</dcterms:modified>
</cp:coreProperties>
</file>