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10" firstSheet="1" activeTab="3"/>
  </bookViews>
  <sheets>
    <sheet name="营业报表" sheetId="5" r:id="rId1"/>
    <sheet name="11月单品销售" sheetId="1" r:id="rId2"/>
    <sheet name="小区销售数据" sheetId="6" r:id="rId3"/>
    <sheet name="11月售后单品数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1" hidden="1">'11月单品销售'!$A$2:$AE$147</definedName>
    <definedName name="_xlnm._FilterDatabase" localSheetId="2" hidden="1">小区销售数据!$A$3:$AG$22</definedName>
  </definedNames>
  <calcPr calcId="144525"/>
</workbook>
</file>

<file path=xl/sharedStrings.xml><?xml version="1.0" encoding="utf-8"?>
<sst xmlns="http://schemas.openxmlformats.org/spreadsheetml/2006/main" count="497" uniqueCount="354">
  <si>
    <t>营业日报表</t>
  </si>
  <si>
    <t>11月</t>
  </si>
  <si>
    <t>日期</t>
  </si>
  <si>
    <t>支付人数</t>
  </si>
  <si>
    <t>增涨值</t>
  </si>
  <si>
    <t>支付件数</t>
  </si>
  <si>
    <t>支付金额</t>
  </si>
  <si>
    <t>支付人数合计</t>
  </si>
  <si>
    <t>支付件数合计</t>
  </si>
  <si>
    <t>支付金额合计</t>
  </si>
  <si>
    <t>理工销售额</t>
  </si>
  <si>
    <t>广医销售额</t>
  </si>
  <si>
    <t>套餐</t>
  </si>
  <si>
    <t>单品</t>
  </si>
  <si>
    <t>合计</t>
  </si>
  <si>
    <t>11-3至11-23</t>
  </si>
  <si>
    <t>11-1至11-23</t>
  </si>
  <si>
    <t>11月单品销售额</t>
  </si>
  <si>
    <t>品      名
                                 日     期</t>
  </si>
  <si>
    <t>爱媛38号果冻橙</t>
  </si>
  <si>
    <t>特级香蕉</t>
  </si>
  <si>
    <t>阿克苏冰糖心苹果</t>
  </si>
  <si>
    <t>泰国椰青大果2个装</t>
  </si>
  <si>
    <t>泰国椰青大果1个装</t>
  </si>
  <si>
    <t>泰国椰青（5个装大果）</t>
  </si>
  <si>
    <t>琯溪红心柚</t>
  </si>
  <si>
    <t>石门蜜桔</t>
  </si>
  <si>
    <t>脆甜无籽红提2斤装</t>
  </si>
  <si>
    <t>脆甜无籽红提（件装）</t>
  </si>
  <si>
    <t>百香果4个装</t>
  </si>
  <si>
    <t>特级香蕉1斤装（理工专用）</t>
  </si>
  <si>
    <t>一级贡梨</t>
  </si>
  <si>
    <t>泰国龙眼1斤装</t>
  </si>
  <si>
    <t>秘鲁牛油果</t>
  </si>
  <si>
    <t>红心奇异果4个装</t>
  </si>
  <si>
    <t>农家手工精制柿饼</t>
  </si>
  <si>
    <t>洛川富士苹果</t>
  </si>
  <si>
    <t>黄灯笼250g装</t>
  </si>
  <si>
    <t>新鲜蓝莓1盒装</t>
  </si>
  <si>
    <t>广西小金桔1斤装</t>
  </si>
  <si>
    <t>新鲜草莓1盒装（中果）</t>
  </si>
  <si>
    <t>红心牛奶木瓜</t>
  </si>
  <si>
    <t>A级克伦生无籽红提</t>
  </si>
  <si>
    <t>新鲜草莓1盒装（大果）</t>
  </si>
  <si>
    <t>红心火龙果3个装</t>
  </si>
  <si>
    <t>智利神仙果3个装</t>
  </si>
  <si>
    <t>樱桃小番茄盒装</t>
  </si>
  <si>
    <t>突尼斯软籽石榴</t>
  </si>
  <si>
    <t>库尔勒香梨</t>
  </si>
  <si>
    <t>进口佳沛奇异果家庭装</t>
  </si>
  <si>
    <t>安岳黄柠檬</t>
  </si>
  <si>
    <t>25号蜜瓜1个装</t>
  </si>
  <si>
    <t>云南雪莲果</t>
  </si>
  <si>
    <t>石门蜜桔1斤装（理工专用）</t>
  </si>
  <si>
    <t>东海爆橘</t>
  </si>
  <si>
    <t>东海爆橘（件装）</t>
  </si>
  <si>
    <t>特级哈密瓜1个装</t>
  </si>
  <si>
    <t>智利神仙果4个装</t>
  </si>
  <si>
    <t>正宗秋月梨礼盒装</t>
  </si>
  <si>
    <t>正宗秋月梨3个装</t>
  </si>
  <si>
    <t>云南高山红提</t>
  </si>
  <si>
    <t>新疆天山雪桃4个装</t>
  </si>
  <si>
    <t>新疆天山雪桃4-5个装</t>
  </si>
  <si>
    <t>新疆天山雪桃3个装</t>
  </si>
  <si>
    <t>新疆天山雪桃</t>
  </si>
  <si>
    <t>新疆大红提</t>
  </si>
  <si>
    <t>台湾红心芭乐</t>
  </si>
  <si>
    <t>洛川富士苹果70#</t>
  </si>
  <si>
    <t>丽江雪桃礼盒装</t>
  </si>
  <si>
    <t>进口杏李“绿宝石恐龙蛋”礼盒装40个</t>
  </si>
  <si>
    <t>进口杏李“绿宝石恐龙蛋”</t>
  </si>
  <si>
    <t>进口佳沛奇异果</t>
  </si>
  <si>
    <t>进口佳沛奇异果（件装）</t>
  </si>
  <si>
    <t>皇冠梨80#</t>
  </si>
  <si>
    <t>皇帝柑</t>
  </si>
  <si>
    <t>黑美人西瓜</t>
  </si>
  <si>
    <t>富有甜脆柿1盒装</t>
  </si>
  <si>
    <t>大荔果王冬枣</t>
  </si>
  <si>
    <t>白心蜜柚</t>
  </si>
  <si>
    <t>澳洲脐橙3107</t>
  </si>
  <si>
    <t>美味杨桃</t>
  </si>
  <si>
    <t>火箭筒小苹果</t>
  </si>
  <si>
    <t>红玫瑰5个装</t>
  </si>
  <si>
    <t>正宗韩国丑梨</t>
  </si>
  <si>
    <t>特级宫川桃</t>
  </si>
  <si>
    <t>特级蜜瓜1个装</t>
  </si>
  <si>
    <t>套餐A：红提+苹果+香蕉</t>
  </si>
  <si>
    <t>套餐A：香蕉+贡梨+苹果+桔子+火龙果</t>
  </si>
  <si>
    <t>套餐B：贡梨+桔子+龙眼</t>
  </si>
  <si>
    <t>套餐B：香蕉+贡梨+苹果+桔子+红提</t>
  </si>
  <si>
    <t>套餐C：红提+贡梨+桔子</t>
  </si>
  <si>
    <t>套餐C：香蕉+贡梨+苹果+桔子+红心柚</t>
  </si>
  <si>
    <t>套餐D：香蕉+贡梨+苹果+桔子+龙眼</t>
  </si>
  <si>
    <t>套餐D：香蕉+苹果+桔子</t>
  </si>
  <si>
    <t>13.9元广医专用套餐苹果1无籽提300g桔子4贡梨1香蕉2</t>
  </si>
  <si>
    <t>13.9元理工/广医专用套餐苹果1无籽提300g桔子4贡梨1香蕉2</t>
  </si>
  <si>
    <t>13.9元理工/广医专用套餐苹果2皇帝柑4火龙果1贡梨1香蕉2</t>
  </si>
  <si>
    <t>13.9元理工专用套餐苹果1个龙眼300g杨桃2贡梨1香蕉2</t>
  </si>
  <si>
    <t>9.9元理工/广医专用套餐梨子1个+苹果2个+香蕉2根+皇帝柑4个</t>
  </si>
  <si>
    <t>9.9元广医专用套餐苹果2个+皇帝柑4个+贡梨1个+香蕉3根</t>
  </si>
  <si>
    <t>9.9元理工/广医专用套餐苹果2个+贡梨1个+皇帝柑6个+杨桃2个</t>
  </si>
  <si>
    <t>9.9元理工/广医专用套餐苹果2个+杨桃2个+贡梨1个+香蕉3根</t>
  </si>
  <si>
    <t>9.9元理工专用套餐苹果2个+皇帝柑4个+贡梨1个+香蕉3根</t>
  </si>
  <si>
    <t>13.9元理工专用套餐苹果1无籽提300g桔子4贡梨1香蕉2</t>
  </si>
  <si>
    <t>13.9元理工专用套餐苹果2皇帝柑4火龙果1贡梨1香蕉2</t>
  </si>
  <si>
    <t>9.9元理工专用套餐苹果2个+贡梨1个+皇帝柑6个+杨桃2个</t>
  </si>
  <si>
    <t>19.9元理工专用套餐椰青1苹果2皇帝柑6贡梨1香蕉3</t>
  </si>
  <si>
    <t>19.9元理工/广医专用套餐椰青1苹果2皇帝柑6贡梨1香蕉3</t>
  </si>
  <si>
    <t>19.9元理工专用套餐红提300g苹果2杨桃2皇帝柑6蕉3梨1</t>
  </si>
  <si>
    <t>13.9元理工/东职专用套餐苹果1无籽提300g桔子4贡梨1香蕉2</t>
  </si>
  <si>
    <t>13.9元理工/东职专用套餐苹果2皇帝柑4火龙果1贡梨1香蕉2</t>
  </si>
  <si>
    <t>19.9元理工/东职专用套餐红提300g苹果2杨桃2皇帝柑6蕉3梨1</t>
  </si>
  <si>
    <t>19.9元理工/东职专用套餐红柚1苹果2桔子4贡梨2香蕉3</t>
  </si>
  <si>
    <t>19.9元理工/东职专用套餐椰青1苹果2皇帝柑6贡梨1香蕉3</t>
  </si>
  <si>
    <t>9.9元理工/东职专用套餐苹果2个+贡梨1个+皇帝柑6个+杨桃2个</t>
  </si>
  <si>
    <t>9.9元理工/东职专用套餐苹果2个+皇帝柑4个+贡梨1个+香蕉3根</t>
  </si>
  <si>
    <t>9.9元理工/东职专用套餐苹果2个+杨桃2个+贡梨1个+香蕉3根</t>
  </si>
  <si>
    <t>19.9元广医专用套餐椰青1苹果2皇帝柑6贡梨1香蕉3</t>
  </si>
  <si>
    <t>19.9元理工专用套餐龙眼300g火龙果1苹果2梨1蕉3桔子4</t>
  </si>
  <si>
    <t>9.9元广医专用套餐苹果2个+杨桃2个+贡梨1个+香蕉3根</t>
  </si>
  <si>
    <t>19.9元广医专用套餐龙眼300g火龙果1苹果2梨1蕉3桔子4</t>
  </si>
  <si>
    <t>新疆冰糖心苹果（中果）</t>
  </si>
  <si>
    <t>新疆冰糖心苹果（特级大果）</t>
  </si>
  <si>
    <t>新疆冰糖心苹果（特级大果 件装）</t>
  </si>
  <si>
    <t>西海蜜桔</t>
  </si>
  <si>
    <t>智利单J车厘子（260g尝鲜装）</t>
  </si>
  <si>
    <t>智利单J车厘子250g</t>
  </si>
  <si>
    <t>智利单J车厘子500g</t>
  </si>
  <si>
    <t>开心果</t>
  </si>
  <si>
    <t>酸甜芒果干</t>
  </si>
  <si>
    <t>巨峰葡萄（件装）</t>
  </si>
  <si>
    <t>薄皮核桃</t>
  </si>
  <si>
    <t>巴旦木仁</t>
  </si>
  <si>
    <t>百香果6个装</t>
  </si>
  <si>
    <t>碧根果</t>
  </si>
  <si>
    <t>带衣腰果</t>
  </si>
  <si>
    <t>落水红松子</t>
  </si>
  <si>
    <t>手打瓜子</t>
  </si>
  <si>
    <t>夏威夷果</t>
  </si>
  <si>
    <t>香甜大红枣</t>
  </si>
  <si>
    <t>赣南抖橙（礼盒装 4kg）</t>
  </si>
  <si>
    <t>阳光七彩果（礼盒装）</t>
  </si>
  <si>
    <t>核桃味小花生</t>
  </si>
  <si>
    <t>高山野生芒果（礼盒装 6个大果）</t>
  </si>
  <si>
    <t>一级库尔勒香梨（件装）</t>
  </si>
  <si>
    <t>江西甜橙（1斤试吃装）</t>
  </si>
  <si>
    <t>江西甜橙（理工专用）</t>
  </si>
  <si>
    <t>江西甜橙</t>
  </si>
  <si>
    <t>坚果大礼包5合1</t>
  </si>
  <si>
    <t>坚果大礼包9合1</t>
  </si>
  <si>
    <t>徐香绿心奇异果（22个装）</t>
  </si>
  <si>
    <t>徐香绿心奇异果（4个装）理工/东职专用</t>
  </si>
  <si>
    <t>富有甜脆柿礼盒装</t>
  </si>
  <si>
    <t>理工套餐1：苹果2个+贡梨2个+香蕉3根+皇帝柑4个</t>
  </si>
  <si>
    <t>理工套餐2: 红柚1个+克伦生红提300g+苹果2个+桔子4个</t>
  </si>
  <si>
    <t>理工套餐3:椰青1个+皇帝柑4个+克伦生红提300g+苹果2个</t>
  </si>
  <si>
    <t>理工套餐4:椰青1个+香蕉3个+克伦生红提300g+苹果2个</t>
  </si>
  <si>
    <t>理工套餐5：椰青1个+香蕉3根+苹果2个+梨2个+皇帝柑4个</t>
  </si>
  <si>
    <t>广医套餐1:苹果2个+贡梨2个+香蕉3根+皇帝柑4个</t>
  </si>
  <si>
    <t>广医套餐2:红柚1个+克伦生红提300g+苹果2个+桔子4个</t>
  </si>
  <si>
    <t>广医套餐3:椰青1个+皇帝柑4个+克伦生红提300g+苹果2个</t>
  </si>
  <si>
    <t>广医套餐4:椰青1个+香蕉3根+苹果2个+梨2个+皇帝柑4个</t>
  </si>
  <si>
    <t>广医套餐5:椰青1个+香蕉3根+克伦生红提300g+苹果2个</t>
  </si>
  <si>
    <t>小区销售数据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</si>
  <si>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</si>
  <si>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</si>
  <si>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</si>
  <si>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</si>
  <si>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</si>
  <si>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</si>
  <si>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</si>
  <si>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小 区
      日  期</t>
  </si>
  <si>
    <t>平均每日单量</t>
  </si>
  <si>
    <t>锦绣山河</t>
  </si>
  <si>
    <t>金域松湖</t>
  </si>
  <si>
    <t>中惠松湖</t>
  </si>
  <si>
    <t>翠珑湾</t>
  </si>
  <si>
    <t>保利红珊瑚</t>
  </si>
  <si>
    <t>长城世家</t>
  </si>
  <si>
    <t>传奇</t>
  </si>
  <si>
    <t>广医老师</t>
  </si>
  <si>
    <t>广医学生</t>
  </si>
  <si>
    <t>广医接龙</t>
  </si>
  <si>
    <t>科苑</t>
  </si>
  <si>
    <t>碧桂园</t>
  </si>
  <si>
    <t>理工教师村</t>
  </si>
  <si>
    <t>理工学院</t>
  </si>
  <si>
    <t>理工接龙</t>
  </si>
  <si>
    <t>绿荷居</t>
  </si>
  <si>
    <t>东职</t>
  </si>
  <si>
    <t>领居</t>
  </si>
  <si>
    <t>11月售后单品数</t>
  </si>
  <si>
    <t>总数</t>
  </si>
  <si>
    <t>品名</t>
  </si>
  <si>
    <t>数量</t>
  </si>
  <si>
    <t>原因</t>
  </si>
  <si>
    <t>方式</t>
  </si>
  <si>
    <t>红心木瓜</t>
  </si>
  <si>
    <t>不甜，硬</t>
  </si>
  <si>
    <t>红心蜜柚</t>
  </si>
  <si>
    <t>柚子白心</t>
  </si>
  <si>
    <t>牛油果</t>
  </si>
  <si>
    <t>蓝莓烂了</t>
  </si>
  <si>
    <t>金桔</t>
  </si>
  <si>
    <t>干、不好吃</t>
  </si>
  <si>
    <t>芭乐</t>
  </si>
  <si>
    <t>坏了</t>
  </si>
  <si>
    <t>贡梨</t>
  </si>
  <si>
    <t>蜜桔太酸</t>
  </si>
  <si>
    <t>红提</t>
  </si>
  <si>
    <t>老柠檬坏</t>
  </si>
  <si>
    <t>哈密瓜</t>
  </si>
  <si>
    <t>石榴</t>
  </si>
  <si>
    <t>香蕉</t>
  </si>
  <si>
    <t>少发</t>
  </si>
  <si>
    <t>苹果80</t>
  </si>
  <si>
    <t>发少</t>
  </si>
  <si>
    <t>不好吃</t>
  </si>
  <si>
    <t>雪莲果</t>
  </si>
  <si>
    <t>外表缺陷</t>
  </si>
  <si>
    <t>蓝莓</t>
  </si>
  <si>
    <t>不好吃、坏</t>
  </si>
  <si>
    <t>雪桃</t>
  </si>
  <si>
    <t>发错规格</t>
  </si>
  <si>
    <t>香蕉发黑</t>
  </si>
  <si>
    <t>没水分。干</t>
  </si>
  <si>
    <t>红心火龙果</t>
  </si>
  <si>
    <t>撞烂</t>
  </si>
  <si>
    <t>皇帝柑（中果1斤装）</t>
  </si>
  <si>
    <t>椰青</t>
  </si>
  <si>
    <t>少水</t>
  </si>
  <si>
    <t>中间硬</t>
  </si>
  <si>
    <t>25号蜜瓜</t>
  </si>
  <si>
    <t>顶部坏了</t>
  </si>
  <si>
    <t>漏配货</t>
  </si>
  <si>
    <t>秋月梨1个装</t>
  </si>
  <si>
    <t>雪桃4个装</t>
  </si>
  <si>
    <t>不甜</t>
  </si>
  <si>
    <t>红心葡萄蜜柚</t>
  </si>
  <si>
    <t>有腐烂味</t>
  </si>
  <si>
    <t>白心蜜柚1个装</t>
  </si>
  <si>
    <t>发的是红心，
味不好</t>
  </si>
  <si>
    <t>韩国丑梨</t>
  </si>
  <si>
    <t>秋月梨坏了</t>
  </si>
  <si>
    <t>红玫瑰</t>
  </si>
  <si>
    <t>配错货，
发了火龙果</t>
  </si>
  <si>
    <t>丑梨</t>
  </si>
  <si>
    <t>秋月梨不甜</t>
  </si>
  <si>
    <t>火龙果</t>
  </si>
  <si>
    <t>火龙果有虫</t>
  </si>
  <si>
    <t>太生了</t>
  </si>
  <si>
    <t>烂了</t>
  </si>
  <si>
    <t>酸</t>
  </si>
  <si>
    <t>蜜柚不好吃</t>
  </si>
  <si>
    <t>苦、干</t>
  </si>
  <si>
    <t>a级克伦生红提</t>
  </si>
  <si>
    <t>坏果</t>
  </si>
  <si>
    <t>草莓</t>
  </si>
  <si>
    <t>红心奇异果</t>
  </si>
  <si>
    <t>果冻橙</t>
  </si>
  <si>
    <t>草莓不好吃</t>
  </si>
  <si>
    <t>柚子</t>
  </si>
  <si>
    <t>干</t>
  </si>
  <si>
    <t>坏</t>
  </si>
  <si>
    <t>干，酸</t>
  </si>
  <si>
    <t>柿饼</t>
  </si>
  <si>
    <t>发黑开裂，有味道</t>
  </si>
  <si>
    <t>脆甜无籽红提</t>
  </si>
  <si>
    <t>柚子不好吃</t>
  </si>
  <si>
    <t>宫川桃</t>
  </si>
  <si>
    <t>9月28离核雪桃不好吃</t>
  </si>
  <si>
    <t>香蕉坏</t>
  </si>
  <si>
    <t>特级宫川桃（2个装 ）</t>
  </si>
  <si>
    <t>柚子干苦</t>
  </si>
  <si>
    <t>香蕉2斤</t>
  </si>
  <si>
    <t>柚子酸</t>
  </si>
  <si>
    <t>坏了，黑了一块</t>
  </si>
  <si>
    <t>过了一天吃，坏了</t>
  </si>
  <si>
    <t>牛油果硬无味道</t>
  </si>
  <si>
    <t>蔫了</t>
  </si>
  <si>
    <t>牛油果坏了</t>
  </si>
  <si>
    <t>太硬</t>
  </si>
  <si>
    <t>蜜柚两个都酸,芭乐不甜</t>
  </si>
  <si>
    <t>阿克苏冰糖苏苹果</t>
  </si>
  <si>
    <t>特级香蕉2斤</t>
  </si>
  <si>
    <t>反馈之前的蜜柚不好吃</t>
  </si>
  <si>
    <t>之前反馈我们的打水水果</t>
  </si>
  <si>
    <t>冰糖心苹果</t>
  </si>
  <si>
    <t>蓝莓酸</t>
  </si>
  <si>
    <t>蓝莓压坏了</t>
  </si>
  <si>
    <t>香蕉一份</t>
  </si>
  <si>
    <t>红提不甜</t>
  </si>
  <si>
    <t>西瓜</t>
  </si>
  <si>
    <t>生</t>
  </si>
  <si>
    <t>之前柚子好酸现在补送</t>
  </si>
  <si>
    <t>泰国龙眼</t>
  </si>
  <si>
    <t>草莓太酸</t>
  </si>
  <si>
    <t>龙眼</t>
  </si>
  <si>
    <t>不新鲜</t>
  </si>
  <si>
    <t>洛川苹果</t>
  </si>
  <si>
    <t>椰子坏</t>
  </si>
  <si>
    <t>西瓜不红</t>
  </si>
  <si>
    <t>雪莲果（2斤装）</t>
  </si>
  <si>
    <t>雪莲果坏了</t>
  </si>
  <si>
    <t>2个装</t>
  </si>
  <si>
    <t>1斤装</t>
  </si>
  <si>
    <t>漏货</t>
  </si>
  <si>
    <t>红包</t>
  </si>
  <si>
    <t>龙眼不好吃</t>
  </si>
  <si>
    <t>特级香蕉（1斤装）</t>
  </si>
  <si>
    <t>香蕉碰到</t>
  </si>
  <si>
    <t>提子发霉</t>
  </si>
  <si>
    <t>发霉</t>
  </si>
  <si>
    <t>椰青坏</t>
  </si>
  <si>
    <t>西海蜜桔(2斤装）</t>
  </si>
  <si>
    <t>杨桃外表有损</t>
  </si>
  <si>
    <t xml:space="preserve"> 琯溪柚</t>
  </si>
  <si>
    <t>红心柚柚子干没水</t>
  </si>
  <si>
    <t>黄灯笼</t>
  </si>
  <si>
    <t>之前的红心奇异果烂</t>
  </si>
  <si>
    <t>两次香蕉都是烂的</t>
  </si>
  <si>
    <t>突尼斯软籽石榴(1个装）</t>
  </si>
  <si>
    <t>漏了</t>
  </si>
  <si>
    <t>蜜桔好酸</t>
  </si>
  <si>
    <t>蓝莓粉，没水。不好吃</t>
  </si>
  <si>
    <t>蓝莓70g</t>
  </si>
  <si>
    <t>蓝莓分量少，安抚顾客</t>
  </si>
  <si>
    <t>开裂发黑</t>
  </si>
  <si>
    <t>花生</t>
  </si>
  <si>
    <t>配送错</t>
  </si>
  <si>
    <t>特级香蕉（2斤装）</t>
  </si>
  <si>
    <t>1级贡梨两斤装</t>
  </si>
  <si>
    <t>贡梨干没水</t>
  </si>
  <si>
    <t>芭乐碰伤了</t>
  </si>
  <si>
    <t>西瓜不甜</t>
  </si>
  <si>
    <t>有酒精味</t>
  </si>
  <si>
    <t>火箭筒苹果</t>
  </si>
  <si>
    <t>木瓜一个</t>
  </si>
  <si>
    <t>椰青坏了</t>
  </si>
  <si>
    <t>雪莲果1份</t>
  </si>
  <si>
    <t>有黑点</t>
  </si>
  <si>
    <t>柚子一个</t>
  </si>
  <si>
    <t>苦</t>
  </si>
  <si>
    <t>皇帝柑（1斤装）</t>
  </si>
  <si>
    <t>琯溪柚</t>
  </si>
  <si>
    <t>琯溪柚1个</t>
  </si>
  <si>
    <t>发黑开裂</t>
  </si>
  <si>
    <t>新鲜蓝莓1盒装（大果 125g）</t>
  </si>
  <si>
    <t>皇帝柑（2个装）</t>
  </si>
  <si>
    <t>颜色看起来不熟</t>
  </si>
  <si>
    <t>洛川富士苹果（2个装）</t>
  </si>
  <si>
    <t>杨桃1个装</t>
  </si>
  <si>
    <t>坏了、苦涩</t>
  </si>
  <si>
    <t>东海爆橘4个装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</si>
</sst>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m&quot;月&quot;d&quot;日&quot;;@"/>
    <numFmt numFmtId="178" formatCode="\+0.00;\-0.00;0.00"/>
    <numFmt numFmtId="179" formatCode="\+0;\-0;0"/>
  </numFmts>
  <fonts count="4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6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40" fillId="27" borderId="12" applyNumberFormat="0" applyAlignment="0" applyProtection="0">
      <alignment vertical="center"/>
    </xf>
    <xf numFmtId="0" fontId="39" fillId="27" borderId="8" applyNumberFormat="0" applyAlignment="0" applyProtection="0">
      <alignment vertical="center"/>
    </xf>
    <xf numFmtId="0" fontId="33" fillId="22" borderId="10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58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58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>
      <alignment vertical="center"/>
    </xf>
    <xf numFmtId="176" fontId="1" fillId="2" borderId="1" xfId="0" applyNumberFormat="1" applyFont="1" applyFill="1" applyBorder="1">
      <alignment vertical="center"/>
    </xf>
    <xf numFmtId="10" fontId="1" fillId="0" borderId="1" xfId="0" applyNumberFormat="1" applyFont="1" applyBorder="1">
      <alignment vertical="center"/>
    </xf>
    <xf numFmtId="0" fontId="15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top" wrapText="1"/>
    </xf>
    <xf numFmtId="58" fontId="1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179" fontId="21" fillId="2" borderId="1" xfId="0" applyNumberFormat="1" applyFont="1" applyFill="1" applyBorder="1" applyAlignment="1">
      <alignment horizontal="center" vertical="center"/>
    </xf>
    <xf numFmtId="178" fontId="21" fillId="2" borderId="1" xfId="0" applyNumberFormat="1" applyFont="1" applyFill="1" applyBorder="1" applyAlignment="1">
      <alignment horizontal="center" vertical="center"/>
    </xf>
    <xf numFmtId="58" fontId="16" fillId="0" borderId="1" xfId="0" applyNumberFormat="1" applyFont="1" applyBorder="1" applyAlignment="1">
      <alignment horizontal="center" vertical="center"/>
    </xf>
    <xf numFmtId="179" fontId="22" fillId="2" borderId="1" xfId="0" applyNumberFormat="1" applyFont="1" applyFill="1" applyBorder="1" applyAlignment="1">
      <alignment horizontal="center" vertical="center"/>
    </xf>
    <xf numFmtId="179" fontId="16" fillId="2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22" fillId="2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fwngy08\FileStorage\File\2019-11\11-22%20&#37319;&#36141;&#34920;&#65288;&#19981;&#21547;&#34917;&#3686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oods_youzan_2019-11-27-00-09-31_6b9f95483de996c96695aed8f4a710c3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oods_youzan_2019-11-28-09-52-55_aa8a2b2498e5fcca0be258b40b7a85c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Goods_youzan_2019-11-29-08-33-21_51afa8d4cce729ab5480cf55fe3650d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11-30&#32431;&#35746;&#2133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&#24037;&#20316;&#31807;9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新鲜蓝莓1盒装</v>
          </cell>
          <cell r="B3">
            <v>9</v>
          </cell>
        </row>
        <row r="4">
          <cell r="A4" t="str">
            <v>红心火龙果3个装</v>
          </cell>
          <cell r="B4">
            <v>10</v>
          </cell>
        </row>
        <row r="5">
          <cell r="A5" t="str">
            <v>樱桃小番茄盒装</v>
          </cell>
          <cell r="B5">
            <v>1</v>
          </cell>
        </row>
        <row r="6">
          <cell r="A6" t="str">
            <v>农家手工精制柿饼</v>
          </cell>
          <cell r="B6">
            <v>4</v>
          </cell>
        </row>
        <row r="7">
          <cell r="A7" t="str">
            <v>黑美人西瓜</v>
          </cell>
          <cell r="B7">
            <v>2</v>
          </cell>
        </row>
        <row r="8">
          <cell r="A8" t="str">
            <v>台湾红心芭乐</v>
          </cell>
          <cell r="B8">
            <v>2</v>
          </cell>
        </row>
        <row r="9">
          <cell r="A9" t="str">
            <v>泰国椰青大果</v>
          </cell>
          <cell r="B9">
            <v>11</v>
          </cell>
        </row>
        <row r="10">
          <cell r="A10" t="str">
            <v>香甜大红枣</v>
          </cell>
          <cell r="B10">
            <v>2</v>
          </cell>
        </row>
        <row r="11">
          <cell r="A11" t="str">
            <v>脆甜无籽红提2斤装</v>
          </cell>
          <cell r="B11">
            <v>10</v>
          </cell>
        </row>
        <row r="12">
          <cell r="A12" t="str">
            <v>特级蜜瓜1个装</v>
          </cell>
          <cell r="B12">
            <v>6</v>
          </cell>
        </row>
        <row r="13">
          <cell r="A13" t="str">
            <v>突尼斯软籽石榴</v>
          </cell>
          <cell r="B13">
            <v>3</v>
          </cell>
        </row>
        <row r="14">
          <cell r="A14" t="str">
            <v>新疆冰糖心苹果（特级大果）</v>
          </cell>
          <cell r="B14">
            <v>2</v>
          </cell>
        </row>
        <row r="15">
          <cell r="A15" t="str">
            <v>进口佳沛奇异果（件装）</v>
          </cell>
          <cell r="B15">
            <v>1</v>
          </cell>
        </row>
        <row r="16">
          <cell r="A16" t="str">
            <v>澳洲脐橙3107</v>
          </cell>
          <cell r="B16">
            <v>3</v>
          </cell>
        </row>
        <row r="17">
          <cell r="A17" t="str">
            <v>库尔勒香梨</v>
          </cell>
          <cell r="B17">
            <v>1</v>
          </cell>
        </row>
        <row r="18">
          <cell r="A18" t="str">
            <v>带衣腰果</v>
          </cell>
          <cell r="B18">
            <v>5</v>
          </cell>
        </row>
        <row r="19">
          <cell r="A19" t="str">
            <v>智利单J车厘子（260g尝鲜装）</v>
          </cell>
          <cell r="B19">
            <v>16</v>
          </cell>
        </row>
        <row r="20">
          <cell r="A20" t="str">
            <v>美味杨桃</v>
          </cell>
          <cell r="B20">
            <v>9</v>
          </cell>
        </row>
        <row r="21">
          <cell r="A21" t="str">
            <v>巴旦木仁</v>
          </cell>
          <cell r="B21">
            <v>2</v>
          </cell>
        </row>
        <row r="22">
          <cell r="A22" t="str">
            <v>特级宫川桃</v>
          </cell>
          <cell r="B22">
            <v>2</v>
          </cell>
        </row>
        <row r="23">
          <cell r="A23" t="str">
            <v>富有甜脆柿1盒装</v>
          </cell>
          <cell r="B23">
            <v>2</v>
          </cell>
        </row>
        <row r="24">
          <cell r="A24" t="str">
            <v>开心果</v>
          </cell>
          <cell r="B24">
            <v>4</v>
          </cell>
        </row>
        <row r="25">
          <cell r="A25" t="str">
            <v>夏威夷果</v>
          </cell>
          <cell r="B25">
            <v>5</v>
          </cell>
        </row>
        <row r="26">
          <cell r="A26" t="str">
            <v>碧根果</v>
          </cell>
          <cell r="B26">
            <v>2</v>
          </cell>
        </row>
        <row r="27">
          <cell r="A27" t="str">
            <v>酸甜芒果干</v>
          </cell>
          <cell r="B27">
            <v>1</v>
          </cell>
        </row>
        <row r="28">
          <cell r="A28" t="str">
            <v>进口佳沛奇异果家庭装</v>
          </cell>
          <cell r="B28">
            <v>2</v>
          </cell>
        </row>
        <row r="29">
          <cell r="A29" t="str">
            <v>云南雪莲果</v>
          </cell>
          <cell r="B29">
            <v>2</v>
          </cell>
        </row>
        <row r="30">
          <cell r="A30" t="str">
            <v>皇帝柑</v>
          </cell>
          <cell r="B30">
            <v>9</v>
          </cell>
        </row>
        <row r="31">
          <cell r="A31" t="str">
            <v>广西小金桔1斤装</v>
          </cell>
          <cell r="B31">
            <v>3</v>
          </cell>
        </row>
        <row r="32">
          <cell r="A32" t="str">
            <v>阳光七彩果（礼盒装）</v>
          </cell>
          <cell r="B32">
            <v>1</v>
          </cell>
        </row>
        <row r="33">
          <cell r="A33" t="str">
            <v>红心牛奶木瓜</v>
          </cell>
          <cell r="B33">
            <v>3</v>
          </cell>
        </row>
        <row r="34">
          <cell r="A34" t="str">
            <v>泰国龙眼1斤装</v>
          </cell>
          <cell r="B34">
            <v>9</v>
          </cell>
        </row>
        <row r="35">
          <cell r="A35" t="str">
            <v>东海爆橘</v>
          </cell>
          <cell r="B35">
            <v>6</v>
          </cell>
        </row>
        <row r="36">
          <cell r="A36" t="str">
            <v>黄灯笼250g装</v>
          </cell>
          <cell r="B36">
            <v>6</v>
          </cell>
        </row>
        <row r="37">
          <cell r="A37" t="str">
            <v>百香果6个装</v>
          </cell>
          <cell r="B37">
            <v>2</v>
          </cell>
        </row>
        <row r="38">
          <cell r="A38" t="str">
            <v>薄皮核桃</v>
          </cell>
          <cell r="B38">
            <v>4</v>
          </cell>
        </row>
        <row r="39">
          <cell r="A39" t="str">
            <v>核桃味小花生</v>
          </cell>
          <cell r="B39">
            <v>1</v>
          </cell>
        </row>
        <row r="40">
          <cell r="A40" t="str">
            <v>手打瓜子</v>
          </cell>
          <cell r="B40">
            <v>13</v>
          </cell>
        </row>
        <row r="41">
          <cell r="A41" t="str">
            <v>手打花生</v>
          </cell>
          <cell r="B41">
            <v>10</v>
          </cell>
        </row>
        <row r="42">
          <cell r="A42" t="str">
            <v>泰国椰青大果</v>
          </cell>
          <cell r="B42">
            <v>2</v>
          </cell>
        </row>
        <row r="43">
          <cell r="A43" t="str">
            <v>9.9元理工/广医专用套餐（梨子1个+苹果2个+香蕉2根+皇帝柑4个）</v>
          </cell>
          <cell r="B43">
            <v>2</v>
          </cell>
        </row>
        <row r="44">
          <cell r="A44" t="str">
            <v>一级贡梨</v>
          </cell>
          <cell r="B44">
            <v>15</v>
          </cell>
        </row>
        <row r="45">
          <cell r="A45" t="str">
            <v>西海蜜桔</v>
          </cell>
          <cell r="B45">
            <v>24</v>
          </cell>
        </row>
        <row r="46">
          <cell r="A46" t="str">
            <v>特级香蕉</v>
          </cell>
          <cell r="B46">
            <v>35</v>
          </cell>
        </row>
        <row r="47">
          <cell r="A47" t="str">
            <v>洛川富士苹果</v>
          </cell>
          <cell r="B47">
            <v>10</v>
          </cell>
        </row>
        <row r="48">
          <cell r="A48" t="str">
            <v>琯溪红心柚</v>
          </cell>
          <cell r="B48">
            <v>8</v>
          </cell>
        </row>
        <row r="49">
          <cell r="A49" t="str">
            <v>A级克伦生无籽红提</v>
          </cell>
          <cell r="B49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oods_youzan_2019-11-27-00-09-3"/>
      <sheetName val="Sheet1"/>
      <sheetName val="Sheet2"/>
      <sheetName val="Sheet3"/>
    </sheetNames>
    <sheetDataSet>
      <sheetData sheetId="0"/>
      <sheetData sheetId="1">
        <row r="1">
          <cell r="A1" t="str">
            <v>商品名称</v>
          </cell>
          <cell r="B1" t="str">
            <v>求和项:商品数量</v>
          </cell>
        </row>
        <row r="2">
          <cell r="A2" t="str">
            <v>新鲜蓝莓1盒装</v>
          </cell>
          <cell r="B2">
            <v>11</v>
          </cell>
        </row>
        <row r="3">
          <cell r="A3" t="str">
            <v>13.9元理工/东职专用套餐苹果1无籽提300g桔子4贡梨1香蕉2</v>
          </cell>
          <cell r="B3">
            <v>2</v>
          </cell>
        </row>
        <row r="4">
          <cell r="A4" t="str">
            <v>13.9元理工/东职专用套餐苹果2皇帝柑4火龙果1贡梨1香蕉2</v>
          </cell>
          <cell r="B4">
            <v>1</v>
          </cell>
        </row>
        <row r="5">
          <cell r="A5" t="str">
            <v>红心火龙果3个装</v>
          </cell>
          <cell r="B5">
            <v>9</v>
          </cell>
        </row>
        <row r="6">
          <cell r="A6" t="str">
            <v>樱桃小番茄盒装</v>
          </cell>
          <cell r="B6">
            <v>3</v>
          </cell>
        </row>
        <row r="7">
          <cell r="A7" t="str">
            <v>农家手工精制柿饼</v>
          </cell>
          <cell r="B7">
            <v>8</v>
          </cell>
        </row>
        <row r="8">
          <cell r="A8" t="str">
            <v>黑美人西瓜</v>
          </cell>
          <cell r="B8">
            <v>3</v>
          </cell>
        </row>
        <row r="9">
          <cell r="A9" t="str">
            <v>泰国椰青大果2个装</v>
          </cell>
          <cell r="B9">
            <v>6</v>
          </cell>
        </row>
        <row r="10">
          <cell r="A10" t="str">
            <v>香甜大红枣</v>
          </cell>
          <cell r="B10">
            <v>1</v>
          </cell>
        </row>
        <row r="11">
          <cell r="A11" t="str">
            <v>19.9元广医专用套餐龙眼300g火龙果1苹果2梨1蕉3桔子4</v>
          </cell>
          <cell r="B11">
            <v>1</v>
          </cell>
        </row>
        <row r="12">
          <cell r="A12" t="str">
            <v>19.9元理工/东职专用套餐红提300g苹果2杨桃2皇帝柑6蕉3梨1</v>
          </cell>
          <cell r="B12">
            <v>1</v>
          </cell>
        </row>
        <row r="13">
          <cell r="A13" t="str">
            <v>19.9元理工/东职专用套餐红柚1苹果2桔子4贡梨2香蕉3</v>
          </cell>
          <cell r="B13">
            <v>2</v>
          </cell>
        </row>
        <row r="14">
          <cell r="A14" t="str">
            <v>19.9元理工/东职专用套餐椰青1苹果2皇帝柑6贡梨1香蕉3</v>
          </cell>
          <cell r="B14">
            <v>3</v>
          </cell>
        </row>
        <row r="15">
          <cell r="A15" t="str">
            <v>特级蜜瓜1个装</v>
          </cell>
          <cell r="B15">
            <v>2</v>
          </cell>
        </row>
        <row r="16">
          <cell r="A16" t="str">
            <v>突尼斯软籽石榴</v>
          </cell>
          <cell r="B16">
            <v>4</v>
          </cell>
        </row>
        <row r="17">
          <cell r="A17" t="str">
            <v>新疆冰糖心苹果（特级大果）</v>
          </cell>
          <cell r="B17">
            <v>2</v>
          </cell>
        </row>
        <row r="18">
          <cell r="A18" t="str">
            <v>进口佳沛奇异果（件装）</v>
          </cell>
          <cell r="B18">
            <v>1</v>
          </cell>
        </row>
        <row r="19">
          <cell r="A19" t="str">
            <v>澳洲脐橙3107</v>
          </cell>
          <cell r="B19">
            <v>1</v>
          </cell>
        </row>
        <row r="20">
          <cell r="A20" t="str">
            <v>脆甜无籽红提2斤装</v>
          </cell>
          <cell r="B20">
            <v>6</v>
          </cell>
        </row>
        <row r="21">
          <cell r="A21" t="str">
            <v>带衣腰果</v>
          </cell>
          <cell r="B21">
            <v>1</v>
          </cell>
        </row>
        <row r="22">
          <cell r="A22" t="str">
            <v>美味杨桃</v>
          </cell>
          <cell r="B22">
            <v>6</v>
          </cell>
        </row>
        <row r="23">
          <cell r="A23" t="str">
            <v>智利单J车厘子250g</v>
          </cell>
          <cell r="B23">
            <v>2</v>
          </cell>
        </row>
        <row r="24">
          <cell r="A24" t="str">
            <v>智利单J车厘子500g</v>
          </cell>
          <cell r="B24">
            <v>1</v>
          </cell>
        </row>
        <row r="25">
          <cell r="A25" t="str">
            <v>富有甜脆柿1盒装</v>
          </cell>
          <cell r="B25">
            <v>2</v>
          </cell>
        </row>
        <row r="26">
          <cell r="A26" t="str">
            <v>进口佳沛奇异果家庭装</v>
          </cell>
          <cell r="B26">
            <v>1</v>
          </cell>
        </row>
        <row r="27">
          <cell r="A27" t="str">
            <v>智利单J车厘子</v>
          </cell>
          <cell r="B27">
            <v>2</v>
          </cell>
        </row>
        <row r="28">
          <cell r="A28" t="str">
            <v>安岳黄柠檬</v>
          </cell>
          <cell r="B28">
            <v>1</v>
          </cell>
        </row>
        <row r="29">
          <cell r="A29" t="str">
            <v>云南雪莲果</v>
          </cell>
          <cell r="B29">
            <v>4</v>
          </cell>
        </row>
        <row r="30">
          <cell r="A30" t="str">
            <v>皇帝柑</v>
          </cell>
          <cell r="B30">
            <v>14</v>
          </cell>
        </row>
        <row r="31">
          <cell r="A31" t="str">
            <v>广西小金桔1斤装</v>
          </cell>
          <cell r="B31">
            <v>2</v>
          </cell>
        </row>
        <row r="32">
          <cell r="A32" t="str">
            <v>新疆冰糖心苹果（特级大果 件装）</v>
          </cell>
          <cell r="B32">
            <v>1</v>
          </cell>
        </row>
        <row r="33">
          <cell r="A33" t="str">
            <v>红心牛奶木瓜</v>
          </cell>
          <cell r="B33">
            <v>7</v>
          </cell>
        </row>
        <row r="34">
          <cell r="A34" t="str">
            <v>泰国龙眼1斤装</v>
          </cell>
          <cell r="B34">
            <v>14</v>
          </cell>
        </row>
        <row r="35">
          <cell r="A35" t="str">
            <v>东海爆橘</v>
          </cell>
          <cell r="B35">
            <v>3</v>
          </cell>
        </row>
        <row r="36">
          <cell r="A36" t="str">
            <v>黄灯笼250g装</v>
          </cell>
          <cell r="B36">
            <v>6</v>
          </cell>
        </row>
        <row r="37">
          <cell r="A37" t="str">
            <v>百香果6个装</v>
          </cell>
          <cell r="B37">
            <v>8</v>
          </cell>
        </row>
        <row r="38">
          <cell r="A38" t="str">
            <v>薄皮核桃</v>
          </cell>
          <cell r="B38">
            <v>9</v>
          </cell>
        </row>
        <row r="39">
          <cell r="A39" t="str">
            <v>核桃味小花生</v>
          </cell>
          <cell r="B39">
            <v>7</v>
          </cell>
        </row>
        <row r="40">
          <cell r="A40" t="str">
            <v>手打瓜子</v>
          </cell>
          <cell r="B40">
            <v>11</v>
          </cell>
        </row>
        <row r="41">
          <cell r="A41" t="str">
            <v>泰国椰青大果1个装</v>
          </cell>
          <cell r="B41">
            <v>39</v>
          </cell>
        </row>
        <row r="42">
          <cell r="A42" t="str">
            <v>9.9元理工/东职专用套餐苹果2个+贡梨1个+皇帝柑6个+杨桃2个</v>
          </cell>
          <cell r="B42">
            <v>2</v>
          </cell>
        </row>
        <row r="43">
          <cell r="A43" t="str">
            <v>9.9元理工/东职专用套餐苹果2个+皇帝柑4个+贡梨1个+香蕉3根</v>
          </cell>
          <cell r="B43">
            <v>4</v>
          </cell>
        </row>
        <row r="44">
          <cell r="A44" t="str">
            <v>脆甜无籽红提（件装）</v>
          </cell>
          <cell r="B44">
            <v>1</v>
          </cell>
        </row>
        <row r="45">
          <cell r="A45" t="str">
            <v>一级贡梨</v>
          </cell>
          <cell r="B45">
            <v>11</v>
          </cell>
        </row>
        <row r="46">
          <cell r="A46" t="str">
            <v>西海蜜桔</v>
          </cell>
          <cell r="B46">
            <v>15</v>
          </cell>
        </row>
        <row r="47">
          <cell r="A47" t="str">
            <v>特级香蕉</v>
          </cell>
          <cell r="B47">
            <v>24</v>
          </cell>
        </row>
        <row r="48">
          <cell r="A48" t="str">
            <v>洛川富士苹果</v>
          </cell>
          <cell r="B48">
            <v>9</v>
          </cell>
        </row>
        <row r="49">
          <cell r="A49" t="str">
            <v>琯溪红心柚</v>
          </cell>
          <cell r="B49">
            <v>5</v>
          </cell>
        </row>
        <row r="50">
          <cell r="A50" t="str">
            <v>A级克伦生无籽红提</v>
          </cell>
          <cell r="B50">
            <v>12</v>
          </cell>
        </row>
        <row r="51">
          <cell r="A51" t="str">
            <v>酸甜芒果干</v>
          </cell>
          <cell r="B51">
            <v>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Goods_youzan_2019-11-28-09-52-5"/>
      <sheetName val="Sheet1"/>
      <sheetName val="Sheet3"/>
      <sheetName val="Sheet4"/>
      <sheetName val="Sheet5"/>
    </sheetNames>
    <sheetDataSet>
      <sheetData sheetId="0"/>
      <sheetData sheetId="1"/>
      <sheetData sheetId="2"/>
      <sheetData sheetId="3">
        <row r="1">
          <cell r="A1" t="str">
            <v>商品名称</v>
          </cell>
          <cell r="B1" t="str">
            <v>商品数量</v>
          </cell>
        </row>
        <row r="2">
          <cell r="A2" t="str">
            <v>秘鲁牛油果</v>
          </cell>
          <cell r="B2">
            <v>5</v>
          </cell>
        </row>
        <row r="3">
          <cell r="A3" t="str">
            <v>黄灯笼250g装</v>
          </cell>
          <cell r="B3">
            <v>3</v>
          </cell>
        </row>
        <row r="4">
          <cell r="A4" t="str">
            <v>新鲜蓝莓1盒装</v>
          </cell>
          <cell r="B4">
            <v>4</v>
          </cell>
        </row>
        <row r="5">
          <cell r="A5" t="str">
            <v>13.9元理工/东职专用套餐苹果1无籽提300g桔子4贡梨1香蕉2</v>
          </cell>
          <cell r="B5">
            <v>1</v>
          </cell>
        </row>
        <row r="6">
          <cell r="A6" t="str">
            <v>13.9元理工/东职专用套餐苹果2皇帝柑4火龙果1贡梨1香蕉2</v>
          </cell>
          <cell r="B6">
            <v>2</v>
          </cell>
        </row>
        <row r="7">
          <cell r="A7" t="str">
            <v>红心火龙果3个装</v>
          </cell>
          <cell r="B7">
            <v>7</v>
          </cell>
        </row>
        <row r="8">
          <cell r="A8" t="str">
            <v>樱桃小番茄盒装</v>
          </cell>
          <cell r="B8">
            <v>3</v>
          </cell>
        </row>
        <row r="9">
          <cell r="A9" t="str">
            <v>一级库尔勒香梨（件装）</v>
          </cell>
          <cell r="B9">
            <v>1</v>
          </cell>
        </row>
        <row r="10">
          <cell r="A10" t="str">
            <v>农家手工精制柿饼</v>
          </cell>
          <cell r="B10">
            <v>7</v>
          </cell>
        </row>
        <row r="11">
          <cell r="A11" t="str">
            <v>黑美人西瓜</v>
          </cell>
          <cell r="B11">
            <v>4</v>
          </cell>
        </row>
        <row r="12">
          <cell r="A12" t="str">
            <v>泰国椰青大果2个装</v>
          </cell>
          <cell r="B12">
            <v>1</v>
          </cell>
        </row>
        <row r="13">
          <cell r="A13" t="str">
            <v>19.9元理工/东职专用套餐椰青1苹果2皇帝柑6贡梨1香蕉3</v>
          </cell>
          <cell r="B13">
            <v>1</v>
          </cell>
        </row>
        <row r="14">
          <cell r="A14" t="str">
            <v>特级蜜瓜1个装</v>
          </cell>
          <cell r="B14">
            <v>3</v>
          </cell>
        </row>
        <row r="15">
          <cell r="A15" t="str">
            <v>突尼斯软籽石榴</v>
          </cell>
          <cell r="B15">
            <v>1</v>
          </cell>
        </row>
        <row r="16">
          <cell r="A16" t="str">
            <v>进口佳沛奇异果（件装）</v>
          </cell>
          <cell r="B16">
            <v>1</v>
          </cell>
        </row>
        <row r="17">
          <cell r="A17" t="str">
            <v>脆甜无籽红提2斤装</v>
          </cell>
          <cell r="B17">
            <v>2</v>
          </cell>
        </row>
        <row r="18">
          <cell r="A18" t="str">
            <v>带衣腰果</v>
          </cell>
          <cell r="B18">
            <v>1</v>
          </cell>
        </row>
        <row r="19">
          <cell r="A19" t="str">
            <v>美味杨桃</v>
          </cell>
          <cell r="B19">
            <v>6</v>
          </cell>
        </row>
        <row r="20">
          <cell r="A20" t="str">
            <v>巴旦木仁</v>
          </cell>
          <cell r="B20">
            <v>1</v>
          </cell>
        </row>
        <row r="21">
          <cell r="A21" t="str">
            <v>富有甜脆柿1盒装</v>
          </cell>
          <cell r="B21">
            <v>1</v>
          </cell>
        </row>
        <row r="22">
          <cell r="A22" t="str">
            <v>开心果</v>
          </cell>
          <cell r="B22">
            <v>2</v>
          </cell>
        </row>
        <row r="23">
          <cell r="A23" t="str">
            <v>夏威夷果</v>
          </cell>
          <cell r="B23">
            <v>6</v>
          </cell>
        </row>
        <row r="24">
          <cell r="A24" t="str">
            <v>碧根果</v>
          </cell>
          <cell r="B24">
            <v>4</v>
          </cell>
        </row>
        <row r="25">
          <cell r="A25" t="str">
            <v>酸甜芒果干</v>
          </cell>
          <cell r="B25">
            <v>1</v>
          </cell>
        </row>
        <row r="26">
          <cell r="A26" t="str">
            <v>智利单J车厘子250g</v>
          </cell>
          <cell r="B26">
            <v>5</v>
          </cell>
        </row>
        <row r="27">
          <cell r="A27" t="str">
            <v>江西甜橙（1斤试吃装）</v>
          </cell>
          <cell r="B27">
            <v>55</v>
          </cell>
        </row>
        <row r="28">
          <cell r="A28" t="str">
            <v>江西甜橙（理工专用）</v>
          </cell>
          <cell r="B28">
            <v>43</v>
          </cell>
        </row>
        <row r="29">
          <cell r="A29" t="str">
            <v>云南雪莲果</v>
          </cell>
          <cell r="B29">
            <v>1</v>
          </cell>
        </row>
        <row r="30">
          <cell r="A30" t="str">
            <v>皇帝柑</v>
          </cell>
          <cell r="B30">
            <v>3</v>
          </cell>
        </row>
        <row r="31">
          <cell r="A31" t="str">
            <v>广西小金桔1斤装</v>
          </cell>
          <cell r="B31">
            <v>4</v>
          </cell>
        </row>
        <row r="32">
          <cell r="A32" t="str">
            <v>泰国椰青（5个装大果）</v>
          </cell>
          <cell r="B32">
            <v>96</v>
          </cell>
        </row>
        <row r="33">
          <cell r="A33" t="str">
            <v>泰国椰青大果1个装</v>
          </cell>
          <cell r="B33">
            <v>45</v>
          </cell>
        </row>
        <row r="34">
          <cell r="A34" t="str">
            <v>新疆冰糖心苹果（特级大果 件装）</v>
          </cell>
          <cell r="B34">
            <v>3</v>
          </cell>
        </row>
        <row r="35">
          <cell r="A35" t="str">
            <v>高山野生芒果（礼盒装 6个大果）</v>
          </cell>
          <cell r="B35">
            <v>1</v>
          </cell>
        </row>
        <row r="36">
          <cell r="A36" t="str">
            <v>泰国龙眼1斤装</v>
          </cell>
          <cell r="B36">
            <v>9</v>
          </cell>
        </row>
        <row r="37">
          <cell r="A37" t="str">
            <v>百香果6个装</v>
          </cell>
          <cell r="B37">
            <v>8</v>
          </cell>
        </row>
        <row r="38">
          <cell r="A38" t="str">
            <v>薄皮核桃</v>
          </cell>
          <cell r="B38">
            <v>1</v>
          </cell>
        </row>
        <row r="39">
          <cell r="A39" t="str">
            <v>核桃味小花生</v>
          </cell>
          <cell r="B39">
            <v>1</v>
          </cell>
        </row>
        <row r="40">
          <cell r="A40" t="str">
            <v>手打瓜子</v>
          </cell>
          <cell r="B40">
            <v>10</v>
          </cell>
        </row>
        <row r="41">
          <cell r="A41" t="str">
            <v>9.9元广医专用套餐苹果2个+皇帝柑4个+贡梨1个+香蕉3根</v>
          </cell>
          <cell r="B41">
            <v>1</v>
          </cell>
        </row>
        <row r="42">
          <cell r="A42" t="str">
            <v>9.9元理工/东职专用套餐苹果2个+贡梨1个+皇帝柑6个+杨桃2个</v>
          </cell>
          <cell r="B42">
            <v>7</v>
          </cell>
        </row>
        <row r="43">
          <cell r="A43" t="str">
            <v>9.9元理工/东职专用套餐苹果2个+皇帝柑4个+贡梨1个+香蕉3根</v>
          </cell>
          <cell r="B43">
            <v>2</v>
          </cell>
        </row>
        <row r="44">
          <cell r="A44" t="str">
            <v>脆甜无籽红提（件装）</v>
          </cell>
          <cell r="B44">
            <v>2</v>
          </cell>
        </row>
        <row r="45">
          <cell r="A45" t="str">
            <v>西海蜜桔</v>
          </cell>
          <cell r="B45">
            <v>13</v>
          </cell>
        </row>
        <row r="46">
          <cell r="A46" t="str">
            <v>特级香蕉</v>
          </cell>
          <cell r="B46">
            <v>45</v>
          </cell>
        </row>
        <row r="47">
          <cell r="A47" t="str">
            <v>一级贡梨</v>
          </cell>
          <cell r="B47">
            <v>12</v>
          </cell>
        </row>
        <row r="48">
          <cell r="A48" t="str">
            <v>洛川富士苹果</v>
          </cell>
          <cell r="B48">
            <v>5</v>
          </cell>
        </row>
        <row r="49">
          <cell r="A49" t="str">
            <v>琯溪红心柚</v>
          </cell>
          <cell r="B49">
            <v>13</v>
          </cell>
        </row>
        <row r="50">
          <cell r="A50" t="str">
            <v>A级克伦生无籽红提</v>
          </cell>
          <cell r="B50">
            <v>9</v>
          </cell>
        </row>
        <row r="51">
          <cell r="A51" t="str">
            <v>总计</v>
          </cell>
          <cell r="B51">
            <v>462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oods_youzan_2019-11-29-08-33-2"/>
      <sheetName val="Sheet1"/>
      <sheetName val="Sheet2"/>
      <sheetName val="Sheet3"/>
    </sheetNames>
    <sheetDataSet>
      <sheetData sheetId="0"/>
      <sheetData sheetId="1">
        <row r="1">
          <cell r="A1" t="str">
            <v>商品名称</v>
          </cell>
          <cell r="B1" t="str">
            <v>求和项:商品数量</v>
          </cell>
        </row>
        <row r="2">
          <cell r="A2" t="str">
            <v>秘鲁牛油果</v>
          </cell>
          <cell r="B2">
            <v>2</v>
          </cell>
        </row>
        <row r="3">
          <cell r="A3" t="str">
            <v>黄灯笼250g装</v>
          </cell>
          <cell r="B3">
            <v>1</v>
          </cell>
        </row>
        <row r="4">
          <cell r="A4" t="str">
            <v>新鲜蓝莓1盒装</v>
          </cell>
          <cell r="B4">
            <v>2</v>
          </cell>
        </row>
        <row r="5">
          <cell r="A5" t="str">
            <v>13.9元理工/东职专用套餐苹果1无籽提300g桔子4贡梨1香蕉2</v>
          </cell>
          <cell r="B5">
            <v>1</v>
          </cell>
        </row>
        <row r="6">
          <cell r="A6" t="str">
            <v>13.9元理工/东职专用套餐苹果2皇帝柑4火龙果1贡梨1香蕉2</v>
          </cell>
          <cell r="B6">
            <v>2</v>
          </cell>
        </row>
        <row r="7">
          <cell r="A7" t="str">
            <v>红心火龙果3个装</v>
          </cell>
          <cell r="B7">
            <v>7</v>
          </cell>
        </row>
        <row r="8">
          <cell r="A8" t="str">
            <v>樱桃小番茄盒装</v>
          </cell>
          <cell r="B8">
            <v>1</v>
          </cell>
        </row>
        <row r="9">
          <cell r="A9" t="str">
            <v>农家手工精制柿饼</v>
          </cell>
          <cell r="B9">
            <v>5</v>
          </cell>
        </row>
        <row r="10">
          <cell r="A10" t="str">
            <v>黑美人西瓜</v>
          </cell>
          <cell r="B10">
            <v>10</v>
          </cell>
        </row>
        <row r="11">
          <cell r="A11" t="str">
            <v>泰国椰青大果2个装</v>
          </cell>
          <cell r="B11">
            <v>1</v>
          </cell>
        </row>
        <row r="12">
          <cell r="A12" t="str">
            <v>香甜大红枣</v>
          </cell>
          <cell r="B12">
            <v>1</v>
          </cell>
        </row>
        <row r="13">
          <cell r="A13" t="str">
            <v>19.9元理工/东职专用套餐椰青1苹果2皇帝柑6贡梨1香蕉3</v>
          </cell>
          <cell r="B13">
            <v>2</v>
          </cell>
        </row>
        <row r="14">
          <cell r="A14" t="str">
            <v>特级蜜瓜1个装</v>
          </cell>
          <cell r="B14">
            <v>2</v>
          </cell>
        </row>
        <row r="15">
          <cell r="A15" t="str">
            <v>突尼斯软籽石榴</v>
          </cell>
          <cell r="B15">
            <v>2</v>
          </cell>
        </row>
        <row r="16">
          <cell r="A16" t="str">
            <v>新疆冰糖心苹果（特级大果）</v>
          </cell>
          <cell r="B16">
            <v>1</v>
          </cell>
        </row>
        <row r="17">
          <cell r="A17" t="str">
            <v>库尔勒香梨</v>
          </cell>
          <cell r="B17">
            <v>1</v>
          </cell>
        </row>
        <row r="18">
          <cell r="A18" t="str">
            <v>带衣腰果</v>
          </cell>
          <cell r="B18">
            <v>3</v>
          </cell>
        </row>
        <row r="19">
          <cell r="A19" t="str">
            <v>美味杨桃</v>
          </cell>
          <cell r="B19">
            <v>2</v>
          </cell>
        </row>
        <row r="20">
          <cell r="A20" t="str">
            <v>脆甜无籽红提2斤装</v>
          </cell>
          <cell r="B20">
            <v>2</v>
          </cell>
        </row>
        <row r="21">
          <cell r="A21" t="str">
            <v>特级宫川桃</v>
          </cell>
          <cell r="B21">
            <v>1</v>
          </cell>
        </row>
        <row r="22">
          <cell r="A22" t="str">
            <v>开心果</v>
          </cell>
          <cell r="B22">
            <v>1</v>
          </cell>
        </row>
        <row r="23">
          <cell r="A23" t="str">
            <v>夏威夷果</v>
          </cell>
          <cell r="B23">
            <v>2</v>
          </cell>
        </row>
        <row r="24">
          <cell r="A24" t="str">
            <v>碧根果</v>
          </cell>
          <cell r="B24">
            <v>1</v>
          </cell>
        </row>
        <row r="25">
          <cell r="A25" t="str">
            <v>酸甜芒果干</v>
          </cell>
          <cell r="B25">
            <v>2</v>
          </cell>
        </row>
        <row r="26">
          <cell r="A26" t="str">
            <v>智利单J车厘子250g</v>
          </cell>
          <cell r="B26">
            <v>1</v>
          </cell>
        </row>
        <row r="27">
          <cell r="A27" t="str">
            <v>江西甜橙（1斤试吃装）</v>
          </cell>
          <cell r="B27">
            <v>53</v>
          </cell>
        </row>
        <row r="28">
          <cell r="A28" t="str">
            <v>安岳黄柠檬</v>
          </cell>
          <cell r="B28">
            <v>1</v>
          </cell>
        </row>
        <row r="29">
          <cell r="A29" t="str">
            <v>江西甜橙（理工专用）</v>
          </cell>
          <cell r="B29">
            <v>42</v>
          </cell>
        </row>
        <row r="30">
          <cell r="A30" t="str">
            <v>云南雪莲果</v>
          </cell>
          <cell r="B30">
            <v>3</v>
          </cell>
        </row>
        <row r="31">
          <cell r="A31" t="str">
            <v>皇帝柑</v>
          </cell>
          <cell r="B31">
            <v>1</v>
          </cell>
        </row>
        <row r="32">
          <cell r="A32" t="str">
            <v>广西小金桔1斤装</v>
          </cell>
          <cell r="B32">
            <v>3</v>
          </cell>
        </row>
        <row r="33">
          <cell r="A33" t="str">
            <v>泰国椰青（5个装大果）</v>
          </cell>
          <cell r="B33">
            <v>31</v>
          </cell>
        </row>
        <row r="34">
          <cell r="A34" t="str">
            <v>泰国椰青大果1个装</v>
          </cell>
          <cell r="B34">
            <v>48</v>
          </cell>
        </row>
        <row r="35">
          <cell r="A35" t="str">
            <v>红心牛奶木瓜</v>
          </cell>
          <cell r="B35">
            <v>2</v>
          </cell>
        </row>
        <row r="36">
          <cell r="A36" t="str">
            <v>泰国龙眼1斤装</v>
          </cell>
          <cell r="B36">
            <v>6</v>
          </cell>
        </row>
        <row r="37">
          <cell r="A37" t="str">
            <v>东海爆橘</v>
          </cell>
          <cell r="B37">
            <v>1</v>
          </cell>
        </row>
        <row r="38">
          <cell r="A38" t="str">
            <v>百香果6个装</v>
          </cell>
          <cell r="B38">
            <v>5</v>
          </cell>
        </row>
        <row r="39">
          <cell r="A39" t="str">
            <v>薄皮核桃</v>
          </cell>
          <cell r="B39">
            <v>1</v>
          </cell>
        </row>
        <row r="40">
          <cell r="A40" t="str">
            <v>核桃味小花生</v>
          </cell>
          <cell r="B40">
            <v>2</v>
          </cell>
        </row>
        <row r="41">
          <cell r="A41" t="str">
            <v>手打瓜子</v>
          </cell>
          <cell r="B41">
            <v>5</v>
          </cell>
        </row>
        <row r="42">
          <cell r="A42" t="str">
            <v>9.9元广医专用套餐苹果2个+皇帝柑4个+贡梨1个+香蕉3根</v>
          </cell>
          <cell r="B42">
            <v>1</v>
          </cell>
        </row>
        <row r="43">
          <cell r="A43" t="str">
            <v>9.9元理工/东职专用套餐苹果2个+贡梨1个+皇帝柑6个+杨桃2个</v>
          </cell>
          <cell r="B43">
            <v>1</v>
          </cell>
        </row>
        <row r="44">
          <cell r="A44" t="str">
            <v>9.9元理工/东职专用套餐苹果2个+皇帝柑4个+贡梨1个+香蕉3根</v>
          </cell>
          <cell r="B44">
            <v>6</v>
          </cell>
        </row>
        <row r="45">
          <cell r="A45" t="str">
            <v>坚果大礼包</v>
          </cell>
          <cell r="B45">
            <v>17</v>
          </cell>
        </row>
        <row r="46">
          <cell r="A46" t="str">
            <v>西海蜜桔</v>
          </cell>
          <cell r="B46">
            <v>8</v>
          </cell>
        </row>
        <row r="47">
          <cell r="A47" t="str">
            <v>特级香蕉</v>
          </cell>
          <cell r="B47">
            <v>36</v>
          </cell>
        </row>
        <row r="48">
          <cell r="A48" t="str">
            <v>一级贡梨</v>
          </cell>
          <cell r="B48">
            <v>8</v>
          </cell>
        </row>
        <row r="49">
          <cell r="A49" t="str">
            <v>洛川富士苹果</v>
          </cell>
          <cell r="B49">
            <v>5</v>
          </cell>
        </row>
        <row r="50">
          <cell r="A50" t="str">
            <v>琯溪红心柚</v>
          </cell>
          <cell r="B50">
            <v>13</v>
          </cell>
        </row>
        <row r="51">
          <cell r="A51" t="str">
            <v>A级克伦生无籽红提</v>
          </cell>
          <cell r="B51">
            <v>7</v>
          </cell>
        </row>
        <row r="52">
          <cell r="A52" t="str">
            <v>总计</v>
          </cell>
          <cell r="B52">
            <v>358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9.9元理工/东职专用套餐苹果2个+杨桃2个+贡梨1个+香蕉3根</v>
          </cell>
          <cell r="B2">
            <v>1</v>
          </cell>
        </row>
        <row r="3">
          <cell r="A3" t="str">
            <v>9.9元理工/东职专用套餐苹果2个+皇帝柑4个+贡梨1个+香蕉3根</v>
          </cell>
          <cell r="B3">
            <v>10</v>
          </cell>
        </row>
        <row r="4">
          <cell r="A4" t="str">
            <v>9.9元理工/东职专用套餐苹果2个+贡梨1个+皇帝柑6个+杨桃2个</v>
          </cell>
          <cell r="B4">
            <v>3</v>
          </cell>
        </row>
        <row r="5">
          <cell r="A5" t="str">
            <v>9.9元广医专用套餐苹果2个+皇帝柑4个+贡梨1个+香蕉3根</v>
          </cell>
          <cell r="B5">
            <v>2</v>
          </cell>
        </row>
        <row r="6">
          <cell r="A6" t="str">
            <v>19.9元理工/东职专用套餐椰青1苹果2皇帝柑6贡梨1香蕉3</v>
          </cell>
          <cell r="B6">
            <v>1</v>
          </cell>
        </row>
        <row r="7">
          <cell r="A7" t="str">
            <v>19.9元理工/东职专用套餐红提300g苹果2杨桃2皇帝柑6蕉3梨1</v>
          </cell>
          <cell r="B7">
            <v>2</v>
          </cell>
        </row>
        <row r="8">
          <cell r="A8" t="str">
            <v>13.9元理工/东职专用套餐苹果2皇帝柑4火龙果1贡梨1香蕉2</v>
          </cell>
          <cell r="B8">
            <v>4</v>
          </cell>
        </row>
        <row r="9">
          <cell r="A9" t="str">
            <v>13.9元理工/东职专用套餐苹果1无籽提300g桔子4贡梨1香蕉2</v>
          </cell>
          <cell r="B9">
            <v>2</v>
          </cell>
        </row>
        <row r="10">
          <cell r="A10" t="str">
            <v>13.9元广医专用套餐苹果1无籽提300g桔子4贡梨1香蕉2</v>
          </cell>
          <cell r="B10">
            <v>1</v>
          </cell>
        </row>
        <row r="11">
          <cell r="A11" t="str">
            <v>A级克伦生无籽红提</v>
          </cell>
          <cell r="B11">
            <v>5</v>
          </cell>
        </row>
        <row r="12">
          <cell r="A12" t="str">
            <v>百香果6个装</v>
          </cell>
          <cell r="B12">
            <v>4</v>
          </cell>
        </row>
        <row r="13">
          <cell r="A13" t="str">
            <v>碧根果</v>
          </cell>
          <cell r="B13">
            <v>1</v>
          </cell>
        </row>
        <row r="14">
          <cell r="A14" t="str">
            <v>脆甜无籽红提2斤装</v>
          </cell>
          <cell r="B14">
            <v>4</v>
          </cell>
        </row>
        <row r="15">
          <cell r="A15" t="str">
            <v>带衣腰果</v>
          </cell>
          <cell r="B15">
            <v>1</v>
          </cell>
        </row>
        <row r="16">
          <cell r="A16" t="str">
            <v>富有甜脆柿1盒装</v>
          </cell>
          <cell r="B16">
            <v>2</v>
          </cell>
        </row>
        <row r="17">
          <cell r="A17" t="str">
            <v>广西小金桔1斤装</v>
          </cell>
          <cell r="B17">
            <v>1</v>
          </cell>
        </row>
        <row r="18">
          <cell r="A18" t="str">
            <v>琯溪红心柚</v>
          </cell>
          <cell r="B18">
            <v>4</v>
          </cell>
        </row>
        <row r="19">
          <cell r="A19" t="str">
            <v>核桃味小花生</v>
          </cell>
          <cell r="B19">
            <v>8</v>
          </cell>
        </row>
        <row r="20">
          <cell r="A20" t="str">
            <v>红心火龙果3个装</v>
          </cell>
          <cell r="B20">
            <v>3</v>
          </cell>
        </row>
        <row r="21">
          <cell r="A21" t="str">
            <v>红心牛奶木瓜</v>
          </cell>
          <cell r="B21">
            <v>3</v>
          </cell>
        </row>
        <row r="22">
          <cell r="A22" t="str">
            <v>皇帝柑</v>
          </cell>
          <cell r="B22">
            <v>1</v>
          </cell>
        </row>
        <row r="23">
          <cell r="A23" t="str">
            <v>黄灯笼250g装</v>
          </cell>
          <cell r="B23">
            <v>1</v>
          </cell>
        </row>
        <row r="24">
          <cell r="A24" t="str">
            <v>坚果大礼包</v>
          </cell>
          <cell r="B24">
            <v>11</v>
          </cell>
        </row>
        <row r="25">
          <cell r="A25" t="str">
            <v>江西甜橙</v>
          </cell>
          <cell r="B25">
            <v>13</v>
          </cell>
        </row>
        <row r="26">
          <cell r="A26" t="str">
            <v>洛川富士苹果</v>
          </cell>
          <cell r="B26">
            <v>1</v>
          </cell>
        </row>
        <row r="27">
          <cell r="A27" t="str">
            <v>美味杨桃</v>
          </cell>
          <cell r="B27">
            <v>4</v>
          </cell>
        </row>
        <row r="28">
          <cell r="A28" t="str">
            <v>农家手工精制柿饼</v>
          </cell>
          <cell r="B28">
            <v>4</v>
          </cell>
        </row>
        <row r="29">
          <cell r="A29" t="str">
            <v>手打瓜子</v>
          </cell>
          <cell r="B29">
            <v>4</v>
          </cell>
        </row>
        <row r="30">
          <cell r="A30" t="str">
            <v>泰国龙眼1斤装</v>
          </cell>
          <cell r="B30">
            <v>4</v>
          </cell>
        </row>
        <row r="31">
          <cell r="A31" t="str">
            <v>泰国椰青（5个装大果）</v>
          </cell>
          <cell r="B31">
            <v>30</v>
          </cell>
        </row>
        <row r="32">
          <cell r="A32" t="str">
            <v>泰国椰青大果1个装</v>
          </cell>
          <cell r="B32">
            <v>8</v>
          </cell>
        </row>
        <row r="33">
          <cell r="A33" t="str">
            <v>特级蜜瓜1个装</v>
          </cell>
          <cell r="B33">
            <v>4</v>
          </cell>
        </row>
        <row r="34">
          <cell r="A34" t="str">
            <v>特级香蕉</v>
          </cell>
          <cell r="B34">
            <v>1</v>
          </cell>
        </row>
        <row r="35">
          <cell r="A35" t="str">
            <v>特级香蕉</v>
          </cell>
          <cell r="B35">
            <v>22</v>
          </cell>
        </row>
        <row r="36">
          <cell r="A36" t="str">
            <v>西海蜜桔</v>
          </cell>
          <cell r="B36">
            <v>10</v>
          </cell>
        </row>
        <row r="37">
          <cell r="A37" t="str">
            <v>新疆冰糖心苹果（特级大果）</v>
          </cell>
          <cell r="B37">
            <v>3</v>
          </cell>
        </row>
        <row r="38">
          <cell r="A38" t="str">
            <v>新鲜蓝莓1盒装</v>
          </cell>
          <cell r="B38">
            <v>9</v>
          </cell>
        </row>
        <row r="39">
          <cell r="A39" t="str">
            <v>徐香绿心奇异果（22个装）</v>
          </cell>
          <cell r="B39">
            <v>5</v>
          </cell>
        </row>
        <row r="40">
          <cell r="A40" t="str">
            <v>徐香绿心奇异果（4个装）理工/东职专用</v>
          </cell>
          <cell r="B40">
            <v>8</v>
          </cell>
        </row>
        <row r="41">
          <cell r="A41" t="str">
            <v>一级贡梨</v>
          </cell>
          <cell r="B41">
            <v>7</v>
          </cell>
        </row>
        <row r="42">
          <cell r="A42" t="str">
            <v>樱桃小番茄盒装</v>
          </cell>
          <cell r="B42">
            <v>1</v>
          </cell>
        </row>
        <row r="43">
          <cell r="A43" t="str">
            <v>云南雪莲果</v>
          </cell>
          <cell r="B43">
            <v>1</v>
          </cell>
        </row>
        <row r="44">
          <cell r="A44" t="str">
            <v>智利单J车厘子250g</v>
          </cell>
          <cell r="B44">
            <v>2</v>
          </cell>
        </row>
        <row r="45">
          <cell r="A45" t="str">
            <v>智利单J车厘子500g</v>
          </cell>
          <cell r="B45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秘鲁牛油果</v>
          </cell>
          <cell r="B3">
            <v>1</v>
          </cell>
        </row>
        <row r="4">
          <cell r="A4" t="str">
            <v>黄灯笼250g装</v>
          </cell>
          <cell r="B4">
            <v>2</v>
          </cell>
        </row>
        <row r="5">
          <cell r="A5" t="str">
            <v>江西甜橙</v>
          </cell>
          <cell r="B5">
            <v>9</v>
          </cell>
        </row>
        <row r="6">
          <cell r="A6" t="str">
            <v>新鲜蓝莓1盒装</v>
          </cell>
          <cell r="B6">
            <v>1</v>
          </cell>
        </row>
        <row r="7">
          <cell r="A7" t="str">
            <v>红心火龙果3个装</v>
          </cell>
          <cell r="B7">
            <v>3</v>
          </cell>
        </row>
        <row r="8">
          <cell r="A8" t="str">
            <v>黑美人西瓜</v>
          </cell>
          <cell r="B8">
            <v>1</v>
          </cell>
        </row>
        <row r="9">
          <cell r="A9" t="str">
            <v>特级蜜瓜1个装</v>
          </cell>
          <cell r="B9">
            <v>3</v>
          </cell>
        </row>
        <row r="10">
          <cell r="A10" t="str">
            <v>新疆冰糖心苹果（特级大果）</v>
          </cell>
          <cell r="B10">
            <v>1</v>
          </cell>
        </row>
        <row r="11">
          <cell r="A11" t="str">
            <v>库尔勒香梨</v>
          </cell>
          <cell r="B11">
            <v>1</v>
          </cell>
        </row>
        <row r="12">
          <cell r="A12" t="str">
            <v>带衣腰果</v>
          </cell>
          <cell r="B12">
            <v>1</v>
          </cell>
        </row>
        <row r="13">
          <cell r="A13" t="str">
            <v>美味杨桃</v>
          </cell>
          <cell r="B13">
            <v>2</v>
          </cell>
        </row>
        <row r="14">
          <cell r="A14" t="str">
            <v>富有甜脆柿1盒装</v>
          </cell>
          <cell r="B14">
            <v>1</v>
          </cell>
        </row>
        <row r="15">
          <cell r="A15" t="str">
            <v>开心果</v>
          </cell>
          <cell r="B15">
            <v>1</v>
          </cell>
        </row>
        <row r="16">
          <cell r="A16" t="str">
            <v>富有甜脆柿礼盒装</v>
          </cell>
          <cell r="B16">
            <v>3</v>
          </cell>
        </row>
        <row r="17">
          <cell r="A17" t="str">
            <v>徐香绿心奇异果（22个装）</v>
          </cell>
          <cell r="B17">
            <v>3</v>
          </cell>
        </row>
        <row r="18">
          <cell r="A18" t="str">
            <v>智利单J车厘子250g</v>
          </cell>
          <cell r="B18">
            <v>2</v>
          </cell>
        </row>
        <row r="19">
          <cell r="A19" t="str">
            <v>智利单J车厘子500g</v>
          </cell>
          <cell r="B19">
            <v>1</v>
          </cell>
        </row>
        <row r="20">
          <cell r="A20" t="str">
            <v>安岳黄柠檬</v>
          </cell>
          <cell r="B20">
            <v>1</v>
          </cell>
        </row>
        <row r="21">
          <cell r="A21" t="str">
            <v>云南雪莲果</v>
          </cell>
          <cell r="B21">
            <v>3</v>
          </cell>
        </row>
        <row r="22">
          <cell r="A22" t="str">
            <v>皇帝柑</v>
          </cell>
          <cell r="B22">
            <v>5</v>
          </cell>
        </row>
        <row r="23">
          <cell r="A23" t="str">
            <v>泰国椰青（5个装大果）</v>
          </cell>
          <cell r="B23">
            <v>39</v>
          </cell>
        </row>
        <row r="24">
          <cell r="A24" t="str">
            <v>泰国椰青大果1个装</v>
          </cell>
          <cell r="B24">
            <v>17</v>
          </cell>
        </row>
        <row r="25">
          <cell r="A25" t="str">
            <v>徐香绿心奇异果（4个装）理工/东职专用</v>
          </cell>
          <cell r="B25">
            <v>6</v>
          </cell>
        </row>
        <row r="26">
          <cell r="A26" t="str">
            <v>红心牛奶木瓜</v>
          </cell>
          <cell r="B26">
            <v>2</v>
          </cell>
        </row>
        <row r="27">
          <cell r="A27" t="str">
            <v>泰国龙眼1斤装</v>
          </cell>
          <cell r="B27">
            <v>4</v>
          </cell>
        </row>
        <row r="28">
          <cell r="A28" t="str">
            <v>东海爆橘</v>
          </cell>
          <cell r="B28">
            <v>1</v>
          </cell>
        </row>
        <row r="29">
          <cell r="A29" t="str">
            <v>百香果6个装</v>
          </cell>
          <cell r="B29">
            <v>1</v>
          </cell>
        </row>
        <row r="30">
          <cell r="A30" t="str">
            <v>核桃味小花生</v>
          </cell>
          <cell r="B30">
            <v>1</v>
          </cell>
        </row>
        <row r="31">
          <cell r="A31" t="str">
            <v>手打瓜子</v>
          </cell>
          <cell r="B31">
            <v>1</v>
          </cell>
        </row>
        <row r="32">
          <cell r="A32" t="str">
            <v>泰国椰青大果1个装</v>
          </cell>
          <cell r="B32">
            <v>2</v>
          </cell>
        </row>
        <row r="33">
          <cell r="A33" t="str">
            <v>西海蜜桔</v>
          </cell>
          <cell r="B33">
            <v>9</v>
          </cell>
        </row>
        <row r="34">
          <cell r="A34" t="str">
            <v>特级香蕉</v>
          </cell>
          <cell r="B34">
            <v>21</v>
          </cell>
        </row>
        <row r="35">
          <cell r="A35" t="str">
            <v>一级贡梨</v>
          </cell>
          <cell r="B35">
            <v>9</v>
          </cell>
        </row>
        <row r="36">
          <cell r="A36" t="str">
            <v>洛川富士苹果</v>
          </cell>
          <cell r="B36">
            <v>5</v>
          </cell>
        </row>
        <row r="37">
          <cell r="A37" t="str">
            <v>琯溪红心柚</v>
          </cell>
          <cell r="B37">
            <v>4</v>
          </cell>
        </row>
        <row r="38">
          <cell r="A38" t="str">
            <v>A级克伦生无籽红提</v>
          </cell>
          <cell r="B38">
            <v>3</v>
          </cell>
        </row>
        <row r="39">
          <cell r="A39" t="str">
            <v>坚果大礼包5合1</v>
          </cell>
          <cell r="B39">
            <v>3</v>
          </cell>
        </row>
        <row r="40">
          <cell r="A40" t="str">
            <v>坚果大礼包9合1</v>
          </cell>
          <cell r="B40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2" displayName="表2" ref="A2:G35" headerRowCount="0" totalsRowShown="0">
  <tableColumns count="7">
    <tableColumn id="1" name="           营业日报表      " dataDxfId="0"/>
    <tableColumn id="2" name="列1" dataDxfId="1"/>
    <tableColumn id="3" name="列2" dataDxfId="2"/>
    <tableColumn id="4" name="列3" dataDxfId="3"/>
    <tableColumn id="5" name="列4" dataDxfId="4"/>
    <tableColumn id="6" name="列5" dataDxfId="5"/>
    <tableColumn id="7" name="列6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pane ySplit="3" topLeftCell="A10" activePane="bottomLeft" state="frozen"/>
      <selection/>
      <selection pane="bottomLeft" activeCell="H52" sqref="H52"/>
    </sheetView>
  </sheetViews>
  <sheetFormatPr defaultColWidth="9" defaultRowHeight="13.5"/>
  <cols>
    <col min="1" max="1" width="15.625" style="45" customWidth="1"/>
    <col min="2" max="2" width="14" style="45" customWidth="1"/>
    <col min="3" max="3" width="14.625" style="45" customWidth="1"/>
    <col min="4" max="4" width="16.25" style="45" customWidth="1"/>
    <col min="5" max="5" width="14" style="45" customWidth="1"/>
    <col min="6" max="6" width="17.375" style="45" customWidth="1"/>
    <col min="7" max="7" width="11.875" style="45" customWidth="1"/>
    <col min="8" max="8" width="10.625" style="45"/>
    <col min="9" max="9" width="11.5" customWidth="1"/>
    <col min="10" max="10" width="10.375"/>
  </cols>
  <sheetData>
    <row r="1" ht="30" customHeight="1" spans="1:7">
      <c r="A1" s="77" t="s">
        <v>0</v>
      </c>
      <c r="B1" s="77"/>
      <c r="C1" s="77"/>
      <c r="D1" s="77"/>
      <c r="E1" s="77"/>
      <c r="F1" s="77"/>
      <c r="G1" s="77"/>
    </row>
    <row r="2" ht="18" customHeight="1" spans="1:7">
      <c r="A2" s="78"/>
      <c r="B2" s="78"/>
      <c r="C2" s="78"/>
      <c r="D2" s="78"/>
      <c r="E2" s="78"/>
      <c r="F2" s="78"/>
      <c r="G2" s="47" t="s">
        <v>1</v>
      </c>
    </row>
    <row r="3" ht="33" customHeight="1" spans="1:7">
      <c r="A3" s="79" t="s">
        <v>2</v>
      </c>
      <c r="B3" s="80" t="s">
        <v>3</v>
      </c>
      <c r="C3" s="80" t="s">
        <v>4</v>
      </c>
      <c r="D3" s="80" t="s">
        <v>5</v>
      </c>
      <c r="E3" s="80" t="s">
        <v>4</v>
      </c>
      <c r="F3" s="80" t="s">
        <v>6</v>
      </c>
      <c r="G3" s="80" t="s">
        <v>4</v>
      </c>
    </row>
    <row r="4" ht="33" customHeight="1" spans="1:7">
      <c r="A4" s="81">
        <v>43769</v>
      </c>
      <c r="B4" s="70">
        <v>109</v>
      </c>
      <c r="C4" s="82">
        <v>-30</v>
      </c>
      <c r="D4" s="70">
        <v>452</v>
      </c>
      <c r="E4" s="82">
        <v>-40</v>
      </c>
      <c r="F4" s="70">
        <v>4951.35</v>
      </c>
      <c r="G4" s="83">
        <v>-1372.74</v>
      </c>
    </row>
    <row r="5" ht="33" customHeight="1" spans="1:7">
      <c r="A5" s="84">
        <v>43770</v>
      </c>
      <c r="B5" s="70">
        <v>99</v>
      </c>
      <c r="C5" s="82">
        <f>B5-B4</f>
        <v>-10</v>
      </c>
      <c r="D5" s="70">
        <v>408</v>
      </c>
      <c r="E5" s="82">
        <f>D5-D4</f>
        <v>-44</v>
      </c>
      <c r="F5" s="70">
        <v>3815.06</v>
      </c>
      <c r="G5" s="83">
        <f>F5-F4</f>
        <v>-1136.29</v>
      </c>
    </row>
    <row r="6" ht="33" customHeight="1" spans="1:7">
      <c r="A6" s="84">
        <v>43771</v>
      </c>
      <c r="B6" s="70">
        <v>172</v>
      </c>
      <c r="C6" s="82">
        <f t="shared" ref="C5:C24" si="0">B6-B5</f>
        <v>73</v>
      </c>
      <c r="D6" s="70">
        <v>305</v>
      </c>
      <c r="E6" s="82">
        <f t="shared" ref="E5:E22" si="1">D6-D5</f>
        <v>-103</v>
      </c>
      <c r="F6" s="70">
        <v>2637.48</v>
      </c>
      <c r="G6" s="83">
        <f t="shared" ref="G5:G22" si="2">F6-F5</f>
        <v>-1177.58</v>
      </c>
    </row>
    <row r="7" ht="33" customHeight="1" spans="1:7">
      <c r="A7" s="84">
        <v>43772</v>
      </c>
      <c r="B7" s="70">
        <v>250</v>
      </c>
      <c r="C7" s="85">
        <f t="shared" si="0"/>
        <v>78</v>
      </c>
      <c r="D7" s="70">
        <v>441</v>
      </c>
      <c r="E7" s="85">
        <f t="shared" si="1"/>
        <v>136</v>
      </c>
      <c r="F7" s="70">
        <v>2561.31</v>
      </c>
      <c r="G7" s="83">
        <f t="shared" si="2"/>
        <v>-76.1700000000001</v>
      </c>
    </row>
    <row r="8" ht="33" customHeight="1" spans="1:7">
      <c r="A8" s="84">
        <v>43773</v>
      </c>
      <c r="B8" s="70">
        <v>260</v>
      </c>
      <c r="C8" s="85">
        <f t="shared" si="0"/>
        <v>10</v>
      </c>
      <c r="D8" s="70">
        <v>453</v>
      </c>
      <c r="E8" s="86">
        <f t="shared" si="1"/>
        <v>12</v>
      </c>
      <c r="F8" s="70">
        <v>2654.09</v>
      </c>
      <c r="G8" s="87">
        <f t="shared" si="2"/>
        <v>92.7800000000002</v>
      </c>
    </row>
    <row r="9" ht="33" customHeight="1" spans="1:7">
      <c r="A9" s="84">
        <v>43774</v>
      </c>
      <c r="B9" s="70">
        <v>257</v>
      </c>
      <c r="C9" s="82">
        <f t="shared" si="0"/>
        <v>-3</v>
      </c>
      <c r="D9" s="70">
        <v>448</v>
      </c>
      <c r="E9" s="82">
        <f t="shared" si="1"/>
        <v>-5</v>
      </c>
      <c r="F9" s="70">
        <v>3027.58</v>
      </c>
      <c r="G9" s="88">
        <f t="shared" si="2"/>
        <v>373.49</v>
      </c>
    </row>
    <row r="10" ht="33" customHeight="1" spans="1:7">
      <c r="A10" s="84">
        <v>43775</v>
      </c>
      <c r="B10" s="70">
        <v>192</v>
      </c>
      <c r="C10" s="82">
        <f t="shared" si="0"/>
        <v>-65</v>
      </c>
      <c r="D10" s="70">
        <v>548</v>
      </c>
      <c r="E10" s="85">
        <f t="shared" si="1"/>
        <v>100</v>
      </c>
      <c r="F10" s="70">
        <v>4857.28</v>
      </c>
      <c r="G10" s="88">
        <f t="shared" si="2"/>
        <v>1829.7</v>
      </c>
    </row>
    <row r="11" ht="33" customHeight="1" spans="1:7">
      <c r="A11" s="84">
        <v>43776</v>
      </c>
      <c r="B11" s="70">
        <v>270</v>
      </c>
      <c r="C11" s="85">
        <f t="shared" si="0"/>
        <v>78</v>
      </c>
      <c r="D11" s="70">
        <v>560</v>
      </c>
      <c r="E11" s="82">
        <f t="shared" si="1"/>
        <v>12</v>
      </c>
      <c r="F11" s="70">
        <v>4390.3</v>
      </c>
      <c r="G11" s="83">
        <f t="shared" si="2"/>
        <v>-466.98</v>
      </c>
    </row>
    <row r="12" ht="33" customHeight="1" spans="1:7">
      <c r="A12" s="84">
        <v>43777</v>
      </c>
      <c r="B12" s="70">
        <v>228</v>
      </c>
      <c r="C12" s="82">
        <f t="shared" si="0"/>
        <v>-42</v>
      </c>
      <c r="D12" s="70">
        <v>494</v>
      </c>
      <c r="E12" s="82">
        <f t="shared" si="1"/>
        <v>-66</v>
      </c>
      <c r="F12" s="70">
        <v>3857.01</v>
      </c>
      <c r="G12" s="83">
        <f t="shared" si="2"/>
        <v>-533.29</v>
      </c>
    </row>
    <row r="13" ht="33" customHeight="1" spans="1:7">
      <c r="A13" s="84">
        <v>43778</v>
      </c>
      <c r="B13" s="70">
        <v>102</v>
      </c>
      <c r="C13" s="82">
        <f t="shared" si="0"/>
        <v>-126</v>
      </c>
      <c r="D13" s="70">
        <v>245</v>
      </c>
      <c r="E13" s="82">
        <f t="shared" si="1"/>
        <v>-249</v>
      </c>
      <c r="F13" s="70">
        <v>2422.57</v>
      </c>
      <c r="G13" s="83">
        <f t="shared" si="2"/>
        <v>-1434.44</v>
      </c>
    </row>
    <row r="14" ht="33" customHeight="1" spans="1:7">
      <c r="A14" s="84">
        <v>43779</v>
      </c>
      <c r="B14" s="70">
        <v>96</v>
      </c>
      <c r="C14" s="82">
        <f t="shared" si="0"/>
        <v>-6</v>
      </c>
      <c r="D14" s="70">
        <v>262</v>
      </c>
      <c r="E14" s="85">
        <f t="shared" si="1"/>
        <v>17</v>
      </c>
      <c r="F14" s="70">
        <v>2742.23</v>
      </c>
      <c r="G14" s="88">
        <f t="shared" si="2"/>
        <v>319.66</v>
      </c>
    </row>
    <row r="15" ht="33" customHeight="1" spans="1:7">
      <c r="A15" s="84">
        <v>43780</v>
      </c>
      <c r="B15" s="70">
        <v>90</v>
      </c>
      <c r="C15" s="85">
        <f t="shared" si="0"/>
        <v>-6</v>
      </c>
      <c r="D15" s="70">
        <v>249</v>
      </c>
      <c r="E15" s="85">
        <f t="shared" si="1"/>
        <v>-13</v>
      </c>
      <c r="F15" s="70">
        <v>2565.14</v>
      </c>
      <c r="G15" s="88">
        <f t="shared" si="2"/>
        <v>-177.09</v>
      </c>
    </row>
    <row r="16" ht="33" customHeight="1" spans="1:7">
      <c r="A16" s="84">
        <v>43781</v>
      </c>
      <c r="B16" s="70">
        <v>129</v>
      </c>
      <c r="C16" s="85">
        <f t="shared" si="0"/>
        <v>39</v>
      </c>
      <c r="D16" s="70">
        <v>309</v>
      </c>
      <c r="E16" s="85">
        <f t="shared" si="1"/>
        <v>60</v>
      </c>
      <c r="F16" s="70">
        <v>3833.41</v>
      </c>
      <c r="G16" s="88">
        <f t="shared" si="2"/>
        <v>1268.27</v>
      </c>
    </row>
    <row r="17" ht="33" customHeight="1" spans="1:7">
      <c r="A17" s="84">
        <v>43782</v>
      </c>
      <c r="B17" s="70">
        <v>112</v>
      </c>
      <c r="C17" s="82">
        <f t="shared" si="0"/>
        <v>-17</v>
      </c>
      <c r="D17" s="70">
        <v>297</v>
      </c>
      <c r="E17" s="82">
        <f t="shared" si="1"/>
        <v>-12</v>
      </c>
      <c r="F17" s="70">
        <v>3795.64</v>
      </c>
      <c r="G17" s="83">
        <f t="shared" si="2"/>
        <v>-37.77</v>
      </c>
    </row>
    <row r="18" ht="33" customHeight="1" spans="1:7">
      <c r="A18" s="84">
        <v>43783</v>
      </c>
      <c r="B18" s="70">
        <v>150</v>
      </c>
      <c r="C18" s="85">
        <f t="shared" si="0"/>
        <v>38</v>
      </c>
      <c r="D18" s="70">
        <v>391</v>
      </c>
      <c r="E18" s="85">
        <f t="shared" si="1"/>
        <v>94</v>
      </c>
      <c r="F18" s="70">
        <v>4497.08</v>
      </c>
      <c r="G18" s="88">
        <f t="shared" si="2"/>
        <v>701.44</v>
      </c>
    </row>
    <row r="19" ht="33" customHeight="1" spans="1:7">
      <c r="A19" s="84">
        <v>43784</v>
      </c>
      <c r="B19" s="70">
        <v>115</v>
      </c>
      <c r="C19" s="82">
        <f t="shared" si="0"/>
        <v>-35</v>
      </c>
      <c r="D19" s="70">
        <v>301</v>
      </c>
      <c r="E19" s="82">
        <f t="shared" si="1"/>
        <v>-90</v>
      </c>
      <c r="F19" s="70">
        <v>3803.62</v>
      </c>
      <c r="G19" s="83">
        <f t="shared" si="2"/>
        <v>-693.46</v>
      </c>
    </row>
    <row r="20" ht="33" customHeight="1" spans="1:7">
      <c r="A20" s="84">
        <v>43785</v>
      </c>
      <c r="B20" s="70">
        <v>71</v>
      </c>
      <c r="C20" s="82">
        <f t="shared" si="0"/>
        <v>-44</v>
      </c>
      <c r="D20" s="70">
        <v>167</v>
      </c>
      <c r="E20" s="82">
        <f t="shared" si="1"/>
        <v>-134</v>
      </c>
      <c r="F20" s="70">
        <v>1978.02</v>
      </c>
      <c r="G20" s="83">
        <f t="shared" si="2"/>
        <v>-1825.6</v>
      </c>
    </row>
    <row r="21" ht="33" customHeight="1" spans="1:7">
      <c r="A21" s="84">
        <v>43786</v>
      </c>
      <c r="B21" s="70">
        <v>82</v>
      </c>
      <c r="C21" s="85">
        <f t="shared" si="0"/>
        <v>11</v>
      </c>
      <c r="D21" s="70">
        <v>226</v>
      </c>
      <c r="E21" s="85">
        <f t="shared" si="1"/>
        <v>59</v>
      </c>
      <c r="F21" s="70">
        <v>2806.84</v>
      </c>
      <c r="G21" s="88">
        <f t="shared" si="2"/>
        <v>828.82</v>
      </c>
    </row>
    <row r="22" ht="33" customHeight="1" spans="1:7">
      <c r="A22" s="84">
        <v>43787</v>
      </c>
      <c r="B22" s="70">
        <v>114</v>
      </c>
      <c r="C22" s="85">
        <f t="shared" si="0"/>
        <v>32</v>
      </c>
      <c r="D22" s="70">
        <v>319</v>
      </c>
      <c r="E22" s="85">
        <f t="shared" si="1"/>
        <v>93</v>
      </c>
      <c r="F22" s="70">
        <v>5466.54</v>
      </c>
      <c r="G22" s="88">
        <f t="shared" si="2"/>
        <v>2659.7</v>
      </c>
    </row>
    <row r="23" ht="33" customHeight="1" spans="1:13">
      <c r="A23" s="84">
        <v>43788</v>
      </c>
      <c r="B23" s="70">
        <v>96</v>
      </c>
      <c r="C23" s="82">
        <f t="shared" si="0"/>
        <v>-18</v>
      </c>
      <c r="D23" s="70">
        <v>236</v>
      </c>
      <c r="E23" s="82">
        <f t="shared" ref="E23:E34" si="3">D23-D22</f>
        <v>-83</v>
      </c>
      <c r="F23" s="70">
        <v>3140.16</v>
      </c>
      <c r="G23" s="83">
        <f t="shared" ref="G23:G34" si="4">F23-F22</f>
        <v>-2326.38</v>
      </c>
      <c r="I23" s="73"/>
      <c r="J23" s="73"/>
      <c r="K23" s="73"/>
      <c r="L23" s="73"/>
      <c r="M23" s="73"/>
    </row>
    <row r="24" ht="33" customHeight="1" spans="1:13">
      <c r="A24" s="84">
        <v>43789</v>
      </c>
      <c r="B24" s="70">
        <v>85</v>
      </c>
      <c r="C24" s="82">
        <f t="shared" si="0"/>
        <v>-11</v>
      </c>
      <c r="D24" s="70">
        <v>225</v>
      </c>
      <c r="E24" s="82">
        <f t="shared" si="3"/>
        <v>-11</v>
      </c>
      <c r="F24" s="70">
        <v>2965.74</v>
      </c>
      <c r="G24" s="83">
        <f t="shared" si="4"/>
        <v>-174.42</v>
      </c>
      <c r="I24" s="94"/>
      <c r="J24" s="73"/>
      <c r="K24" s="73"/>
      <c r="L24" s="73"/>
      <c r="M24" s="73"/>
    </row>
    <row r="25" ht="33" customHeight="1" spans="1:13">
      <c r="A25" s="84">
        <v>43790</v>
      </c>
      <c r="B25" s="70">
        <v>98</v>
      </c>
      <c r="C25" s="82">
        <f t="shared" ref="C23:C34" si="5">B25-B24</f>
        <v>13</v>
      </c>
      <c r="D25" s="70">
        <v>289</v>
      </c>
      <c r="E25" s="82">
        <f t="shared" si="3"/>
        <v>64</v>
      </c>
      <c r="F25" s="70">
        <v>4458.66</v>
      </c>
      <c r="G25" s="83">
        <f t="shared" si="4"/>
        <v>1492.92</v>
      </c>
      <c r="I25" s="94"/>
      <c r="J25" s="73"/>
      <c r="K25" s="73"/>
      <c r="L25" s="73"/>
      <c r="M25" s="73"/>
    </row>
    <row r="26" ht="33" customHeight="1" spans="1:13">
      <c r="A26" s="84">
        <v>43791</v>
      </c>
      <c r="B26" s="70">
        <v>106</v>
      </c>
      <c r="C26" s="85">
        <f t="shared" si="5"/>
        <v>8</v>
      </c>
      <c r="D26" s="70">
        <v>283</v>
      </c>
      <c r="E26" s="85">
        <f>F26-D25</f>
        <v>3243.44</v>
      </c>
      <c r="F26" s="70">
        <v>3532.44</v>
      </c>
      <c r="G26" s="83">
        <f>D26-F25</f>
        <v>-4175.66</v>
      </c>
      <c r="I26" s="94"/>
      <c r="J26" s="73"/>
      <c r="K26" s="73"/>
      <c r="L26" s="73"/>
      <c r="M26" s="73"/>
    </row>
    <row r="27" ht="33" customHeight="1" spans="1:13">
      <c r="A27" s="84">
        <v>43792</v>
      </c>
      <c r="B27" s="70">
        <v>88</v>
      </c>
      <c r="C27" s="82">
        <f t="shared" si="5"/>
        <v>-18</v>
      </c>
      <c r="D27" s="70">
        <v>214</v>
      </c>
      <c r="E27" s="82">
        <f>D27-F26</f>
        <v>-3318.44</v>
      </c>
      <c r="F27" s="70">
        <v>2668.66</v>
      </c>
      <c r="G27" s="88">
        <f>F27-D26</f>
        <v>2385.66</v>
      </c>
      <c r="I27" s="94"/>
      <c r="J27" s="73"/>
      <c r="K27" s="73"/>
      <c r="L27" s="73"/>
      <c r="M27" s="73"/>
    </row>
    <row r="28" ht="33" customHeight="1" spans="1:13">
      <c r="A28" s="84">
        <v>43793</v>
      </c>
      <c r="B28" s="70">
        <v>82</v>
      </c>
      <c r="C28" s="82">
        <f t="shared" si="5"/>
        <v>-6</v>
      </c>
      <c r="D28" s="70">
        <v>202</v>
      </c>
      <c r="E28" s="82">
        <f t="shared" si="3"/>
        <v>-12</v>
      </c>
      <c r="F28" s="70">
        <v>2220.68</v>
      </c>
      <c r="G28" s="83">
        <f t="shared" si="4"/>
        <v>-447.98</v>
      </c>
      <c r="I28" s="94"/>
      <c r="J28" s="73"/>
      <c r="K28" s="73"/>
      <c r="L28" s="73"/>
      <c r="M28" s="73"/>
    </row>
    <row r="29" ht="33" customHeight="1" spans="1:13">
      <c r="A29" s="84">
        <v>43794</v>
      </c>
      <c r="B29" s="70">
        <v>130</v>
      </c>
      <c r="C29" s="85">
        <f t="shared" si="5"/>
        <v>48</v>
      </c>
      <c r="D29" s="70">
        <v>305</v>
      </c>
      <c r="E29" s="85">
        <f t="shared" si="3"/>
        <v>103</v>
      </c>
      <c r="F29" s="70">
        <v>3412.84</v>
      </c>
      <c r="G29" s="88">
        <f t="shared" si="4"/>
        <v>1192.16</v>
      </c>
      <c r="I29" s="94"/>
      <c r="J29" s="73"/>
      <c r="K29" s="73"/>
      <c r="L29" s="73"/>
      <c r="M29" s="73"/>
    </row>
    <row r="30" ht="33" customHeight="1" spans="1:13">
      <c r="A30" s="84">
        <v>43795</v>
      </c>
      <c r="B30" s="70">
        <v>99</v>
      </c>
      <c r="C30" s="82">
        <f t="shared" si="5"/>
        <v>-31</v>
      </c>
      <c r="D30" s="70">
        <v>250</v>
      </c>
      <c r="E30" s="82">
        <f t="shared" si="3"/>
        <v>-55</v>
      </c>
      <c r="F30" s="70">
        <v>3587.7</v>
      </c>
      <c r="G30" s="88">
        <f t="shared" si="4"/>
        <v>174.86</v>
      </c>
      <c r="I30" s="94"/>
      <c r="J30" s="73"/>
      <c r="K30" s="73"/>
      <c r="L30" s="73"/>
      <c r="M30" s="73"/>
    </row>
    <row r="31" ht="33" customHeight="1" spans="1:13">
      <c r="A31" s="84">
        <v>43796</v>
      </c>
      <c r="B31" s="70">
        <v>178</v>
      </c>
      <c r="C31" s="85">
        <f t="shared" si="5"/>
        <v>79</v>
      </c>
      <c r="D31" s="70">
        <v>459</v>
      </c>
      <c r="E31" s="85">
        <f t="shared" si="3"/>
        <v>209</v>
      </c>
      <c r="F31" s="70">
        <v>8103.48</v>
      </c>
      <c r="G31" s="88">
        <f t="shared" si="4"/>
        <v>4515.78</v>
      </c>
      <c r="I31" s="94"/>
      <c r="J31" s="73"/>
      <c r="K31" s="73"/>
      <c r="L31" s="73"/>
      <c r="M31" s="73"/>
    </row>
    <row r="32" ht="33" customHeight="1" spans="1:7">
      <c r="A32" s="84">
        <v>43797</v>
      </c>
      <c r="B32" s="70">
        <v>142</v>
      </c>
      <c r="C32" s="82">
        <f t="shared" si="5"/>
        <v>-36</v>
      </c>
      <c r="D32" s="70">
        <v>382</v>
      </c>
      <c r="E32" s="82">
        <f t="shared" si="3"/>
        <v>-77</v>
      </c>
      <c r="F32" s="70">
        <v>5895.8</v>
      </c>
      <c r="G32" s="83">
        <f t="shared" si="4"/>
        <v>-2207.68</v>
      </c>
    </row>
    <row r="33" ht="33" customHeight="1" spans="1:7">
      <c r="A33" s="84">
        <v>43798</v>
      </c>
      <c r="B33" s="70">
        <v>219</v>
      </c>
      <c r="C33" s="82">
        <f t="shared" si="5"/>
        <v>77</v>
      </c>
      <c r="D33" s="70">
        <v>333</v>
      </c>
      <c r="E33" s="82">
        <f t="shared" si="3"/>
        <v>-49</v>
      </c>
      <c r="F33" s="70">
        <v>4781.88</v>
      </c>
      <c r="G33" s="83">
        <f t="shared" si="4"/>
        <v>-1113.92</v>
      </c>
    </row>
    <row r="34" ht="33" customHeight="1" spans="1:7">
      <c r="A34" s="84">
        <v>43799</v>
      </c>
      <c r="B34" s="70">
        <v>92</v>
      </c>
      <c r="C34" s="82">
        <f t="shared" si="5"/>
        <v>-127</v>
      </c>
      <c r="D34" s="70">
        <v>200</v>
      </c>
      <c r="E34" s="82">
        <f t="shared" si="3"/>
        <v>-133</v>
      </c>
      <c r="F34" s="70">
        <v>4308.08</v>
      </c>
      <c r="G34" s="83">
        <f t="shared" si="4"/>
        <v>-473.8</v>
      </c>
    </row>
    <row r="35" ht="29" customHeight="1" spans="1:7">
      <c r="A35" s="89" t="s">
        <v>7</v>
      </c>
      <c r="B35" s="90">
        <f>SUM(B5:B34)</f>
        <v>4204</v>
      </c>
      <c r="C35" s="89" t="s">
        <v>8</v>
      </c>
      <c r="D35" s="90">
        <f>SUM(D5:D34)</f>
        <v>9801</v>
      </c>
      <c r="E35" s="89" t="s">
        <v>9</v>
      </c>
      <c r="F35" s="90">
        <f>SUM(F5:F34)</f>
        <v>110787.32</v>
      </c>
      <c r="G35" s="89"/>
    </row>
    <row r="36" ht="24" customHeight="1"/>
    <row r="37" ht="25.5" spans="1:9">
      <c r="A37" s="61" t="s">
        <v>10</v>
      </c>
      <c r="B37" s="61"/>
      <c r="C37" s="61"/>
      <c r="D37" s="61"/>
      <c r="F37" s="46" t="s">
        <v>11</v>
      </c>
      <c r="G37" s="46"/>
      <c r="H37" s="46"/>
      <c r="I37" s="46"/>
    </row>
    <row r="38" ht="24" customHeight="1" spans="1:9">
      <c r="A38" s="48" t="s">
        <v>2</v>
      </c>
      <c r="B38" s="48" t="s">
        <v>12</v>
      </c>
      <c r="C38" s="48" t="s">
        <v>13</v>
      </c>
      <c r="D38" s="48" t="s">
        <v>14</v>
      </c>
      <c r="F38" s="48" t="s">
        <v>2</v>
      </c>
      <c r="G38" s="48" t="s">
        <v>12</v>
      </c>
      <c r="H38" s="48" t="s">
        <v>13</v>
      </c>
      <c r="I38" s="48" t="s">
        <v>14</v>
      </c>
    </row>
    <row r="39" ht="28" customHeight="1" spans="1:9">
      <c r="A39" s="54" t="s">
        <v>15</v>
      </c>
      <c r="B39" s="54">
        <v>1391.9</v>
      </c>
      <c r="C39" s="54">
        <f>5049.96+154.9</f>
        <v>5204.86</v>
      </c>
      <c r="D39" s="54">
        <f t="shared" ref="D39:D44" si="6">B39+C39</f>
        <v>6596.76</v>
      </c>
      <c r="F39" s="54" t="s">
        <v>16</v>
      </c>
      <c r="G39" s="54">
        <v>440.4</v>
      </c>
      <c r="H39" s="54">
        <f>376.28+67.76</f>
        <v>444.04</v>
      </c>
      <c r="I39" s="54">
        <f t="shared" ref="I39:I44" si="7">G39+H39</f>
        <v>884.44</v>
      </c>
    </row>
    <row r="40" ht="32" customHeight="1" spans="1:9">
      <c r="A40" s="91">
        <v>43793</v>
      </c>
      <c r="B40" s="54">
        <v>271.7</v>
      </c>
      <c r="C40" s="54">
        <v>250.68</v>
      </c>
      <c r="D40" s="54">
        <f t="shared" si="6"/>
        <v>522.38</v>
      </c>
      <c r="F40" s="91">
        <v>43793</v>
      </c>
      <c r="G40" s="54">
        <v>13.9</v>
      </c>
      <c r="H40" s="54">
        <f>122.1-13.9</f>
        <v>108.2</v>
      </c>
      <c r="I40" s="54">
        <f t="shared" si="7"/>
        <v>122.1</v>
      </c>
    </row>
    <row r="41" ht="32" customHeight="1" spans="1:9">
      <c r="A41" s="91">
        <v>43794</v>
      </c>
      <c r="B41" s="54">
        <v>361.3</v>
      </c>
      <c r="C41" s="54">
        <v>415.64</v>
      </c>
      <c r="D41" s="54">
        <f t="shared" si="6"/>
        <v>776.94</v>
      </c>
      <c r="F41" s="91">
        <v>43794</v>
      </c>
      <c r="G41" s="54">
        <v>109.2</v>
      </c>
      <c r="H41" s="54">
        <v>115.66</v>
      </c>
      <c r="I41" s="54">
        <f t="shared" si="7"/>
        <v>224.86</v>
      </c>
    </row>
    <row r="42" ht="30" customHeight="1" spans="1:9">
      <c r="A42" s="91">
        <v>43795</v>
      </c>
      <c r="B42" s="54">
        <v>153</v>
      </c>
      <c r="C42" s="54">
        <v>614.98</v>
      </c>
      <c r="D42" s="54">
        <f t="shared" si="6"/>
        <v>767.98</v>
      </c>
      <c r="E42" s="92"/>
      <c r="F42" s="91">
        <v>43795</v>
      </c>
      <c r="G42" s="54">
        <v>33.8</v>
      </c>
      <c r="H42" s="54">
        <v>25.22</v>
      </c>
      <c r="I42" s="54">
        <f t="shared" si="7"/>
        <v>59.02</v>
      </c>
    </row>
    <row r="43" ht="25" customHeight="1" spans="1:9">
      <c r="A43" s="91">
        <v>43796</v>
      </c>
      <c r="B43" s="54">
        <v>140.8</v>
      </c>
      <c r="C43" s="54">
        <v>941.12</v>
      </c>
      <c r="D43" s="54">
        <f t="shared" si="6"/>
        <v>1081.92</v>
      </c>
      <c r="F43" s="91">
        <v>43796</v>
      </c>
      <c r="G43" s="54">
        <v>21.42</v>
      </c>
      <c r="H43" s="54">
        <v>206.22</v>
      </c>
      <c r="I43" s="54">
        <f t="shared" si="7"/>
        <v>227.64</v>
      </c>
    </row>
    <row r="44" ht="25" customHeight="1" spans="1:9">
      <c r="A44" s="91">
        <v>43797</v>
      </c>
      <c r="B44" s="54">
        <v>77.5</v>
      </c>
      <c r="C44" s="54">
        <v>940.74</v>
      </c>
      <c r="D44" s="54">
        <f t="shared" si="6"/>
        <v>1018.24</v>
      </c>
      <c r="F44" s="91">
        <v>43797</v>
      </c>
      <c r="G44" s="54">
        <v>69.34</v>
      </c>
      <c r="H44" s="54">
        <v>23.8</v>
      </c>
      <c r="I44" s="54">
        <f t="shared" si="7"/>
        <v>93.14</v>
      </c>
    </row>
    <row r="45" ht="25" customHeight="1" spans="1:9">
      <c r="A45" s="91">
        <v>43798</v>
      </c>
      <c r="B45" s="54"/>
      <c r="C45" s="54"/>
      <c r="D45" s="54"/>
      <c r="F45" s="91">
        <v>43798</v>
      </c>
      <c r="G45" s="54"/>
      <c r="H45" s="54"/>
      <c r="I45" s="54"/>
    </row>
    <row r="46" ht="25" customHeight="1" spans="1:9">
      <c r="A46" s="91">
        <v>43799</v>
      </c>
      <c r="B46" s="54"/>
      <c r="C46" s="54"/>
      <c r="D46" s="54"/>
      <c r="F46" s="91">
        <v>43799</v>
      </c>
      <c r="G46" s="54"/>
      <c r="H46" s="54"/>
      <c r="I46" s="54"/>
    </row>
    <row r="47" ht="29" customHeight="1" spans="1:9">
      <c r="A47" s="93" t="s">
        <v>14</v>
      </c>
      <c r="B47" s="93"/>
      <c r="C47" s="93"/>
      <c r="D47" s="93">
        <f>SUM(D39:D44)</f>
        <v>10764.22</v>
      </c>
      <c r="F47" s="93" t="s">
        <v>14</v>
      </c>
      <c r="G47" s="93"/>
      <c r="H47" s="93"/>
      <c r="I47" s="41">
        <f>SUM(I39:I44)</f>
        <v>1611.2</v>
      </c>
    </row>
    <row r="48" ht="30" customHeight="1"/>
  </sheetData>
  <mergeCells count="3">
    <mergeCell ref="A1:G1"/>
    <mergeCell ref="A37:D37"/>
    <mergeCell ref="F37:I37"/>
  </mergeCell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7"/>
  <sheetViews>
    <sheetView workbookViewId="0">
      <pane xSplit="1" topLeftCell="T1" activePane="topRight" state="frozen"/>
      <selection/>
      <selection pane="topRight" activeCell="Y8" sqref="Y8"/>
    </sheetView>
  </sheetViews>
  <sheetFormatPr defaultColWidth="9" defaultRowHeight="13.5"/>
  <cols>
    <col min="1" max="1" width="66" style="45" customWidth="1"/>
    <col min="2" max="4" width="9.75" style="45" customWidth="1"/>
    <col min="5" max="5" width="8.875" style="45" customWidth="1"/>
    <col min="6" max="19" width="9.75" style="45" customWidth="1"/>
    <col min="20" max="20" width="11.875" style="45" customWidth="1"/>
    <col min="21" max="29" width="12" style="45" customWidth="1"/>
    <col min="30" max="31" width="10.125" style="45" customWidth="1"/>
    <col min="32" max="16384" width="9" style="45"/>
  </cols>
  <sheetData>
    <row r="1" ht="22" customHeight="1" spans="1:29">
      <c r="A1" s="61" t="s">
        <v>17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ht="32" customHeight="1" spans="1:31">
      <c r="A2" s="62" t="s">
        <v>18</v>
      </c>
      <c r="B2" s="63">
        <v>43770</v>
      </c>
      <c r="C2" s="63">
        <v>43771</v>
      </c>
      <c r="D2" s="63">
        <v>43772</v>
      </c>
      <c r="E2" s="63">
        <v>43773</v>
      </c>
      <c r="F2" s="63">
        <v>43774</v>
      </c>
      <c r="G2" s="63">
        <v>43775</v>
      </c>
      <c r="H2" s="63">
        <v>43776</v>
      </c>
      <c r="I2" s="63">
        <v>43777</v>
      </c>
      <c r="J2" s="63">
        <v>43778</v>
      </c>
      <c r="K2" s="63">
        <v>43779</v>
      </c>
      <c r="L2" s="63">
        <v>43780</v>
      </c>
      <c r="M2" s="63">
        <v>43781</v>
      </c>
      <c r="N2" s="63">
        <v>43782</v>
      </c>
      <c r="O2" s="63">
        <v>43783</v>
      </c>
      <c r="P2" s="63">
        <v>43784</v>
      </c>
      <c r="Q2" s="63">
        <v>43785</v>
      </c>
      <c r="R2" s="63">
        <v>43786</v>
      </c>
      <c r="S2" s="63">
        <v>43787</v>
      </c>
      <c r="T2" s="63">
        <v>43788</v>
      </c>
      <c r="U2" s="63">
        <v>43789</v>
      </c>
      <c r="V2" s="63">
        <v>43790</v>
      </c>
      <c r="W2" s="63">
        <v>43791</v>
      </c>
      <c r="X2" s="63">
        <v>43792</v>
      </c>
      <c r="Y2" s="63">
        <v>43793</v>
      </c>
      <c r="Z2" s="63">
        <v>43794</v>
      </c>
      <c r="AA2" s="63">
        <v>43795</v>
      </c>
      <c r="AB2" s="63">
        <v>43796</v>
      </c>
      <c r="AC2" s="63">
        <v>43797</v>
      </c>
      <c r="AD2" s="63">
        <v>43798</v>
      </c>
      <c r="AE2" s="63">
        <v>43799</v>
      </c>
    </row>
    <row r="3" ht="27" customHeight="1" spans="1:32">
      <c r="A3" s="64" t="s">
        <v>19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36</v>
      </c>
      <c r="K3" s="31">
        <v>40</v>
      </c>
      <c r="L3" s="31">
        <v>18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69">
        <v>0</v>
      </c>
      <c r="U3" s="70">
        <v>0</v>
      </c>
      <c r="V3" s="69">
        <v>0</v>
      </c>
      <c r="W3" s="70">
        <v>0</v>
      </c>
      <c r="X3" s="54">
        <v>0</v>
      </c>
      <c r="Y3" s="54">
        <v>0</v>
      </c>
      <c r="Z3" s="54">
        <v>0</v>
      </c>
      <c r="AA3" s="70">
        <v>0</v>
      </c>
      <c r="AB3" s="70">
        <v>0</v>
      </c>
      <c r="AC3" s="70">
        <v>0</v>
      </c>
      <c r="AD3" s="70">
        <v>0</v>
      </c>
      <c r="AE3" s="66">
        <v>0</v>
      </c>
      <c r="AF3" s="67"/>
    </row>
    <row r="4" ht="27" customHeight="1" spans="1:32">
      <c r="A4" s="31" t="s">
        <v>20</v>
      </c>
      <c r="B4" s="31">
        <v>53</v>
      </c>
      <c r="C4" s="31">
        <v>32</v>
      </c>
      <c r="D4" s="31">
        <v>38</v>
      </c>
      <c r="E4" s="31">
        <v>51</v>
      </c>
      <c r="F4" s="31">
        <v>32</v>
      </c>
      <c r="G4" s="31">
        <v>122</v>
      </c>
      <c r="H4" s="31">
        <v>57</v>
      </c>
      <c r="I4" s="31">
        <v>57</v>
      </c>
      <c r="J4" s="31">
        <v>23</v>
      </c>
      <c r="K4" s="31">
        <v>32</v>
      </c>
      <c r="L4" s="31">
        <v>26</v>
      </c>
      <c r="M4" s="31">
        <v>42</v>
      </c>
      <c r="N4" s="31">
        <v>44</v>
      </c>
      <c r="O4" s="31">
        <v>51</v>
      </c>
      <c r="P4" s="31">
        <v>35</v>
      </c>
      <c r="Q4" s="31">
        <v>24</v>
      </c>
      <c r="R4" s="31">
        <v>36</v>
      </c>
      <c r="S4" s="31">
        <v>28</v>
      </c>
      <c r="T4" s="69">
        <v>29</v>
      </c>
      <c r="U4" s="70">
        <v>34</v>
      </c>
      <c r="V4" s="69">
        <f>VLOOKUP(A4,[1]Sheet1!$A$3:$B$49,2,0)</f>
        <v>35</v>
      </c>
      <c r="W4" s="70">
        <v>29</v>
      </c>
      <c r="X4" s="54">
        <v>33</v>
      </c>
      <c r="Y4" s="54">
        <v>32</v>
      </c>
      <c r="Z4" s="54">
        <v>40</v>
      </c>
      <c r="AA4" s="70">
        <f>VLOOKUP(A4,[2]Sheet1!$A$1:$B$51,2,0)</f>
        <v>24</v>
      </c>
      <c r="AB4" s="70">
        <f>VLOOKUP(A4,[3]Sheet3!$A$1:$B$51,2,0)</f>
        <v>45</v>
      </c>
      <c r="AC4" s="70">
        <f>VLOOKUP(A4,[4]Sheet1!$A$1:$B$52,2,0)</f>
        <v>36</v>
      </c>
      <c r="AD4" s="70">
        <v>23</v>
      </c>
      <c r="AE4" s="66">
        <f>VLOOKUP(A4,[6]Sheet1!$A$3:$B$40,2,0)</f>
        <v>21</v>
      </c>
      <c r="AF4" s="67"/>
    </row>
    <row r="5" ht="27" customHeight="1" spans="1:32">
      <c r="A5" s="64" t="s">
        <v>21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23</v>
      </c>
      <c r="L5" s="31">
        <v>20</v>
      </c>
      <c r="M5" s="31">
        <v>24</v>
      </c>
      <c r="N5" s="31">
        <v>9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69">
        <v>0</v>
      </c>
      <c r="U5" s="70">
        <v>0</v>
      </c>
      <c r="V5" s="69">
        <v>0</v>
      </c>
      <c r="W5" s="70">
        <v>0</v>
      </c>
      <c r="X5" s="54">
        <v>0</v>
      </c>
      <c r="Y5" s="54">
        <v>0</v>
      </c>
      <c r="Z5" s="54">
        <v>0</v>
      </c>
      <c r="AA5" s="70">
        <v>0</v>
      </c>
      <c r="AB5" s="70">
        <v>0</v>
      </c>
      <c r="AC5" s="70">
        <v>0</v>
      </c>
      <c r="AD5" s="70">
        <v>0</v>
      </c>
      <c r="AE5" s="66">
        <v>0</v>
      </c>
      <c r="AF5" s="67"/>
    </row>
    <row r="6" ht="27" customHeight="1" spans="1:32">
      <c r="A6" s="65" t="s">
        <v>22</v>
      </c>
      <c r="B6" s="31">
        <v>6</v>
      </c>
      <c r="C6" s="65">
        <v>3</v>
      </c>
      <c r="D6" s="31">
        <v>1</v>
      </c>
      <c r="E6" s="31">
        <v>2</v>
      </c>
      <c r="F6" s="31">
        <v>4</v>
      </c>
      <c r="G6" s="31">
        <v>0</v>
      </c>
      <c r="H6" s="31">
        <v>1</v>
      </c>
      <c r="I6" s="31">
        <v>1</v>
      </c>
      <c r="J6" s="31">
        <v>0</v>
      </c>
      <c r="K6" s="31">
        <v>16</v>
      </c>
      <c r="L6" s="31">
        <v>10</v>
      </c>
      <c r="M6" s="31">
        <v>22</v>
      </c>
      <c r="N6" s="31">
        <v>20</v>
      </c>
      <c r="O6" s="31">
        <v>18</v>
      </c>
      <c r="P6" s="31">
        <v>32</v>
      </c>
      <c r="Q6" s="31">
        <v>3</v>
      </c>
      <c r="R6" s="31">
        <v>4</v>
      </c>
      <c r="S6" s="31">
        <v>7</v>
      </c>
      <c r="T6" s="69">
        <v>3</v>
      </c>
      <c r="U6" s="70">
        <v>2</v>
      </c>
      <c r="V6" s="69">
        <v>12</v>
      </c>
      <c r="W6" s="70">
        <v>5</v>
      </c>
      <c r="X6" s="54">
        <v>2</v>
      </c>
      <c r="Y6" s="54">
        <v>0</v>
      </c>
      <c r="Z6" s="54">
        <v>4</v>
      </c>
      <c r="AA6" s="70">
        <f>VLOOKUP(A6,[2]Sheet1!$A$1:$B$51,2,0)</f>
        <v>6</v>
      </c>
      <c r="AB6" s="70">
        <f>VLOOKUP(A6,[3]Sheet3!$A$1:$B$51,2,0)</f>
        <v>1</v>
      </c>
      <c r="AC6" s="70">
        <f>VLOOKUP(A6,[4]Sheet1!$A$1:$B$52,2,0)</f>
        <v>1</v>
      </c>
      <c r="AD6" s="70">
        <v>0</v>
      </c>
      <c r="AE6" s="66">
        <v>0</v>
      </c>
      <c r="AF6" s="67"/>
    </row>
    <row r="7" ht="27" customHeight="1" spans="1:32">
      <c r="A7" s="65" t="s">
        <v>23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69">
        <v>9</v>
      </c>
      <c r="U7" s="70">
        <v>2</v>
      </c>
      <c r="V7" s="69">
        <v>2</v>
      </c>
      <c r="W7" s="70">
        <v>1</v>
      </c>
      <c r="X7" s="54">
        <v>0</v>
      </c>
      <c r="Y7" s="54">
        <v>2</v>
      </c>
      <c r="Z7" s="54">
        <v>22</v>
      </c>
      <c r="AA7" s="70">
        <f>VLOOKUP(A7,[2]Sheet1!$A$1:$B$51,2,0)</f>
        <v>39</v>
      </c>
      <c r="AB7" s="70">
        <f>VLOOKUP(A7,[3]Sheet3!$A$1:$B$51,2,0)</f>
        <v>45</v>
      </c>
      <c r="AC7" s="70">
        <f>VLOOKUP(A7,[4]Sheet1!$A$1:$B$52,2,0)</f>
        <v>48</v>
      </c>
      <c r="AD7" s="70">
        <v>8</v>
      </c>
      <c r="AE7" s="66">
        <v>19</v>
      </c>
      <c r="AF7" s="67"/>
    </row>
    <row r="8" ht="27" customHeight="1" spans="1:32">
      <c r="A8" s="65" t="s">
        <v>24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70">
        <f>VLOOKUP(A8,[3]Sheet3!$A$1:$B$51,2,0)</f>
        <v>96</v>
      </c>
      <c r="AC8" s="70">
        <f>VLOOKUP(A8,[4]Sheet1!$A$1:$B$52,2,0)</f>
        <v>31</v>
      </c>
      <c r="AD8" s="70">
        <f>VLOOKUP(A8,[5]Sheet1!$A$2:$B$45,2,0)</f>
        <v>30</v>
      </c>
      <c r="AE8" s="66">
        <f>VLOOKUP(A8,[6]Sheet1!$A$3:$B$40,2,0)</f>
        <v>39</v>
      </c>
      <c r="AF8" s="67"/>
    </row>
    <row r="9" ht="27" customHeight="1" spans="1:32">
      <c r="A9" s="31" t="s">
        <v>25</v>
      </c>
      <c r="B9" s="31">
        <v>33</v>
      </c>
      <c r="C9" s="31">
        <v>10</v>
      </c>
      <c r="D9" s="31">
        <v>17</v>
      </c>
      <c r="E9" s="31">
        <v>17</v>
      </c>
      <c r="F9" s="31">
        <v>20</v>
      </c>
      <c r="G9" s="31">
        <v>38</v>
      </c>
      <c r="H9" s="31">
        <v>48</v>
      </c>
      <c r="I9" s="31">
        <v>32</v>
      </c>
      <c r="J9" s="31">
        <v>16</v>
      </c>
      <c r="K9" s="31">
        <v>16</v>
      </c>
      <c r="L9" s="31">
        <v>12</v>
      </c>
      <c r="M9" s="31">
        <v>14</v>
      </c>
      <c r="N9" s="31">
        <v>14</v>
      </c>
      <c r="O9" s="31">
        <v>21</v>
      </c>
      <c r="P9" s="31">
        <v>1</v>
      </c>
      <c r="Q9" s="31">
        <v>10</v>
      </c>
      <c r="R9" s="31">
        <v>20</v>
      </c>
      <c r="S9" s="31">
        <v>10</v>
      </c>
      <c r="T9" s="69">
        <v>6</v>
      </c>
      <c r="U9" s="70">
        <v>3</v>
      </c>
      <c r="V9" s="69">
        <f>VLOOKUP(A9,[1]Sheet1!$A$3:$B$49,2,0)</f>
        <v>8</v>
      </c>
      <c r="W9" s="70">
        <v>18</v>
      </c>
      <c r="X9" s="54">
        <v>11</v>
      </c>
      <c r="Y9" s="54">
        <v>15</v>
      </c>
      <c r="Z9" s="54">
        <v>11</v>
      </c>
      <c r="AA9" s="70">
        <f>VLOOKUP(A9,[2]Sheet1!$A$1:$B$51,2,0)</f>
        <v>5</v>
      </c>
      <c r="AB9" s="70">
        <f>VLOOKUP(A9,[3]Sheet3!$A$1:$B$51,2,0)</f>
        <v>13</v>
      </c>
      <c r="AC9" s="70">
        <f>VLOOKUP(A9,[4]Sheet1!$A$1:$B$52,2,0)</f>
        <v>13</v>
      </c>
      <c r="AD9" s="70">
        <f>VLOOKUP(A9,[5]Sheet1!$A$2:$B$45,2,0)</f>
        <v>4</v>
      </c>
      <c r="AE9" s="66">
        <f>VLOOKUP(A9,[6]Sheet1!$A$3:$B$40,2,0)</f>
        <v>4</v>
      </c>
      <c r="AF9" s="67"/>
    </row>
    <row r="10" ht="27" customHeight="1" spans="1:32">
      <c r="A10" s="31" t="s">
        <v>26</v>
      </c>
      <c r="B10" s="31">
        <v>43</v>
      </c>
      <c r="C10" s="31">
        <v>20</v>
      </c>
      <c r="D10" s="31">
        <v>30</v>
      </c>
      <c r="E10" s="31">
        <v>19</v>
      </c>
      <c r="F10" s="31">
        <v>19</v>
      </c>
      <c r="G10" s="31">
        <v>62</v>
      </c>
      <c r="H10" s="31">
        <v>55</v>
      </c>
      <c r="I10" s="31">
        <v>45</v>
      </c>
      <c r="J10" s="31">
        <v>17</v>
      </c>
      <c r="K10" s="31">
        <v>15</v>
      </c>
      <c r="L10" s="31">
        <v>20</v>
      </c>
      <c r="M10" s="31">
        <v>23</v>
      </c>
      <c r="N10" s="31">
        <v>14</v>
      </c>
      <c r="O10" s="31">
        <v>53</v>
      </c>
      <c r="P10" s="31">
        <v>6</v>
      </c>
      <c r="Q10" s="31">
        <v>0</v>
      </c>
      <c r="R10" s="31">
        <v>0</v>
      </c>
      <c r="S10" s="31">
        <v>0</v>
      </c>
      <c r="T10" s="69">
        <v>0</v>
      </c>
      <c r="U10" s="70">
        <v>0</v>
      </c>
      <c r="V10" s="69">
        <v>0</v>
      </c>
      <c r="W10" s="70">
        <v>0</v>
      </c>
      <c r="X10" s="54">
        <v>0</v>
      </c>
      <c r="Y10" s="54">
        <v>0</v>
      </c>
      <c r="Z10" s="54">
        <v>0</v>
      </c>
      <c r="AA10" s="70">
        <v>0</v>
      </c>
      <c r="AB10" s="70">
        <v>0</v>
      </c>
      <c r="AC10" s="70">
        <v>0</v>
      </c>
      <c r="AD10" s="70">
        <v>0</v>
      </c>
      <c r="AE10" s="66">
        <v>0</v>
      </c>
      <c r="AF10" s="67"/>
    </row>
    <row r="11" ht="27" customHeight="1" spans="1:32">
      <c r="A11" s="65" t="s">
        <v>27</v>
      </c>
      <c r="B11" s="31">
        <v>0</v>
      </c>
      <c r="C11" s="31">
        <v>0</v>
      </c>
      <c r="D11" s="31">
        <v>3</v>
      </c>
      <c r="E11" s="31">
        <v>0</v>
      </c>
      <c r="F11" s="31">
        <v>2</v>
      </c>
      <c r="G11" s="31">
        <v>3</v>
      </c>
      <c r="H11" s="31">
        <v>2</v>
      </c>
      <c r="I11" s="31">
        <v>8</v>
      </c>
      <c r="J11" s="31">
        <v>4</v>
      </c>
      <c r="K11" s="31">
        <v>14</v>
      </c>
      <c r="L11" s="31">
        <v>10</v>
      </c>
      <c r="M11" s="31">
        <v>34</v>
      </c>
      <c r="N11" s="31">
        <v>26</v>
      </c>
      <c r="O11" s="31">
        <v>34</v>
      </c>
      <c r="P11" s="31">
        <v>32</v>
      </c>
      <c r="Q11" s="31">
        <v>0</v>
      </c>
      <c r="R11" s="31">
        <v>6</v>
      </c>
      <c r="S11" s="31">
        <v>7</v>
      </c>
      <c r="T11" s="69">
        <v>6</v>
      </c>
      <c r="U11" s="70">
        <v>7</v>
      </c>
      <c r="V11" s="69">
        <f>VLOOKUP(A11,[1]Sheet1!$A$3:$B$49,2,0)</f>
        <v>10</v>
      </c>
      <c r="W11" s="70">
        <v>7</v>
      </c>
      <c r="X11" s="54">
        <v>9</v>
      </c>
      <c r="Y11" s="54">
        <v>3</v>
      </c>
      <c r="Z11" s="54">
        <v>3</v>
      </c>
      <c r="AA11" s="70">
        <f>VLOOKUP(A11,[2]Sheet1!$A$1:$B$51,2,0)</f>
        <v>6</v>
      </c>
      <c r="AB11" s="70">
        <f>VLOOKUP(A11,[3]Sheet3!$A$1:$B$51,2,0)</f>
        <v>2</v>
      </c>
      <c r="AC11" s="70">
        <f>VLOOKUP(A11,[4]Sheet1!$A$1:$B$52,2,0)</f>
        <v>2</v>
      </c>
      <c r="AD11" s="70">
        <f>VLOOKUP(A11,[5]Sheet1!$A$2:$B$45,2,0)</f>
        <v>4</v>
      </c>
      <c r="AE11" s="66">
        <v>0</v>
      </c>
      <c r="AF11" s="67"/>
    </row>
    <row r="12" ht="27" customHeight="1" spans="1:32">
      <c r="A12" s="65" t="s">
        <v>28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1</v>
      </c>
      <c r="S12" s="31">
        <v>0</v>
      </c>
      <c r="T12" s="69">
        <v>0</v>
      </c>
      <c r="U12" s="70">
        <v>0</v>
      </c>
      <c r="V12" s="69">
        <v>0</v>
      </c>
      <c r="W12" s="70">
        <v>0</v>
      </c>
      <c r="X12" s="54">
        <v>0</v>
      </c>
      <c r="Y12" s="54">
        <v>0</v>
      </c>
      <c r="Z12" s="54">
        <v>0</v>
      </c>
      <c r="AA12" s="70">
        <f>VLOOKUP(A12,[2]Sheet1!$A$1:$B$51,2,0)</f>
        <v>1</v>
      </c>
      <c r="AB12" s="70">
        <v>2</v>
      </c>
      <c r="AC12" s="70">
        <v>0</v>
      </c>
      <c r="AD12" s="70">
        <v>0</v>
      </c>
      <c r="AE12" s="66">
        <v>0</v>
      </c>
      <c r="AF12" s="67"/>
    </row>
    <row r="13" ht="27" customHeight="1" spans="1:32">
      <c r="A13" s="31" t="s">
        <v>29</v>
      </c>
      <c r="B13" s="31">
        <v>8</v>
      </c>
      <c r="C13" s="31">
        <v>1</v>
      </c>
      <c r="D13" s="31">
        <v>24</v>
      </c>
      <c r="E13" s="31">
        <v>9</v>
      </c>
      <c r="F13" s="31">
        <v>3</v>
      </c>
      <c r="G13" s="31">
        <v>6</v>
      </c>
      <c r="H13" s="31">
        <v>6</v>
      </c>
      <c r="I13" s="31">
        <v>8</v>
      </c>
      <c r="J13" s="31">
        <v>3</v>
      </c>
      <c r="K13" s="31">
        <v>10</v>
      </c>
      <c r="L13" s="31">
        <v>3</v>
      </c>
      <c r="M13" s="31">
        <v>3</v>
      </c>
      <c r="N13" s="31">
        <v>1</v>
      </c>
      <c r="O13" s="31">
        <v>6</v>
      </c>
      <c r="P13" s="31">
        <v>8</v>
      </c>
      <c r="Q13" s="31">
        <v>7</v>
      </c>
      <c r="R13" s="31">
        <v>1</v>
      </c>
      <c r="S13" s="31">
        <v>0</v>
      </c>
      <c r="T13" s="69">
        <v>0</v>
      </c>
      <c r="U13" s="70">
        <v>0</v>
      </c>
      <c r="V13" s="69">
        <v>0</v>
      </c>
      <c r="W13" s="70">
        <v>0</v>
      </c>
      <c r="X13" s="54">
        <v>0</v>
      </c>
      <c r="Y13" s="54">
        <v>0</v>
      </c>
      <c r="Z13" s="54">
        <v>0</v>
      </c>
      <c r="AA13" s="70">
        <v>0</v>
      </c>
      <c r="AB13" s="70">
        <v>0</v>
      </c>
      <c r="AC13" s="70">
        <v>0</v>
      </c>
      <c r="AD13" s="70">
        <v>0</v>
      </c>
      <c r="AE13" s="66">
        <v>0</v>
      </c>
      <c r="AF13" s="67"/>
    </row>
    <row r="14" ht="27" customHeight="1" spans="1:32">
      <c r="A14" s="64" t="s">
        <v>30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116</v>
      </c>
      <c r="J14" s="31">
        <v>31</v>
      </c>
      <c r="K14" s="31">
        <v>9</v>
      </c>
      <c r="L14" s="31">
        <v>7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69">
        <v>0</v>
      </c>
      <c r="U14" s="70">
        <v>0</v>
      </c>
      <c r="V14" s="69">
        <v>0</v>
      </c>
      <c r="W14" s="70">
        <v>0</v>
      </c>
      <c r="X14" s="54">
        <v>0</v>
      </c>
      <c r="Y14" s="54">
        <v>0</v>
      </c>
      <c r="Z14" s="54">
        <v>0</v>
      </c>
      <c r="AA14" s="70">
        <v>0</v>
      </c>
      <c r="AB14" s="70">
        <v>0</v>
      </c>
      <c r="AC14" s="70">
        <v>0</v>
      </c>
      <c r="AD14" s="70">
        <v>0</v>
      </c>
      <c r="AE14" s="66">
        <v>0</v>
      </c>
      <c r="AF14" s="67"/>
    </row>
    <row r="15" ht="27" customHeight="1" spans="1:32">
      <c r="A15" s="31" t="s">
        <v>31</v>
      </c>
      <c r="B15" s="31">
        <v>30</v>
      </c>
      <c r="C15" s="31">
        <v>11</v>
      </c>
      <c r="D15" s="31">
        <v>17</v>
      </c>
      <c r="E15" s="31">
        <v>21</v>
      </c>
      <c r="F15" s="31">
        <v>28</v>
      </c>
      <c r="G15" s="31">
        <v>48</v>
      </c>
      <c r="H15" s="31">
        <v>31</v>
      </c>
      <c r="I15" s="31">
        <v>20</v>
      </c>
      <c r="J15" s="31">
        <v>14</v>
      </c>
      <c r="K15" s="31">
        <v>8</v>
      </c>
      <c r="L15" s="31">
        <v>21</v>
      </c>
      <c r="M15" s="31">
        <v>14</v>
      </c>
      <c r="N15" s="31">
        <v>10</v>
      </c>
      <c r="O15" s="31">
        <v>23</v>
      </c>
      <c r="P15" s="31">
        <v>14</v>
      </c>
      <c r="Q15" s="31">
        <v>9</v>
      </c>
      <c r="R15" s="31">
        <v>14</v>
      </c>
      <c r="S15" s="31">
        <v>11</v>
      </c>
      <c r="T15" s="69">
        <v>6</v>
      </c>
      <c r="U15" s="70">
        <v>11</v>
      </c>
      <c r="V15" s="69">
        <f>VLOOKUP(A15,[1]Sheet1!$A$3:$B$49,2,0)</f>
        <v>15</v>
      </c>
      <c r="W15" s="70">
        <v>19</v>
      </c>
      <c r="X15" s="54">
        <v>9</v>
      </c>
      <c r="Y15" s="54">
        <v>13</v>
      </c>
      <c r="Z15" s="54">
        <v>22</v>
      </c>
      <c r="AA15" s="70">
        <f>VLOOKUP(A15,[2]Sheet1!$A$1:$B$51,2,0)</f>
        <v>11</v>
      </c>
      <c r="AB15" s="70">
        <f>VLOOKUP(A15,[3]Sheet3!$A$1:$B$51,2,0)</f>
        <v>12</v>
      </c>
      <c r="AC15" s="70">
        <f>VLOOKUP(A15,[4]Sheet1!$A$1:$B$52,2,0)</f>
        <v>8</v>
      </c>
      <c r="AD15" s="70">
        <f>VLOOKUP(A15,[5]Sheet1!$A$2:$B$45,2,0)</f>
        <v>7</v>
      </c>
      <c r="AE15" s="66">
        <f>VLOOKUP(A15,[6]Sheet1!$A$3:$B$40,2,0)</f>
        <v>9</v>
      </c>
      <c r="AF15" s="67"/>
    </row>
    <row r="16" ht="27" customHeight="1" spans="1:32">
      <c r="A16" s="31" t="s">
        <v>32</v>
      </c>
      <c r="B16" s="31">
        <v>15</v>
      </c>
      <c r="C16" s="31">
        <v>4</v>
      </c>
      <c r="D16" s="31">
        <v>9</v>
      </c>
      <c r="E16" s="31">
        <v>8</v>
      </c>
      <c r="F16" s="31">
        <v>8</v>
      </c>
      <c r="G16" s="31">
        <v>18</v>
      </c>
      <c r="H16" s="31">
        <v>22</v>
      </c>
      <c r="I16" s="31">
        <v>18</v>
      </c>
      <c r="J16" s="31">
        <v>4</v>
      </c>
      <c r="K16" s="31">
        <v>8</v>
      </c>
      <c r="L16" s="31">
        <v>13</v>
      </c>
      <c r="M16" s="31">
        <v>6</v>
      </c>
      <c r="N16" s="31">
        <v>15</v>
      </c>
      <c r="O16" s="31">
        <v>17</v>
      </c>
      <c r="P16" s="31">
        <v>24</v>
      </c>
      <c r="Q16" s="31">
        <v>5</v>
      </c>
      <c r="R16" s="31">
        <v>5</v>
      </c>
      <c r="S16" s="31">
        <v>8</v>
      </c>
      <c r="T16" s="69">
        <v>8</v>
      </c>
      <c r="U16" s="70">
        <v>15</v>
      </c>
      <c r="V16" s="69">
        <f>VLOOKUP(A16,[1]Sheet1!$A$3:$B$49,2,0)</f>
        <v>9</v>
      </c>
      <c r="W16" s="70">
        <v>9</v>
      </c>
      <c r="X16" s="54">
        <v>5</v>
      </c>
      <c r="Y16" s="54">
        <v>8</v>
      </c>
      <c r="Z16" s="54">
        <v>9</v>
      </c>
      <c r="AA16" s="70">
        <f>VLOOKUP(A16,[2]Sheet1!$A$1:$B$51,2,0)</f>
        <v>14</v>
      </c>
      <c r="AB16" s="70">
        <f>VLOOKUP(A16,[3]Sheet3!$A$1:$B$51,2,0)</f>
        <v>9</v>
      </c>
      <c r="AC16" s="70">
        <f>VLOOKUP(A16,[4]Sheet1!$A$1:$B$52,2,0)</f>
        <v>6</v>
      </c>
      <c r="AD16" s="70">
        <f>VLOOKUP(A16,[5]Sheet1!$A$2:$B$45,2,0)</f>
        <v>4</v>
      </c>
      <c r="AE16" s="66">
        <f>VLOOKUP(A16,[6]Sheet1!$A$3:$B$40,2,0)</f>
        <v>4</v>
      </c>
      <c r="AF16" s="67"/>
    </row>
    <row r="17" ht="27" customHeight="1" spans="1:32">
      <c r="A17" s="65" t="s">
        <v>33</v>
      </c>
      <c r="B17" s="31">
        <v>3</v>
      </c>
      <c r="C17" s="65">
        <v>1</v>
      </c>
      <c r="D17" s="31">
        <v>4</v>
      </c>
      <c r="E17" s="31">
        <v>0</v>
      </c>
      <c r="F17" s="31">
        <v>4</v>
      </c>
      <c r="G17" s="31">
        <v>10</v>
      </c>
      <c r="H17" s="31">
        <v>2</v>
      </c>
      <c r="I17" s="31">
        <v>0</v>
      </c>
      <c r="J17" s="31">
        <v>4</v>
      </c>
      <c r="K17" s="31">
        <v>8</v>
      </c>
      <c r="L17" s="31">
        <v>2</v>
      </c>
      <c r="M17" s="31">
        <v>0</v>
      </c>
      <c r="N17" s="31">
        <v>2</v>
      </c>
      <c r="O17" s="31">
        <v>1</v>
      </c>
      <c r="P17" s="31">
        <v>1</v>
      </c>
      <c r="Q17" s="31">
        <v>1</v>
      </c>
      <c r="R17" s="31">
        <v>2</v>
      </c>
      <c r="S17" s="31">
        <v>0</v>
      </c>
      <c r="T17" s="69">
        <v>0</v>
      </c>
      <c r="U17" s="70">
        <v>1</v>
      </c>
      <c r="V17" s="69">
        <v>0</v>
      </c>
      <c r="W17" s="70">
        <v>3</v>
      </c>
      <c r="X17" s="54">
        <v>1</v>
      </c>
      <c r="Y17" s="54">
        <v>0</v>
      </c>
      <c r="Z17" s="54">
        <v>1</v>
      </c>
      <c r="AA17" s="70">
        <v>0</v>
      </c>
      <c r="AB17" s="70">
        <f>VLOOKUP(A17,[3]Sheet3!$A$1:$B$51,2,0)</f>
        <v>5</v>
      </c>
      <c r="AC17" s="70">
        <f>VLOOKUP(A17,[4]Sheet1!$A$1:$B$52,2,0)</f>
        <v>2</v>
      </c>
      <c r="AD17" s="70">
        <v>0</v>
      </c>
      <c r="AE17" s="66">
        <f>VLOOKUP(A17,[6]Sheet1!$A$3:$B$40,2,0)</f>
        <v>1</v>
      </c>
      <c r="AF17" s="67"/>
    </row>
    <row r="18" ht="27" customHeight="1" spans="1:32">
      <c r="A18" s="31" t="s">
        <v>34</v>
      </c>
      <c r="B18" s="31">
        <v>7</v>
      </c>
      <c r="C18" s="31">
        <v>1</v>
      </c>
      <c r="D18" s="31">
        <v>8</v>
      </c>
      <c r="E18" s="31">
        <v>11</v>
      </c>
      <c r="F18" s="31">
        <v>6</v>
      </c>
      <c r="G18" s="31">
        <v>16</v>
      </c>
      <c r="H18" s="31">
        <v>15</v>
      </c>
      <c r="I18" s="31">
        <v>8</v>
      </c>
      <c r="J18" s="31">
        <v>6</v>
      </c>
      <c r="K18" s="31">
        <v>8</v>
      </c>
      <c r="L18" s="31">
        <v>5</v>
      </c>
      <c r="M18" s="31">
        <v>6</v>
      </c>
      <c r="N18" s="31">
        <v>14</v>
      </c>
      <c r="O18" s="31">
        <v>7</v>
      </c>
      <c r="P18" s="31">
        <v>1</v>
      </c>
      <c r="Q18" s="31">
        <v>0</v>
      </c>
      <c r="R18" s="31">
        <v>0</v>
      </c>
      <c r="S18" s="31">
        <v>0</v>
      </c>
      <c r="T18" s="69">
        <v>0</v>
      </c>
      <c r="U18" s="70">
        <v>0</v>
      </c>
      <c r="V18" s="69">
        <v>0</v>
      </c>
      <c r="W18" s="70">
        <v>0</v>
      </c>
      <c r="X18" s="54">
        <v>0</v>
      </c>
      <c r="Y18" s="54">
        <v>0</v>
      </c>
      <c r="Z18" s="54">
        <v>0</v>
      </c>
      <c r="AA18" s="70">
        <v>0</v>
      </c>
      <c r="AB18" s="70">
        <v>0</v>
      </c>
      <c r="AC18" s="70">
        <v>0</v>
      </c>
      <c r="AD18" s="70">
        <v>0</v>
      </c>
      <c r="AE18" s="66">
        <v>0</v>
      </c>
      <c r="AF18" s="67"/>
    </row>
    <row r="19" ht="27" customHeight="1" spans="1:32">
      <c r="A19" s="31" t="s">
        <v>35</v>
      </c>
      <c r="B19" s="31">
        <v>6</v>
      </c>
      <c r="C19" s="31">
        <v>7</v>
      </c>
      <c r="D19" s="31">
        <v>2</v>
      </c>
      <c r="E19" s="31">
        <v>8</v>
      </c>
      <c r="F19" s="31">
        <v>8</v>
      </c>
      <c r="G19" s="31">
        <v>6</v>
      </c>
      <c r="H19" s="31">
        <v>7</v>
      </c>
      <c r="I19" s="31">
        <v>5</v>
      </c>
      <c r="J19" s="31">
        <v>7</v>
      </c>
      <c r="K19" s="31">
        <v>6</v>
      </c>
      <c r="L19" s="31">
        <v>7</v>
      </c>
      <c r="M19" s="31">
        <v>3</v>
      </c>
      <c r="N19" s="31">
        <v>2</v>
      </c>
      <c r="O19" s="31">
        <v>7</v>
      </c>
      <c r="P19" s="31">
        <v>14</v>
      </c>
      <c r="Q19" s="31">
        <v>1</v>
      </c>
      <c r="R19" s="31">
        <v>4</v>
      </c>
      <c r="S19" s="31">
        <v>3</v>
      </c>
      <c r="T19" s="69">
        <v>3</v>
      </c>
      <c r="U19" s="70">
        <v>1</v>
      </c>
      <c r="V19" s="69">
        <f>VLOOKUP(A19,[1]Sheet1!$A$3:$B$49,2,0)</f>
        <v>4</v>
      </c>
      <c r="W19" s="70">
        <v>1</v>
      </c>
      <c r="X19" s="54">
        <v>2</v>
      </c>
      <c r="Y19" s="54">
        <v>5</v>
      </c>
      <c r="Z19" s="54">
        <v>5</v>
      </c>
      <c r="AA19" s="70">
        <f>VLOOKUP(A19,[2]Sheet1!$A$1:$B$51,2,0)</f>
        <v>8</v>
      </c>
      <c r="AB19" s="70">
        <f>VLOOKUP(A19,[3]Sheet3!$A$1:$B$51,2,0)</f>
        <v>7</v>
      </c>
      <c r="AC19" s="70">
        <f>VLOOKUP(A19,[4]Sheet1!$A$1:$B$52,2,0)</f>
        <v>5</v>
      </c>
      <c r="AD19" s="70">
        <f>VLOOKUP(A19,[5]Sheet1!$A$2:$B$45,2,0)</f>
        <v>4</v>
      </c>
      <c r="AE19" s="66">
        <v>0</v>
      </c>
      <c r="AF19" s="67"/>
    </row>
    <row r="20" ht="27" customHeight="1" spans="1:32">
      <c r="A20" s="65" t="s">
        <v>36</v>
      </c>
      <c r="B20" s="31">
        <v>7</v>
      </c>
      <c r="C20" s="65">
        <v>3</v>
      </c>
      <c r="D20" s="31">
        <v>11</v>
      </c>
      <c r="E20" s="31">
        <v>3</v>
      </c>
      <c r="F20" s="31">
        <v>12</v>
      </c>
      <c r="G20" s="31">
        <v>11</v>
      </c>
      <c r="H20" s="31">
        <v>18</v>
      </c>
      <c r="I20" s="31">
        <v>34</v>
      </c>
      <c r="J20" s="31">
        <v>6</v>
      </c>
      <c r="K20" s="31">
        <v>6</v>
      </c>
      <c r="L20" s="31">
        <v>3</v>
      </c>
      <c r="M20" s="31">
        <v>9</v>
      </c>
      <c r="N20" s="31">
        <v>7</v>
      </c>
      <c r="O20" s="31">
        <v>6</v>
      </c>
      <c r="P20" s="31">
        <v>8</v>
      </c>
      <c r="Q20" s="31">
        <v>4</v>
      </c>
      <c r="R20" s="31">
        <v>6</v>
      </c>
      <c r="S20" s="31">
        <v>3</v>
      </c>
      <c r="T20" s="69">
        <v>10</v>
      </c>
      <c r="U20" s="70">
        <v>10</v>
      </c>
      <c r="V20" s="69">
        <f>VLOOKUP(A20,[1]Sheet1!$A$3:$B$49,2,0)</f>
        <v>10</v>
      </c>
      <c r="W20" s="70">
        <v>10</v>
      </c>
      <c r="X20" s="54">
        <v>4</v>
      </c>
      <c r="Y20" s="54">
        <v>7</v>
      </c>
      <c r="Z20" s="54">
        <v>9</v>
      </c>
      <c r="AA20" s="70">
        <f>VLOOKUP(A20,[2]Sheet1!$A$1:$B$51,2,0)</f>
        <v>9</v>
      </c>
      <c r="AB20" s="70">
        <f>VLOOKUP(A20,[3]Sheet3!$A$1:$B$51,2,0)</f>
        <v>5</v>
      </c>
      <c r="AC20" s="70">
        <f>VLOOKUP(A20,[4]Sheet1!$A$1:$B$52,2,0)</f>
        <v>5</v>
      </c>
      <c r="AD20" s="70">
        <f>VLOOKUP(A20,[5]Sheet1!$A$2:$B$45,2,0)</f>
        <v>1</v>
      </c>
      <c r="AE20" s="66">
        <f>VLOOKUP(A20,[6]Sheet1!$A$3:$B$40,2,0)</f>
        <v>5</v>
      </c>
      <c r="AF20" s="67"/>
    </row>
    <row r="21" ht="27" customHeight="1" spans="1:32">
      <c r="A21" s="31" t="s">
        <v>37</v>
      </c>
      <c r="B21" s="31">
        <v>11</v>
      </c>
      <c r="C21" s="31">
        <v>2</v>
      </c>
      <c r="D21" s="31">
        <v>5</v>
      </c>
      <c r="E21" s="31">
        <v>8</v>
      </c>
      <c r="F21" s="31">
        <v>5</v>
      </c>
      <c r="G21" s="31">
        <v>7</v>
      </c>
      <c r="H21" s="31">
        <v>4</v>
      </c>
      <c r="I21" s="31">
        <v>6</v>
      </c>
      <c r="J21" s="31">
        <v>7</v>
      </c>
      <c r="K21" s="31">
        <v>6</v>
      </c>
      <c r="L21" s="31">
        <v>6</v>
      </c>
      <c r="M21" s="31">
        <v>8</v>
      </c>
      <c r="N21" s="31">
        <v>10</v>
      </c>
      <c r="O21" s="31">
        <v>9</v>
      </c>
      <c r="P21" s="31">
        <v>8</v>
      </c>
      <c r="Q21" s="31">
        <v>5</v>
      </c>
      <c r="R21" s="31">
        <v>5</v>
      </c>
      <c r="S21" s="31">
        <v>8</v>
      </c>
      <c r="T21" s="69">
        <v>4</v>
      </c>
      <c r="U21" s="70">
        <v>7</v>
      </c>
      <c r="V21" s="69">
        <f>VLOOKUP(A21,[1]Sheet1!$A$3:$B$49,2,0)</f>
        <v>6</v>
      </c>
      <c r="W21" s="70">
        <v>5</v>
      </c>
      <c r="X21" s="54">
        <v>0</v>
      </c>
      <c r="Y21" s="54">
        <v>6</v>
      </c>
      <c r="Z21" s="54">
        <v>2</v>
      </c>
      <c r="AA21" s="70">
        <f>VLOOKUP(A21,[2]Sheet1!$A$1:$B$51,2,0)</f>
        <v>6</v>
      </c>
      <c r="AB21" s="70">
        <f>VLOOKUP(A21,[3]Sheet3!$A$1:$B$51,2,0)</f>
        <v>3</v>
      </c>
      <c r="AC21" s="70">
        <f>VLOOKUP(A21,[4]Sheet1!$A$1:$B$52,2,0)</f>
        <v>1</v>
      </c>
      <c r="AD21" s="70">
        <f>VLOOKUP(A21,[5]Sheet1!$A$2:$B$45,2,0)</f>
        <v>1</v>
      </c>
      <c r="AE21" s="66">
        <f>VLOOKUP(A21,[6]Sheet1!$A$3:$B$40,2,0)</f>
        <v>2</v>
      </c>
      <c r="AF21" s="67"/>
    </row>
    <row r="22" ht="27" customHeight="1" spans="1:32">
      <c r="A22" s="66" t="s">
        <v>38</v>
      </c>
      <c r="B22" s="31">
        <v>10</v>
      </c>
      <c r="C22" s="66">
        <v>8</v>
      </c>
      <c r="D22" s="31">
        <v>7</v>
      </c>
      <c r="E22" s="31">
        <v>5</v>
      </c>
      <c r="F22" s="31">
        <v>12</v>
      </c>
      <c r="G22" s="31">
        <v>16</v>
      </c>
      <c r="H22" s="31">
        <v>9</v>
      </c>
      <c r="I22" s="31">
        <v>8</v>
      </c>
      <c r="J22" s="31">
        <v>5</v>
      </c>
      <c r="K22" s="31">
        <v>5</v>
      </c>
      <c r="L22" s="31">
        <v>5</v>
      </c>
      <c r="M22" s="31">
        <v>12</v>
      </c>
      <c r="N22" s="31">
        <v>4</v>
      </c>
      <c r="O22" s="31">
        <v>7</v>
      </c>
      <c r="P22" s="31">
        <v>5</v>
      </c>
      <c r="Q22" s="31">
        <v>2</v>
      </c>
      <c r="R22" s="31">
        <v>3</v>
      </c>
      <c r="S22" s="31">
        <v>12</v>
      </c>
      <c r="T22" s="69">
        <v>4</v>
      </c>
      <c r="U22" s="70">
        <v>4</v>
      </c>
      <c r="V22" s="69">
        <f>VLOOKUP(A22,[1]Sheet1!$A$3:$B$49,2,0)</f>
        <v>9</v>
      </c>
      <c r="W22" s="70">
        <v>6</v>
      </c>
      <c r="X22" s="54">
        <v>0</v>
      </c>
      <c r="Y22" s="54">
        <v>3</v>
      </c>
      <c r="Z22" s="54">
        <v>10</v>
      </c>
      <c r="AA22" s="70">
        <f>VLOOKUP(A22,[2]Sheet1!$A$1:$B$51,2,0)</f>
        <v>11</v>
      </c>
      <c r="AB22" s="70">
        <f>VLOOKUP(A22,[3]Sheet3!$A$1:$B$51,2,0)</f>
        <v>4</v>
      </c>
      <c r="AC22" s="70">
        <f>VLOOKUP(A22,[4]Sheet1!$A$1:$B$52,2,0)</f>
        <v>2</v>
      </c>
      <c r="AD22" s="70">
        <f>VLOOKUP(A22,[5]Sheet1!$A$2:$B$45,2,0)</f>
        <v>9</v>
      </c>
      <c r="AE22" s="66">
        <f>VLOOKUP(A22,[6]Sheet1!$A$3:$B$40,2,0)</f>
        <v>1</v>
      </c>
      <c r="AF22" s="67"/>
    </row>
    <row r="23" ht="27" customHeight="1" spans="1:32">
      <c r="A23" s="65" t="s">
        <v>39</v>
      </c>
      <c r="B23" s="31">
        <v>23</v>
      </c>
      <c r="C23" s="65">
        <v>0</v>
      </c>
      <c r="D23" s="31">
        <v>1</v>
      </c>
      <c r="E23" s="31">
        <v>5</v>
      </c>
      <c r="F23" s="31">
        <v>2</v>
      </c>
      <c r="G23" s="31">
        <v>0</v>
      </c>
      <c r="H23" s="31">
        <v>2</v>
      </c>
      <c r="I23" s="31">
        <v>3</v>
      </c>
      <c r="J23" s="31">
        <v>0</v>
      </c>
      <c r="K23" s="31">
        <v>4</v>
      </c>
      <c r="L23" s="31">
        <v>0</v>
      </c>
      <c r="M23" s="31">
        <v>4</v>
      </c>
      <c r="N23" s="31">
        <v>3</v>
      </c>
      <c r="O23" s="31">
        <v>5</v>
      </c>
      <c r="P23" s="31">
        <v>1</v>
      </c>
      <c r="Q23" s="31">
        <v>5</v>
      </c>
      <c r="R23" s="31">
        <v>1</v>
      </c>
      <c r="S23" s="31">
        <v>2</v>
      </c>
      <c r="T23" s="69">
        <v>4</v>
      </c>
      <c r="U23" s="70">
        <v>5</v>
      </c>
      <c r="V23" s="69">
        <v>4</v>
      </c>
      <c r="W23" s="70">
        <v>2</v>
      </c>
      <c r="X23" s="54">
        <v>0</v>
      </c>
      <c r="Y23" s="54">
        <v>3</v>
      </c>
      <c r="Z23" s="54">
        <v>3</v>
      </c>
      <c r="AA23" s="70">
        <f>VLOOKUP(A23,[2]Sheet1!$A$1:$B$51,2,0)</f>
        <v>2</v>
      </c>
      <c r="AB23" s="70">
        <f>VLOOKUP(A23,[3]Sheet3!$A$1:$B$51,2,0)</f>
        <v>4</v>
      </c>
      <c r="AC23" s="70">
        <f>VLOOKUP(A23,[4]Sheet1!$A$1:$B$52,2,0)</f>
        <v>3</v>
      </c>
      <c r="AD23" s="70">
        <f>VLOOKUP(A23,[5]Sheet1!$A$2:$B$45,2,0)</f>
        <v>1</v>
      </c>
      <c r="AE23" s="66">
        <v>0</v>
      </c>
      <c r="AF23" s="67"/>
    </row>
    <row r="24" ht="27" customHeight="1" spans="1:32">
      <c r="A24" s="66" t="s">
        <v>40</v>
      </c>
      <c r="B24" s="31">
        <v>6</v>
      </c>
      <c r="C24" s="66">
        <v>2</v>
      </c>
      <c r="D24" s="31">
        <v>4</v>
      </c>
      <c r="E24" s="31">
        <v>0</v>
      </c>
      <c r="F24" s="31">
        <v>1</v>
      </c>
      <c r="G24" s="31">
        <v>3</v>
      </c>
      <c r="H24" s="31">
        <v>6</v>
      </c>
      <c r="I24" s="31">
        <v>2</v>
      </c>
      <c r="J24" s="31">
        <v>1</v>
      </c>
      <c r="K24" s="31">
        <v>3</v>
      </c>
      <c r="L24" s="31">
        <v>2</v>
      </c>
      <c r="M24" s="31">
        <v>0</v>
      </c>
      <c r="N24" s="31">
        <v>1</v>
      </c>
      <c r="O24" s="31">
        <v>2</v>
      </c>
      <c r="P24" s="31">
        <v>0</v>
      </c>
      <c r="Q24" s="31">
        <v>0</v>
      </c>
      <c r="R24" s="31">
        <v>0</v>
      </c>
      <c r="S24" s="31">
        <v>0</v>
      </c>
      <c r="T24" s="69">
        <v>0</v>
      </c>
      <c r="U24" s="70">
        <v>0</v>
      </c>
      <c r="V24" s="69">
        <v>0</v>
      </c>
      <c r="W24" s="70">
        <v>0</v>
      </c>
      <c r="X24" s="54">
        <v>0</v>
      </c>
      <c r="Y24" s="54">
        <v>0</v>
      </c>
      <c r="Z24" s="54">
        <v>0</v>
      </c>
      <c r="AA24" s="70">
        <v>0</v>
      </c>
      <c r="AB24" s="70">
        <v>0</v>
      </c>
      <c r="AC24" s="70">
        <v>0</v>
      </c>
      <c r="AD24" s="70">
        <v>0</v>
      </c>
      <c r="AE24" s="66">
        <v>0</v>
      </c>
      <c r="AF24" s="67"/>
    </row>
    <row r="25" ht="27" customHeight="1" spans="1:32">
      <c r="A25" s="31" t="s">
        <v>41</v>
      </c>
      <c r="B25" s="31">
        <v>17</v>
      </c>
      <c r="C25" s="31">
        <v>5</v>
      </c>
      <c r="D25" s="31">
        <v>5</v>
      </c>
      <c r="E25" s="31">
        <v>3</v>
      </c>
      <c r="F25" s="31">
        <v>4</v>
      </c>
      <c r="G25" s="31">
        <v>11</v>
      </c>
      <c r="H25" s="31">
        <v>17</v>
      </c>
      <c r="I25" s="31">
        <v>4</v>
      </c>
      <c r="J25" s="31">
        <v>5</v>
      </c>
      <c r="K25" s="31">
        <v>3</v>
      </c>
      <c r="L25" s="31">
        <v>9</v>
      </c>
      <c r="M25" s="31">
        <v>6</v>
      </c>
      <c r="N25" s="31">
        <v>8</v>
      </c>
      <c r="O25" s="31">
        <v>6</v>
      </c>
      <c r="P25" s="31">
        <v>2</v>
      </c>
      <c r="Q25" s="31">
        <v>3</v>
      </c>
      <c r="R25" s="31">
        <v>1</v>
      </c>
      <c r="S25" s="31">
        <v>0</v>
      </c>
      <c r="T25" s="69">
        <v>2</v>
      </c>
      <c r="U25" s="70">
        <v>5</v>
      </c>
      <c r="V25" s="69">
        <f>VLOOKUP(A25,[1]Sheet1!$A$3:$B$49,2,0)</f>
        <v>3</v>
      </c>
      <c r="W25" s="70">
        <v>6</v>
      </c>
      <c r="X25" s="54">
        <v>1</v>
      </c>
      <c r="Y25" s="54">
        <v>1</v>
      </c>
      <c r="Z25" s="54">
        <v>6</v>
      </c>
      <c r="AA25" s="70">
        <f>VLOOKUP(A25,[2]Sheet1!$A$1:$B$51,2,0)</f>
        <v>7</v>
      </c>
      <c r="AB25" s="70">
        <v>0</v>
      </c>
      <c r="AC25" s="70">
        <f>VLOOKUP(A25,[4]Sheet1!$A$1:$B$52,2,0)</f>
        <v>2</v>
      </c>
      <c r="AD25" s="70">
        <f>VLOOKUP(A25,[5]Sheet1!$A$2:$B$45,2,0)</f>
        <v>3</v>
      </c>
      <c r="AE25" s="66">
        <f>VLOOKUP(A25,[6]Sheet1!$A$3:$B$40,2,0)</f>
        <v>2</v>
      </c>
      <c r="AF25" s="67"/>
    </row>
    <row r="26" ht="27" customHeight="1" spans="1:32">
      <c r="A26" s="31" t="s">
        <v>42</v>
      </c>
      <c r="B26" s="31">
        <v>14</v>
      </c>
      <c r="C26" s="31">
        <v>8</v>
      </c>
      <c r="D26" s="31">
        <v>6</v>
      </c>
      <c r="E26" s="31">
        <v>20</v>
      </c>
      <c r="F26" s="31">
        <v>13</v>
      </c>
      <c r="G26" s="31">
        <v>14</v>
      </c>
      <c r="H26" s="31">
        <v>13</v>
      </c>
      <c r="I26" s="31">
        <v>19</v>
      </c>
      <c r="J26" s="31">
        <v>8</v>
      </c>
      <c r="K26" s="31">
        <v>3</v>
      </c>
      <c r="L26" s="31">
        <v>7</v>
      </c>
      <c r="M26" s="31">
        <v>7</v>
      </c>
      <c r="N26" s="31">
        <v>12</v>
      </c>
      <c r="O26" s="31">
        <v>9</v>
      </c>
      <c r="P26" s="31">
        <v>4</v>
      </c>
      <c r="Q26" s="31">
        <v>5</v>
      </c>
      <c r="R26" s="31">
        <v>7</v>
      </c>
      <c r="S26" s="31">
        <v>0</v>
      </c>
      <c r="T26" s="69">
        <v>2</v>
      </c>
      <c r="U26" s="70">
        <v>12</v>
      </c>
      <c r="V26" s="69">
        <f>VLOOKUP(A26,[1]Sheet1!$A$3:$B$49,2,0)</f>
        <v>12</v>
      </c>
      <c r="W26" s="70">
        <v>6</v>
      </c>
      <c r="X26" s="54">
        <v>5</v>
      </c>
      <c r="Y26" s="54">
        <v>2</v>
      </c>
      <c r="Z26" s="54">
        <v>13</v>
      </c>
      <c r="AA26" s="70">
        <f>VLOOKUP(A26,[2]Sheet1!$A$1:$B$51,2,0)</f>
        <v>12</v>
      </c>
      <c r="AB26" s="70">
        <f>VLOOKUP(A26,[3]Sheet3!$A$1:$B$51,2,0)</f>
        <v>9</v>
      </c>
      <c r="AC26" s="70">
        <f>VLOOKUP(A26,[4]Sheet1!$A$1:$B$52,2,0)</f>
        <v>7</v>
      </c>
      <c r="AD26" s="70">
        <f>VLOOKUP(A26,[5]Sheet1!$A$2:$B$45,2,0)</f>
        <v>5</v>
      </c>
      <c r="AE26" s="66">
        <f>VLOOKUP(A26,[6]Sheet1!$A$3:$B$40,2,0)</f>
        <v>3</v>
      </c>
      <c r="AF26" s="67"/>
    </row>
    <row r="27" ht="27" customHeight="1" spans="1:32">
      <c r="A27" s="65" t="s">
        <v>43</v>
      </c>
      <c r="B27" s="31">
        <v>2</v>
      </c>
      <c r="C27" s="65">
        <v>2</v>
      </c>
      <c r="D27" s="31">
        <v>0</v>
      </c>
      <c r="E27" s="31">
        <v>1</v>
      </c>
      <c r="F27" s="31">
        <v>2</v>
      </c>
      <c r="G27" s="31">
        <v>1</v>
      </c>
      <c r="H27" s="31">
        <v>4</v>
      </c>
      <c r="I27" s="31">
        <v>2</v>
      </c>
      <c r="J27" s="31">
        <v>0</v>
      </c>
      <c r="K27" s="31">
        <v>2</v>
      </c>
      <c r="L27" s="31">
        <v>0</v>
      </c>
      <c r="M27" s="31">
        <v>2</v>
      </c>
      <c r="N27" s="31">
        <v>1</v>
      </c>
      <c r="O27" s="31">
        <v>2</v>
      </c>
      <c r="P27" s="31">
        <v>0</v>
      </c>
      <c r="Q27" s="31">
        <v>0</v>
      </c>
      <c r="R27" s="31">
        <v>0</v>
      </c>
      <c r="S27" s="31">
        <v>0</v>
      </c>
      <c r="T27" s="69">
        <v>0</v>
      </c>
      <c r="U27" s="70">
        <v>0</v>
      </c>
      <c r="V27" s="69">
        <v>0</v>
      </c>
      <c r="W27" s="70">
        <v>0</v>
      </c>
      <c r="X27" s="54">
        <v>0</v>
      </c>
      <c r="Y27" s="54">
        <v>0</v>
      </c>
      <c r="Z27" s="54">
        <v>0</v>
      </c>
      <c r="AA27" s="70">
        <v>0</v>
      </c>
      <c r="AB27" s="70">
        <v>0</v>
      </c>
      <c r="AC27" s="70">
        <v>0</v>
      </c>
      <c r="AD27" s="70">
        <v>0</v>
      </c>
      <c r="AE27" s="66">
        <v>0</v>
      </c>
      <c r="AF27" s="67"/>
    </row>
    <row r="28" ht="27" customHeight="1" spans="1:32">
      <c r="A28" s="31" t="s">
        <v>44</v>
      </c>
      <c r="B28" s="31">
        <v>6</v>
      </c>
      <c r="C28" s="31">
        <v>40</v>
      </c>
      <c r="D28" s="31">
        <v>20</v>
      </c>
      <c r="E28" s="31">
        <v>21</v>
      </c>
      <c r="F28" s="31">
        <v>10</v>
      </c>
      <c r="G28" s="31">
        <v>49</v>
      </c>
      <c r="H28" s="31">
        <v>39</v>
      </c>
      <c r="I28" s="31">
        <v>2</v>
      </c>
      <c r="J28" s="31">
        <v>5</v>
      </c>
      <c r="K28" s="31">
        <v>2</v>
      </c>
      <c r="L28" s="31">
        <v>5</v>
      </c>
      <c r="M28" s="31">
        <v>7</v>
      </c>
      <c r="N28" s="31">
        <v>11</v>
      </c>
      <c r="O28" s="31">
        <v>11</v>
      </c>
      <c r="P28" s="31">
        <v>6</v>
      </c>
      <c r="Q28" s="31">
        <v>8</v>
      </c>
      <c r="R28" s="31">
        <v>7</v>
      </c>
      <c r="S28" s="31">
        <v>9</v>
      </c>
      <c r="T28" s="69">
        <v>5</v>
      </c>
      <c r="U28" s="70">
        <v>1</v>
      </c>
      <c r="V28" s="69">
        <f>VLOOKUP(A28,[1]Sheet1!$A$3:$B$49,2,0)</f>
        <v>10</v>
      </c>
      <c r="W28" s="70">
        <v>6</v>
      </c>
      <c r="X28" s="54">
        <v>10</v>
      </c>
      <c r="Y28" s="54">
        <v>7</v>
      </c>
      <c r="Z28" s="54">
        <v>8</v>
      </c>
      <c r="AA28" s="70">
        <f>VLOOKUP(A28,[2]Sheet1!$A$1:$B$51,2,0)</f>
        <v>9</v>
      </c>
      <c r="AB28" s="70">
        <f>VLOOKUP(A28,[3]Sheet3!$A$1:$B$51,2,0)</f>
        <v>7</v>
      </c>
      <c r="AC28" s="70">
        <f>VLOOKUP(A28,[4]Sheet1!$A$1:$B$52,2,0)</f>
        <v>7</v>
      </c>
      <c r="AD28" s="70">
        <f>VLOOKUP(A28,[5]Sheet1!$A$2:$B$45,2,0)</f>
        <v>3</v>
      </c>
      <c r="AE28" s="66">
        <f>VLOOKUP(A28,[6]Sheet1!$A$3:$B$40,2,0)</f>
        <v>3</v>
      </c>
      <c r="AF28" s="67"/>
    </row>
    <row r="29" ht="27" customHeight="1" spans="1:32">
      <c r="A29" s="64" t="s">
        <v>45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2</v>
      </c>
      <c r="L29" s="31">
        <v>2</v>
      </c>
      <c r="M29" s="31">
        <v>5</v>
      </c>
      <c r="N29" s="31">
        <v>6</v>
      </c>
      <c r="O29" s="31">
        <v>0</v>
      </c>
      <c r="P29" s="31">
        <v>4</v>
      </c>
      <c r="Q29" s="31">
        <v>0</v>
      </c>
      <c r="R29" s="31">
        <v>1</v>
      </c>
      <c r="S29" s="31">
        <v>7</v>
      </c>
      <c r="T29" s="69">
        <v>0</v>
      </c>
      <c r="U29" s="70">
        <v>0</v>
      </c>
      <c r="V29" s="69">
        <v>0</v>
      </c>
      <c r="W29" s="70">
        <v>0</v>
      </c>
      <c r="X29" s="54">
        <v>0</v>
      </c>
      <c r="Y29" s="54">
        <v>0</v>
      </c>
      <c r="Z29" s="54">
        <v>0</v>
      </c>
      <c r="AA29" s="70">
        <v>0</v>
      </c>
      <c r="AB29" s="70">
        <v>0</v>
      </c>
      <c r="AC29" s="70">
        <v>0</v>
      </c>
      <c r="AD29" s="70">
        <v>0</v>
      </c>
      <c r="AE29" s="66">
        <v>0</v>
      </c>
      <c r="AF29" s="67"/>
    </row>
    <row r="30" ht="27" customHeight="1" spans="1:32">
      <c r="A30" s="31" t="s">
        <v>46</v>
      </c>
      <c r="B30" s="31">
        <v>1</v>
      </c>
      <c r="C30" s="31">
        <v>2</v>
      </c>
      <c r="D30" s="31">
        <v>2</v>
      </c>
      <c r="E30" s="31">
        <v>2</v>
      </c>
      <c r="F30" s="31">
        <v>2</v>
      </c>
      <c r="G30" s="31">
        <v>3</v>
      </c>
      <c r="H30" s="31">
        <v>1</v>
      </c>
      <c r="I30" s="31">
        <v>3</v>
      </c>
      <c r="J30" s="31">
        <v>1</v>
      </c>
      <c r="K30" s="31">
        <v>1</v>
      </c>
      <c r="L30" s="31">
        <v>1</v>
      </c>
      <c r="M30" s="31">
        <v>1</v>
      </c>
      <c r="N30" s="31">
        <v>2</v>
      </c>
      <c r="O30" s="31">
        <v>6</v>
      </c>
      <c r="P30" s="31">
        <v>2</v>
      </c>
      <c r="Q30" s="31">
        <v>4</v>
      </c>
      <c r="R30" s="31">
        <v>1</v>
      </c>
      <c r="S30" s="31">
        <v>1</v>
      </c>
      <c r="T30" s="69">
        <v>1</v>
      </c>
      <c r="U30" s="70">
        <v>2</v>
      </c>
      <c r="V30" s="69">
        <f>VLOOKUP(A30,[1]Sheet1!$A$3:$B$49,2,0)</f>
        <v>1</v>
      </c>
      <c r="W30" s="70">
        <v>0</v>
      </c>
      <c r="X30" s="54">
        <v>1</v>
      </c>
      <c r="Y30" s="54">
        <v>2</v>
      </c>
      <c r="Z30" s="54">
        <v>2</v>
      </c>
      <c r="AA30" s="70">
        <f>VLOOKUP(A30,[2]Sheet1!$A$1:$B$51,2,0)</f>
        <v>3</v>
      </c>
      <c r="AB30" s="70">
        <f>VLOOKUP(A30,[3]Sheet3!$A$1:$B$51,2,0)</f>
        <v>3</v>
      </c>
      <c r="AC30" s="70">
        <f>VLOOKUP(A30,[4]Sheet1!$A$1:$B$52,2,0)</f>
        <v>1</v>
      </c>
      <c r="AD30" s="70">
        <f>VLOOKUP(A30,[5]Sheet1!$A$2:$B$45,2,0)</f>
        <v>1</v>
      </c>
      <c r="AE30" s="66">
        <v>0</v>
      </c>
      <c r="AF30" s="67"/>
    </row>
    <row r="31" ht="27" customHeight="1" spans="1:32">
      <c r="A31" s="65" t="s">
        <v>47</v>
      </c>
      <c r="B31" s="31">
        <v>1</v>
      </c>
      <c r="C31" s="65">
        <v>0</v>
      </c>
      <c r="D31" s="31">
        <v>1</v>
      </c>
      <c r="E31" s="31">
        <v>2</v>
      </c>
      <c r="F31" s="31">
        <v>6</v>
      </c>
      <c r="G31" s="31">
        <v>6</v>
      </c>
      <c r="H31" s="31">
        <v>2</v>
      </c>
      <c r="I31" s="31">
        <v>4</v>
      </c>
      <c r="J31" s="31">
        <v>2</v>
      </c>
      <c r="K31" s="31">
        <v>1</v>
      </c>
      <c r="L31" s="31">
        <v>2</v>
      </c>
      <c r="M31" s="31">
        <v>2</v>
      </c>
      <c r="N31" s="31">
        <v>3</v>
      </c>
      <c r="O31" s="31">
        <v>2</v>
      </c>
      <c r="P31" s="31">
        <v>4</v>
      </c>
      <c r="Q31" s="31">
        <v>2</v>
      </c>
      <c r="R31" s="31">
        <v>3</v>
      </c>
      <c r="S31" s="31">
        <v>3</v>
      </c>
      <c r="T31" s="69">
        <v>1</v>
      </c>
      <c r="U31" s="70">
        <v>1</v>
      </c>
      <c r="V31" s="69">
        <f>VLOOKUP(A31,[1]Sheet1!$A$3:$B$49,2,0)</f>
        <v>3</v>
      </c>
      <c r="W31" s="70">
        <v>1</v>
      </c>
      <c r="X31" s="54">
        <v>4</v>
      </c>
      <c r="Y31" s="54">
        <v>2</v>
      </c>
      <c r="Z31" s="54">
        <v>0</v>
      </c>
      <c r="AA31" s="70">
        <f>VLOOKUP(A31,[2]Sheet1!$A$1:$B$51,2,0)</f>
        <v>4</v>
      </c>
      <c r="AB31" s="70">
        <f>VLOOKUP(A31,[3]Sheet3!$A$1:$B$51,2,0)</f>
        <v>1</v>
      </c>
      <c r="AC31" s="70">
        <f>VLOOKUP(A31,[4]Sheet1!$A$1:$B$52,2,0)</f>
        <v>2</v>
      </c>
      <c r="AD31" s="70">
        <v>0</v>
      </c>
      <c r="AE31" s="66">
        <v>0</v>
      </c>
      <c r="AF31" s="67"/>
    </row>
    <row r="32" ht="27" customHeight="1" spans="1:32">
      <c r="A32" s="65" t="s">
        <v>48</v>
      </c>
      <c r="B32" s="31">
        <v>2</v>
      </c>
      <c r="C32" s="65">
        <v>1</v>
      </c>
      <c r="D32" s="31">
        <v>0</v>
      </c>
      <c r="E32" s="31">
        <v>0</v>
      </c>
      <c r="F32" s="31">
        <v>1</v>
      </c>
      <c r="G32" s="31">
        <v>1</v>
      </c>
      <c r="H32" s="31">
        <v>0</v>
      </c>
      <c r="I32" s="31">
        <v>1</v>
      </c>
      <c r="J32" s="31">
        <v>1</v>
      </c>
      <c r="K32" s="31">
        <v>1</v>
      </c>
      <c r="L32" s="31">
        <v>2</v>
      </c>
      <c r="M32" s="31">
        <v>5</v>
      </c>
      <c r="N32" s="31">
        <v>1</v>
      </c>
      <c r="O32" s="31">
        <v>2</v>
      </c>
      <c r="P32" s="31">
        <v>3</v>
      </c>
      <c r="Q32" s="31">
        <v>1</v>
      </c>
      <c r="R32" s="31">
        <v>2</v>
      </c>
      <c r="S32" s="31">
        <v>2</v>
      </c>
      <c r="T32" s="69">
        <v>1</v>
      </c>
      <c r="U32" s="70">
        <v>0</v>
      </c>
      <c r="V32" s="69">
        <f>VLOOKUP(A32,[1]Sheet1!$A$3:$B$49,2,0)</f>
        <v>1</v>
      </c>
      <c r="W32" s="70">
        <v>2</v>
      </c>
      <c r="X32" s="54">
        <v>0</v>
      </c>
      <c r="Y32" s="54">
        <v>0</v>
      </c>
      <c r="Z32" s="54">
        <v>0</v>
      </c>
      <c r="AA32" s="70">
        <v>0</v>
      </c>
      <c r="AB32" s="70">
        <v>0</v>
      </c>
      <c r="AC32" s="70">
        <f>VLOOKUP(A32,[4]Sheet1!$A$1:$B$52,2,0)</f>
        <v>1</v>
      </c>
      <c r="AD32" s="70">
        <v>0</v>
      </c>
      <c r="AE32" s="66">
        <f>VLOOKUP(A32,[6]Sheet1!$A$3:$B$40,2,0)</f>
        <v>1</v>
      </c>
      <c r="AF32" s="67"/>
    </row>
    <row r="33" ht="27" customHeight="1" spans="1:32">
      <c r="A33" s="65" t="s">
        <v>49</v>
      </c>
      <c r="B33" s="31">
        <v>1</v>
      </c>
      <c r="C33" s="65">
        <v>0</v>
      </c>
      <c r="D33" s="31">
        <v>0</v>
      </c>
      <c r="E33" s="31">
        <v>0</v>
      </c>
      <c r="F33" s="31">
        <v>2</v>
      </c>
      <c r="G33" s="31">
        <v>0</v>
      </c>
      <c r="H33" s="31">
        <v>2</v>
      </c>
      <c r="I33" s="31">
        <v>0</v>
      </c>
      <c r="J33" s="31">
        <v>1</v>
      </c>
      <c r="K33" s="31">
        <v>1</v>
      </c>
      <c r="L33" s="31">
        <v>1</v>
      </c>
      <c r="M33" s="31">
        <v>0</v>
      </c>
      <c r="N33" s="31">
        <v>0</v>
      </c>
      <c r="O33" s="31">
        <v>1</v>
      </c>
      <c r="P33" s="31">
        <v>0</v>
      </c>
      <c r="Q33" s="31">
        <v>0</v>
      </c>
      <c r="R33" s="31">
        <v>0</v>
      </c>
      <c r="S33" s="31">
        <v>0</v>
      </c>
      <c r="T33" s="69">
        <v>3</v>
      </c>
      <c r="U33" s="70">
        <v>0</v>
      </c>
      <c r="V33" s="69">
        <f>VLOOKUP(A33,[1]Sheet1!$A$3:$B$49,2,0)</f>
        <v>2</v>
      </c>
      <c r="W33" s="70">
        <v>0</v>
      </c>
      <c r="X33" s="54">
        <v>0</v>
      </c>
      <c r="Y33" s="54">
        <v>0</v>
      </c>
      <c r="Z33" s="54">
        <v>0</v>
      </c>
      <c r="AA33" s="70">
        <f>VLOOKUP(A33,[2]Sheet1!$A$1:$B$51,2,0)</f>
        <v>1</v>
      </c>
      <c r="AB33" s="70">
        <v>0</v>
      </c>
      <c r="AC33" s="70">
        <v>0</v>
      </c>
      <c r="AD33" s="70">
        <v>0</v>
      </c>
      <c r="AE33" s="66">
        <v>0</v>
      </c>
      <c r="AF33" s="67"/>
    </row>
    <row r="34" ht="27" customHeight="1" spans="1:32">
      <c r="A34" s="31" t="s">
        <v>50</v>
      </c>
      <c r="B34" s="31">
        <v>2</v>
      </c>
      <c r="C34" s="31">
        <v>1</v>
      </c>
      <c r="D34" s="31">
        <v>2</v>
      </c>
      <c r="E34" s="31">
        <v>2</v>
      </c>
      <c r="F34" s="31">
        <v>3</v>
      </c>
      <c r="G34" s="31">
        <v>2</v>
      </c>
      <c r="H34" s="31">
        <v>5</v>
      </c>
      <c r="I34" s="31">
        <v>6</v>
      </c>
      <c r="J34" s="31">
        <v>0</v>
      </c>
      <c r="K34" s="31">
        <v>1</v>
      </c>
      <c r="L34" s="31">
        <v>0</v>
      </c>
      <c r="M34" s="31">
        <v>4</v>
      </c>
      <c r="N34" s="31">
        <v>1</v>
      </c>
      <c r="O34" s="31">
        <v>2</v>
      </c>
      <c r="P34" s="31">
        <v>2</v>
      </c>
      <c r="Q34" s="31">
        <v>3</v>
      </c>
      <c r="R34" s="31">
        <v>1</v>
      </c>
      <c r="S34" s="31">
        <v>1</v>
      </c>
      <c r="T34" s="69">
        <v>4</v>
      </c>
      <c r="U34" s="70">
        <v>0</v>
      </c>
      <c r="V34" s="69">
        <v>0</v>
      </c>
      <c r="W34" s="70">
        <v>0</v>
      </c>
      <c r="X34" s="54">
        <v>0</v>
      </c>
      <c r="Y34" s="54">
        <v>0</v>
      </c>
      <c r="Z34" s="54">
        <v>2</v>
      </c>
      <c r="AA34" s="70">
        <f>VLOOKUP(A34,[2]Sheet1!$A$1:$B$51,2,0)</f>
        <v>1</v>
      </c>
      <c r="AB34" s="70">
        <v>0</v>
      </c>
      <c r="AC34" s="70">
        <f>VLOOKUP(A34,[4]Sheet1!$A$1:$B$52,2,0)</f>
        <v>1</v>
      </c>
      <c r="AD34" s="70">
        <v>0</v>
      </c>
      <c r="AE34" s="66">
        <f>VLOOKUP(A34,[6]Sheet1!$A$3:$B$40,2,0)</f>
        <v>1</v>
      </c>
      <c r="AF34" s="67"/>
    </row>
    <row r="35" ht="27" customHeight="1" spans="1:32">
      <c r="A35" s="31" t="s">
        <v>51</v>
      </c>
      <c r="B35" s="31">
        <v>2</v>
      </c>
      <c r="C35" s="31">
        <v>6</v>
      </c>
      <c r="D35" s="31">
        <v>2</v>
      </c>
      <c r="E35" s="31">
        <v>5</v>
      </c>
      <c r="F35" s="31">
        <v>4</v>
      </c>
      <c r="G35" s="31">
        <v>6</v>
      </c>
      <c r="H35" s="31">
        <v>8</v>
      </c>
      <c r="I35" s="31">
        <v>10</v>
      </c>
      <c r="J35" s="31">
        <v>1</v>
      </c>
      <c r="K35" s="31">
        <v>1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69">
        <v>0</v>
      </c>
      <c r="U35" s="70">
        <v>0</v>
      </c>
      <c r="V35" s="69">
        <v>0</v>
      </c>
      <c r="W35" s="70">
        <v>0</v>
      </c>
      <c r="X35" s="54">
        <v>0</v>
      </c>
      <c r="Y35" s="54">
        <v>0</v>
      </c>
      <c r="Z35" s="54">
        <v>0</v>
      </c>
      <c r="AA35" s="70">
        <v>0</v>
      </c>
      <c r="AB35" s="70">
        <v>0</v>
      </c>
      <c r="AC35" s="70">
        <v>0</v>
      </c>
      <c r="AD35" s="70">
        <v>0</v>
      </c>
      <c r="AE35" s="66">
        <v>0</v>
      </c>
      <c r="AF35" s="67"/>
    </row>
    <row r="36" ht="27" customHeight="1" spans="1:32">
      <c r="A36" s="31" t="s">
        <v>52</v>
      </c>
      <c r="B36" s="31">
        <v>21</v>
      </c>
      <c r="C36" s="31">
        <v>9</v>
      </c>
      <c r="D36" s="31">
        <v>6</v>
      </c>
      <c r="E36" s="31">
        <v>11</v>
      </c>
      <c r="F36" s="31">
        <v>10</v>
      </c>
      <c r="G36" s="31">
        <v>24</v>
      </c>
      <c r="H36" s="31">
        <v>18</v>
      </c>
      <c r="I36" s="31">
        <v>7</v>
      </c>
      <c r="J36" s="31">
        <v>3</v>
      </c>
      <c r="K36" s="31">
        <v>1</v>
      </c>
      <c r="L36" s="31">
        <v>0</v>
      </c>
      <c r="M36" s="31">
        <v>3</v>
      </c>
      <c r="N36" s="31">
        <v>7</v>
      </c>
      <c r="O36" s="31">
        <v>8</v>
      </c>
      <c r="P36" s="31">
        <v>5</v>
      </c>
      <c r="Q36" s="31">
        <v>5</v>
      </c>
      <c r="R36" s="31">
        <v>2</v>
      </c>
      <c r="S36" s="31">
        <v>5</v>
      </c>
      <c r="T36" s="69">
        <v>3</v>
      </c>
      <c r="U36" s="70">
        <v>2</v>
      </c>
      <c r="V36" s="69">
        <f>VLOOKUP(A36,[1]Sheet1!$A$3:$B$49,2,0)</f>
        <v>2</v>
      </c>
      <c r="W36" s="70">
        <v>0</v>
      </c>
      <c r="X36" s="54">
        <v>2</v>
      </c>
      <c r="Y36" s="54">
        <v>10</v>
      </c>
      <c r="Z36" s="54">
        <v>3</v>
      </c>
      <c r="AA36" s="70">
        <f>VLOOKUP(A36,[2]Sheet1!$A$1:$B$51,2,0)</f>
        <v>4</v>
      </c>
      <c r="AB36" s="70">
        <f>VLOOKUP(A36,[3]Sheet3!$A$1:$B$51,2,0)</f>
        <v>1</v>
      </c>
      <c r="AC36" s="70">
        <f>VLOOKUP(A36,[4]Sheet1!$A$1:$B$52,2,0)</f>
        <v>3</v>
      </c>
      <c r="AD36" s="70">
        <f>VLOOKUP(A36,[5]Sheet1!$A$2:$B$45,2,0)</f>
        <v>1</v>
      </c>
      <c r="AE36" s="66">
        <f>VLOOKUP(A36,[6]Sheet1!$A$3:$B$40,2,0)</f>
        <v>3</v>
      </c>
      <c r="AF36" s="67"/>
    </row>
    <row r="37" ht="27" customHeight="1" spans="1:32">
      <c r="A37" s="64" t="s">
        <v>53</v>
      </c>
      <c r="B37" s="31">
        <v>0</v>
      </c>
      <c r="C37" s="31">
        <v>0</v>
      </c>
      <c r="D37" s="31">
        <v>248</v>
      </c>
      <c r="E37" s="31">
        <v>171</v>
      </c>
      <c r="F37" s="31">
        <v>169</v>
      </c>
      <c r="G37" s="31">
        <v>0</v>
      </c>
      <c r="H37" s="31">
        <v>113</v>
      </c>
      <c r="I37" s="31">
        <v>4</v>
      </c>
      <c r="J37" s="31">
        <v>0</v>
      </c>
      <c r="K37" s="31">
        <v>1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69">
        <v>0</v>
      </c>
      <c r="U37" s="70">
        <v>0</v>
      </c>
      <c r="V37" s="69">
        <v>0</v>
      </c>
      <c r="W37" s="70">
        <v>0</v>
      </c>
      <c r="X37" s="54">
        <v>0</v>
      </c>
      <c r="Y37" s="54">
        <v>0</v>
      </c>
      <c r="Z37" s="54">
        <v>0</v>
      </c>
      <c r="AA37" s="70">
        <v>0</v>
      </c>
      <c r="AB37" s="70">
        <v>0</v>
      </c>
      <c r="AC37" s="70">
        <v>0</v>
      </c>
      <c r="AD37" s="70">
        <v>0</v>
      </c>
      <c r="AE37" s="66">
        <v>0</v>
      </c>
      <c r="AF37" s="67"/>
    </row>
    <row r="38" ht="26" customHeight="1" spans="1:32">
      <c r="A38" s="64" t="s">
        <v>54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3</v>
      </c>
      <c r="J38" s="31">
        <v>5</v>
      </c>
      <c r="K38" s="31">
        <v>1</v>
      </c>
      <c r="L38" s="31">
        <v>2</v>
      </c>
      <c r="M38" s="31">
        <v>7</v>
      </c>
      <c r="N38" s="31">
        <v>4</v>
      </c>
      <c r="O38" s="31">
        <v>9</v>
      </c>
      <c r="P38" s="31">
        <v>13</v>
      </c>
      <c r="Q38" s="31">
        <v>2</v>
      </c>
      <c r="R38" s="31">
        <v>6</v>
      </c>
      <c r="S38" s="31">
        <v>17</v>
      </c>
      <c r="T38" s="69">
        <v>5</v>
      </c>
      <c r="U38" s="70">
        <v>8</v>
      </c>
      <c r="V38" s="69">
        <f>VLOOKUP(A38,[1]Sheet1!$A$3:$B$49,2,0)</f>
        <v>6</v>
      </c>
      <c r="W38" s="70">
        <v>3</v>
      </c>
      <c r="X38" s="54">
        <v>4</v>
      </c>
      <c r="Y38" s="54">
        <v>5</v>
      </c>
      <c r="Z38" s="54">
        <v>6</v>
      </c>
      <c r="AA38" s="70">
        <f>VLOOKUP(A38,[2]Sheet1!$A$1:$B$51,2,0)</f>
        <v>3</v>
      </c>
      <c r="AB38" s="70">
        <v>0</v>
      </c>
      <c r="AC38" s="70">
        <f>VLOOKUP(A38,[4]Sheet1!$A$1:$B$52,2,0)</f>
        <v>1</v>
      </c>
      <c r="AD38" s="70">
        <v>0</v>
      </c>
      <c r="AE38" s="66">
        <f>VLOOKUP(A38,[6]Sheet1!$A$3:$B$40,2,0)</f>
        <v>1</v>
      </c>
      <c r="AF38" s="67"/>
    </row>
    <row r="39" ht="26" customHeight="1" spans="1:32">
      <c r="A39" s="64" t="s">
        <v>55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1</v>
      </c>
      <c r="T39" s="69">
        <v>0</v>
      </c>
      <c r="U39" s="70">
        <v>0</v>
      </c>
      <c r="V39" s="69">
        <v>0</v>
      </c>
      <c r="W39" s="70">
        <v>0</v>
      </c>
      <c r="X39" s="54">
        <v>0</v>
      </c>
      <c r="Y39" s="54">
        <v>0</v>
      </c>
      <c r="Z39" s="54">
        <v>0</v>
      </c>
      <c r="AA39" s="70">
        <v>0</v>
      </c>
      <c r="AB39" s="70">
        <v>0</v>
      </c>
      <c r="AC39" s="70">
        <v>0</v>
      </c>
      <c r="AD39" s="70">
        <v>0</v>
      </c>
      <c r="AE39" s="66">
        <v>0</v>
      </c>
      <c r="AF39" s="67"/>
    </row>
    <row r="40" ht="26" customHeight="1" spans="1:32">
      <c r="A40" s="64" t="s">
        <v>56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1</v>
      </c>
      <c r="L40" s="31">
        <v>1</v>
      </c>
      <c r="M40" s="31">
        <v>1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69">
        <v>0</v>
      </c>
      <c r="U40" s="70">
        <v>0</v>
      </c>
      <c r="V40" s="69">
        <v>0</v>
      </c>
      <c r="W40" s="70">
        <v>0</v>
      </c>
      <c r="X40" s="54">
        <v>0</v>
      </c>
      <c r="Y40" s="54">
        <v>0</v>
      </c>
      <c r="Z40" s="54">
        <v>0</v>
      </c>
      <c r="AA40" s="70">
        <v>0</v>
      </c>
      <c r="AB40" s="70">
        <v>0</v>
      </c>
      <c r="AC40" s="70">
        <v>0</v>
      </c>
      <c r="AD40" s="70">
        <v>0</v>
      </c>
      <c r="AE40" s="66">
        <v>0</v>
      </c>
      <c r="AF40" s="67"/>
    </row>
    <row r="41" ht="26" customHeight="1" spans="1:32">
      <c r="A41" s="31" t="s">
        <v>57</v>
      </c>
      <c r="B41" s="31">
        <v>2</v>
      </c>
      <c r="C41" s="31">
        <v>0</v>
      </c>
      <c r="D41" s="31">
        <v>3</v>
      </c>
      <c r="E41" s="31">
        <v>2</v>
      </c>
      <c r="F41" s="31">
        <v>3</v>
      </c>
      <c r="G41" s="31">
        <v>4</v>
      </c>
      <c r="H41" s="31">
        <v>4</v>
      </c>
      <c r="I41" s="31">
        <v>5</v>
      </c>
      <c r="J41" s="31">
        <v>5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69">
        <v>0</v>
      </c>
      <c r="U41" s="70">
        <v>0</v>
      </c>
      <c r="V41" s="69">
        <v>0</v>
      </c>
      <c r="W41" s="70">
        <v>0</v>
      </c>
      <c r="X41" s="54">
        <v>0</v>
      </c>
      <c r="Y41" s="54">
        <v>0</v>
      </c>
      <c r="Z41" s="54">
        <v>0</v>
      </c>
      <c r="AA41" s="70">
        <v>0</v>
      </c>
      <c r="AB41" s="70">
        <v>0</v>
      </c>
      <c r="AC41" s="70">
        <v>0</v>
      </c>
      <c r="AD41" s="70">
        <v>0</v>
      </c>
      <c r="AE41" s="66">
        <v>0</v>
      </c>
      <c r="AF41" s="67"/>
    </row>
    <row r="42" ht="26" customHeight="1" spans="1:32">
      <c r="A42" s="65" t="s">
        <v>58</v>
      </c>
      <c r="B42" s="31">
        <v>0</v>
      </c>
      <c r="C42" s="65">
        <v>1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69">
        <v>0</v>
      </c>
      <c r="U42" s="70">
        <v>0</v>
      </c>
      <c r="V42" s="69">
        <v>0</v>
      </c>
      <c r="W42" s="70">
        <v>0</v>
      </c>
      <c r="X42" s="54">
        <v>0</v>
      </c>
      <c r="Y42" s="54">
        <v>0</v>
      </c>
      <c r="Z42" s="54">
        <v>0</v>
      </c>
      <c r="AA42" s="70">
        <v>0</v>
      </c>
      <c r="AB42" s="70">
        <v>0</v>
      </c>
      <c r="AC42" s="70">
        <v>0</v>
      </c>
      <c r="AD42" s="70">
        <v>0</v>
      </c>
      <c r="AE42" s="66">
        <v>0</v>
      </c>
      <c r="AF42" s="67"/>
    </row>
    <row r="43" ht="26" customHeight="1" spans="1:32">
      <c r="A43" s="31" t="s">
        <v>59</v>
      </c>
      <c r="B43" s="31">
        <v>1</v>
      </c>
      <c r="C43" s="31">
        <v>4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69">
        <v>0</v>
      </c>
      <c r="U43" s="70">
        <v>0</v>
      </c>
      <c r="V43" s="69">
        <v>0</v>
      </c>
      <c r="W43" s="70">
        <v>0</v>
      </c>
      <c r="X43" s="54">
        <v>0</v>
      </c>
      <c r="Y43" s="54">
        <v>0</v>
      </c>
      <c r="Z43" s="54">
        <v>0</v>
      </c>
      <c r="AA43" s="70">
        <v>0</v>
      </c>
      <c r="AB43" s="70">
        <v>0</v>
      </c>
      <c r="AC43" s="70">
        <v>0</v>
      </c>
      <c r="AD43" s="70">
        <v>0</v>
      </c>
      <c r="AE43" s="66">
        <v>0</v>
      </c>
      <c r="AF43" s="67"/>
    </row>
    <row r="44" ht="26" customHeight="1" spans="1:31">
      <c r="A44" s="31" t="s">
        <v>60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69">
        <v>0</v>
      </c>
      <c r="U44" s="70">
        <v>0</v>
      </c>
      <c r="V44" s="69">
        <v>0</v>
      </c>
      <c r="W44" s="70">
        <v>0</v>
      </c>
      <c r="X44" s="54">
        <v>0</v>
      </c>
      <c r="Y44" s="54">
        <v>0</v>
      </c>
      <c r="Z44" s="54">
        <v>0</v>
      </c>
      <c r="AA44" s="70">
        <v>0</v>
      </c>
      <c r="AB44" s="70">
        <v>0</v>
      </c>
      <c r="AC44" s="70">
        <v>0</v>
      </c>
      <c r="AD44" s="70">
        <v>0</v>
      </c>
      <c r="AE44" s="66">
        <v>0</v>
      </c>
    </row>
    <row r="45" ht="26" customHeight="1" spans="1:32">
      <c r="A45" s="65" t="s">
        <v>61</v>
      </c>
      <c r="B45" s="31">
        <v>0</v>
      </c>
      <c r="C45" s="65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69">
        <v>0</v>
      </c>
      <c r="U45" s="70">
        <v>0</v>
      </c>
      <c r="V45" s="69">
        <v>0</v>
      </c>
      <c r="W45" s="70">
        <v>0</v>
      </c>
      <c r="X45" s="54">
        <v>0</v>
      </c>
      <c r="Y45" s="54">
        <v>0</v>
      </c>
      <c r="Z45" s="54">
        <v>0</v>
      </c>
      <c r="AA45" s="70">
        <v>0</v>
      </c>
      <c r="AB45" s="70">
        <v>0</v>
      </c>
      <c r="AC45" s="70">
        <v>0</v>
      </c>
      <c r="AD45" s="70">
        <v>0</v>
      </c>
      <c r="AE45" s="66">
        <v>0</v>
      </c>
      <c r="AF45" s="67"/>
    </row>
    <row r="46" ht="26" customHeight="1" spans="1:32">
      <c r="A46" s="66" t="s">
        <v>62</v>
      </c>
      <c r="B46" s="31">
        <v>0</v>
      </c>
      <c r="C46" s="66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69">
        <v>0</v>
      </c>
      <c r="U46" s="70">
        <v>0</v>
      </c>
      <c r="V46" s="69">
        <v>0</v>
      </c>
      <c r="W46" s="70">
        <v>0</v>
      </c>
      <c r="X46" s="54">
        <v>0</v>
      </c>
      <c r="Y46" s="54">
        <v>0</v>
      </c>
      <c r="Z46" s="54">
        <v>0</v>
      </c>
      <c r="AA46" s="70">
        <v>0</v>
      </c>
      <c r="AB46" s="70">
        <v>0</v>
      </c>
      <c r="AC46" s="70">
        <v>0</v>
      </c>
      <c r="AD46" s="70">
        <v>0</v>
      </c>
      <c r="AE46" s="66">
        <v>0</v>
      </c>
      <c r="AF46" s="67"/>
    </row>
    <row r="47" ht="26" customHeight="1" spans="1:32">
      <c r="A47" s="31" t="s">
        <v>63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69">
        <v>0</v>
      </c>
      <c r="U47" s="70">
        <v>0</v>
      </c>
      <c r="V47" s="69">
        <v>0</v>
      </c>
      <c r="W47" s="70">
        <v>0</v>
      </c>
      <c r="X47" s="54">
        <v>0</v>
      </c>
      <c r="Y47" s="54">
        <v>0</v>
      </c>
      <c r="Z47" s="54">
        <v>0</v>
      </c>
      <c r="AA47" s="70">
        <v>0</v>
      </c>
      <c r="AB47" s="70">
        <v>0</v>
      </c>
      <c r="AC47" s="70">
        <v>0</v>
      </c>
      <c r="AD47" s="70">
        <v>0</v>
      </c>
      <c r="AE47" s="66">
        <v>0</v>
      </c>
      <c r="AF47" s="67"/>
    </row>
    <row r="48" ht="26" customHeight="1" spans="1:32">
      <c r="A48" s="66" t="s">
        <v>64</v>
      </c>
      <c r="B48" s="31">
        <v>7</v>
      </c>
      <c r="C48" s="66">
        <v>6</v>
      </c>
      <c r="D48" s="31">
        <v>9</v>
      </c>
      <c r="E48" s="31">
        <v>6</v>
      </c>
      <c r="F48" s="31">
        <v>10</v>
      </c>
      <c r="G48" s="31">
        <v>13</v>
      </c>
      <c r="H48" s="31">
        <v>11</v>
      </c>
      <c r="I48" s="31">
        <v>7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69">
        <v>0</v>
      </c>
      <c r="U48" s="70">
        <v>0</v>
      </c>
      <c r="V48" s="69">
        <v>0</v>
      </c>
      <c r="W48" s="70">
        <v>0</v>
      </c>
      <c r="X48" s="54">
        <v>0</v>
      </c>
      <c r="Y48" s="54">
        <v>0</v>
      </c>
      <c r="Z48" s="54">
        <v>0</v>
      </c>
      <c r="AA48" s="70">
        <v>0</v>
      </c>
      <c r="AB48" s="70">
        <v>0</v>
      </c>
      <c r="AC48" s="70">
        <v>0</v>
      </c>
      <c r="AD48" s="70">
        <v>0</v>
      </c>
      <c r="AE48" s="66">
        <v>0</v>
      </c>
      <c r="AF48" s="67"/>
    </row>
    <row r="49" ht="26" customHeight="1" spans="1:31">
      <c r="A49" s="65" t="s">
        <v>65</v>
      </c>
      <c r="B49" s="31">
        <v>0</v>
      </c>
      <c r="C49" s="65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69">
        <v>0</v>
      </c>
      <c r="U49" s="70">
        <v>0</v>
      </c>
      <c r="V49" s="69">
        <v>0</v>
      </c>
      <c r="W49" s="70">
        <v>0</v>
      </c>
      <c r="X49" s="54">
        <v>0</v>
      </c>
      <c r="Y49" s="54">
        <v>0</v>
      </c>
      <c r="Z49" s="54">
        <v>0</v>
      </c>
      <c r="AA49" s="70">
        <v>0</v>
      </c>
      <c r="AB49" s="70">
        <v>0</v>
      </c>
      <c r="AC49" s="70">
        <v>0</v>
      </c>
      <c r="AD49" s="70">
        <v>0</v>
      </c>
      <c r="AE49" s="66">
        <v>0</v>
      </c>
    </row>
    <row r="50" ht="26" customHeight="1" spans="1:32">
      <c r="A50" s="31" t="s">
        <v>66</v>
      </c>
      <c r="B50" s="31">
        <v>0</v>
      </c>
      <c r="C50" s="31">
        <v>3</v>
      </c>
      <c r="D50" s="31">
        <v>0</v>
      </c>
      <c r="E50" s="31">
        <v>1</v>
      </c>
      <c r="F50" s="31">
        <v>1</v>
      </c>
      <c r="G50" s="31">
        <v>1</v>
      </c>
      <c r="H50" s="31">
        <v>4</v>
      </c>
      <c r="I50" s="31">
        <v>1</v>
      </c>
      <c r="J50" s="31">
        <v>2</v>
      </c>
      <c r="K50" s="31">
        <v>0</v>
      </c>
      <c r="L50" s="31">
        <v>0</v>
      </c>
      <c r="M50" s="31">
        <v>0</v>
      </c>
      <c r="N50" s="31">
        <v>3</v>
      </c>
      <c r="O50" s="31">
        <v>0</v>
      </c>
      <c r="P50" s="31">
        <v>1</v>
      </c>
      <c r="Q50" s="31">
        <v>1</v>
      </c>
      <c r="R50" s="31">
        <v>1</v>
      </c>
      <c r="S50" s="31">
        <v>3</v>
      </c>
      <c r="T50" s="69">
        <v>3</v>
      </c>
      <c r="U50" s="70">
        <v>2</v>
      </c>
      <c r="V50" s="69">
        <f>VLOOKUP(A50,[1]Sheet1!$A$3:$B$49,2,0)</f>
        <v>2</v>
      </c>
      <c r="W50" s="70">
        <v>3</v>
      </c>
      <c r="X50" s="54">
        <v>0</v>
      </c>
      <c r="Y50" s="54">
        <v>3</v>
      </c>
      <c r="Z50" s="54">
        <v>0</v>
      </c>
      <c r="AA50" s="70">
        <v>0</v>
      </c>
      <c r="AB50" s="70">
        <v>0</v>
      </c>
      <c r="AC50" s="70">
        <v>0</v>
      </c>
      <c r="AD50" s="70">
        <v>0</v>
      </c>
      <c r="AE50" s="66">
        <v>0</v>
      </c>
      <c r="AF50" s="67"/>
    </row>
    <row r="51" ht="27" customHeight="1" spans="1:31">
      <c r="A51" s="65" t="s">
        <v>67</v>
      </c>
      <c r="B51" s="31">
        <v>16</v>
      </c>
      <c r="C51" s="65">
        <v>11</v>
      </c>
      <c r="D51" s="31">
        <v>12</v>
      </c>
      <c r="E51" s="31">
        <v>18</v>
      </c>
      <c r="F51" s="31">
        <v>1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69">
        <v>0</v>
      </c>
      <c r="U51" s="70">
        <v>0</v>
      </c>
      <c r="V51" s="69">
        <v>0</v>
      </c>
      <c r="W51" s="70">
        <v>0</v>
      </c>
      <c r="X51" s="54">
        <v>0</v>
      </c>
      <c r="Y51" s="54">
        <v>0</v>
      </c>
      <c r="Z51" s="54">
        <v>0</v>
      </c>
      <c r="AA51" s="70">
        <v>0</v>
      </c>
      <c r="AB51" s="70">
        <v>0</v>
      </c>
      <c r="AC51" s="70">
        <v>0</v>
      </c>
      <c r="AD51" s="70">
        <v>0</v>
      </c>
      <c r="AE51" s="66">
        <v>0</v>
      </c>
    </row>
    <row r="52" ht="27" customHeight="1" spans="1:31">
      <c r="A52" s="67" t="s">
        <v>68</v>
      </c>
      <c r="B52" s="31">
        <v>0</v>
      </c>
      <c r="C52" s="65">
        <v>0</v>
      </c>
      <c r="D52" s="31">
        <v>0</v>
      </c>
      <c r="E52" s="31">
        <v>0</v>
      </c>
      <c r="F52" s="31">
        <v>2</v>
      </c>
      <c r="G52" s="31">
        <v>0</v>
      </c>
      <c r="H52" s="31">
        <v>1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69">
        <v>0</v>
      </c>
      <c r="U52" s="70">
        <v>0</v>
      </c>
      <c r="V52" s="69">
        <v>0</v>
      </c>
      <c r="W52" s="70">
        <v>0</v>
      </c>
      <c r="X52" s="54">
        <v>0</v>
      </c>
      <c r="Y52" s="54">
        <v>0</v>
      </c>
      <c r="Z52" s="54">
        <v>0</v>
      </c>
      <c r="AA52" s="70">
        <v>0</v>
      </c>
      <c r="AB52" s="70">
        <v>0</v>
      </c>
      <c r="AC52" s="70">
        <v>0</v>
      </c>
      <c r="AD52" s="70">
        <v>0</v>
      </c>
      <c r="AE52" s="66">
        <v>0</v>
      </c>
    </row>
    <row r="53" ht="27" customHeight="1" spans="1:32">
      <c r="A53" s="66" t="s">
        <v>69</v>
      </c>
      <c r="B53" s="31">
        <v>0</v>
      </c>
      <c r="C53" s="66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69">
        <v>0</v>
      </c>
      <c r="U53" s="70">
        <v>0</v>
      </c>
      <c r="V53" s="69">
        <v>0</v>
      </c>
      <c r="W53" s="70">
        <v>0</v>
      </c>
      <c r="X53" s="54">
        <v>0</v>
      </c>
      <c r="Y53" s="54">
        <v>0</v>
      </c>
      <c r="Z53" s="54">
        <v>0</v>
      </c>
      <c r="AA53" s="70">
        <v>0</v>
      </c>
      <c r="AB53" s="70">
        <v>0</v>
      </c>
      <c r="AC53" s="70">
        <v>0</v>
      </c>
      <c r="AD53" s="70">
        <v>0</v>
      </c>
      <c r="AE53" s="66">
        <v>0</v>
      </c>
      <c r="AF53" s="67"/>
    </row>
    <row r="54" ht="27" customHeight="1" spans="1:32">
      <c r="A54" s="31" t="s">
        <v>70</v>
      </c>
      <c r="B54" s="31">
        <v>2</v>
      </c>
      <c r="C54" s="31">
        <v>0</v>
      </c>
      <c r="D54" s="31">
        <v>1</v>
      </c>
      <c r="E54" s="31">
        <v>0</v>
      </c>
      <c r="F54" s="31">
        <v>3</v>
      </c>
      <c r="G54" s="31">
        <v>3</v>
      </c>
      <c r="H54" s="31">
        <v>1</v>
      </c>
      <c r="I54" s="31">
        <v>1</v>
      </c>
      <c r="J54" s="31">
        <v>2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69">
        <v>0</v>
      </c>
      <c r="U54" s="70">
        <v>0</v>
      </c>
      <c r="V54" s="69">
        <v>0</v>
      </c>
      <c r="W54" s="70">
        <v>0</v>
      </c>
      <c r="X54" s="54">
        <v>0</v>
      </c>
      <c r="Y54" s="54">
        <v>0</v>
      </c>
      <c r="Z54" s="54">
        <v>0</v>
      </c>
      <c r="AA54" s="70">
        <v>0</v>
      </c>
      <c r="AB54" s="70">
        <v>0</v>
      </c>
      <c r="AC54" s="70">
        <v>0</v>
      </c>
      <c r="AD54" s="70">
        <v>0</v>
      </c>
      <c r="AE54" s="66">
        <v>0</v>
      </c>
      <c r="AF54" s="67"/>
    </row>
    <row r="55" ht="27" customHeight="1" spans="1:32">
      <c r="A55" s="65" t="s">
        <v>71</v>
      </c>
      <c r="B55" s="31">
        <v>0</v>
      </c>
      <c r="C55" s="65">
        <v>1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1</v>
      </c>
      <c r="R55" s="31">
        <v>0</v>
      </c>
      <c r="S55" s="31">
        <v>0</v>
      </c>
      <c r="T55" s="69">
        <v>0</v>
      </c>
      <c r="U55" s="70">
        <v>0</v>
      </c>
      <c r="V55" s="69">
        <v>0</v>
      </c>
      <c r="W55" s="70">
        <v>0</v>
      </c>
      <c r="X55" s="54">
        <v>0</v>
      </c>
      <c r="Y55" s="54">
        <v>0</v>
      </c>
      <c r="Z55" s="54">
        <v>0</v>
      </c>
      <c r="AA55" s="70">
        <v>0</v>
      </c>
      <c r="AB55" s="70">
        <v>0</v>
      </c>
      <c r="AC55" s="70">
        <v>0</v>
      </c>
      <c r="AD55" s="70">
        <v>0</v>
      </c>
      <c r="AE55" s="66">
        <v>0</v>
      </c>
      <c r="AF55" s="67"/>
    </row>
    <row r="56" ht="27" customHeight="1" spans="1:32">
      <c r="A56" s="68" t="s">
        <v>72</v>
      </c>
      <c r="B56" s="31"/>
      <c r="C56" s="65"/>
      <c r="D56" s="31"/>
      <c r="E56" s="31"/>
      <c r="F56" s="31"/>
      <c r="G56" s="31"/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69">
        <v>0</v>
      </c>
      <c r="U56" s="70">
        <v>0</v>
      </c>
      <c r="V56" s="69">
        <f>VLOOKUP(A56,[1]Sheet1!$A$3:$B$49,2,0)</f>
        <v>1</v>
      </c>
      <c r="W56" s="70">
        <v>0</v>
      </c>
      <c r="X56" s="54">
        <v>0</v>
      </c>
      <c r="Y56" s="54">
        <v>0</v>
      </c>
      <c r="Z56" s="54">
        <v>0</v>
      </c>
      <c r="AA56" s="70">
        <f>VLOOKUP(A56,[2]Sheet1!$A$1:$B$51,2,0)</f>
        <v>1</v>
      </c>
      <c r="AB56" s="70">
        <f>VLOOKUP(A56,[3]Sheet3!$A$1:$B$51,2,0)</f>
        <v>1</v>
      </c>
      <c r="AC56" s="70">
        <v>0</v>
      </c>
      <c r="AD56" s="70">
        <v>0</v>
      </c>
      <c r="AE56" s="66">
        <v>0</v>
      </c>
      <c r="AF56" s="67"/>
    </row>
    <row r="57" ht="27" customHeight="1" spans="1:32">
      <c r="A57" s="65" t="s">
        <v>73</v>
      </c>
      <c r="B57" s="31">
        <v>0</v>
      </c>
      <c r="C57" s="65">
        <v>0</v>
      </c>
      <c r="D57" s="31">
        <v>0</v>
      </c>
      <c r="E57" s="31">
        <v>2</v>
      </c>
      <c r="F57" s="31">
        <v>0</v>
      </c>
      <c r="G57" s="31">
        <v>0</v>
      </c>
      <c r="H57" s="31">
        <v>0</v>
      </c>
      <c r="I57" s="31">
        <v>1</v>
      </c>
      <c r="J57" s="31">
        <v>0</v>
      </c>
      <c r="K57" s="31">
        <v>0</v>
      </c>
      <c r="L57" s="31">
        <v>1</v>
      </c>
      <c r="M57" s="31">
        <v>0</v>
      </c>
      <c r="N57" s="31">
        <v>0</v>
      </c>
      <c r="O57" s="31">
        <v>1</v>
      </c>
      <c r="P57" s="31">
        <v>0</v>
      </c>
      <c r="Q57" s="31">
        <v>1</v>
      </c>
      <c r="R57" s="31">
        <v>1</v>
      </c>
      <c r="S57" s="31">
        <v>2</v>
      </c>
      <c r="T57" s="69">
        <v>1</v>
      </c>
      <c r="U57" s="70">
        <v>0</v>
      </c>
      <c r="V57" s="69">
        <v>0</v>
      </c>
      <c r="W57" s="70">
        <v>0</v>
      </c>
      <c r="X57" s="54">
        <v>0</v>
      </c>
      <c r="Y57" s="54">
        <v>0</v>
      </c>
      <c r="Z57" s="54">
        <v>0</v>
      </c>
      <c r="AA57" s="70">
        <v>0</v>
      </c>
      <c r="AB57" s="70">
        <v>0</v>
      </c>
      <c r="AC57" s="70">
        <v>0</v>
      </c>
      <c r="AD57" s="70">
        <v>0</v>
      </c>
      <c r="AE57" s="66">
        <v>0</v>
      </c>
      <c r="AF57" s="67"/>
    </row>
    <row r="58" ht="27" customHeight="1" spans="1:32">
      <c r="A58" s="31" t="s">
        <v>74</v>
      </c>
      <c r="B58" s="31">
        <v>13</v>
      </c>
      <c r="C58" s="31">
        <v>4</v>
      </c>
      <c r="D58" s="31">
        <v>12</v>
      </c>
      <c r="E58" s="31">
        <v>5</v>
      </c>
      <c r="F58" s="31">
        <v>6</v>
      </c>
      <c r="G58" s="31">
        <v>8</v>
      </c>
      <c r="H58" s="31">
        <v>5</v>
      </c>
      <c r="I58" s="31">
        <v>4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9</v>
      </c>
      <c r="Q58" s="31">
        <v>5</v>
      </c>
      <c r="R58" s="31">
        <v>6</v>
      </c>
      <c r="S58" s="31">
        <v>6</v>
      </c>
      <c r="T58" s="69">
        <v>20</v>
      </c>
      <c r="U58" s="70">
        <v>4</v>
      </c>
      <c r="V58" s="69">
        <f>VLOOKUP(A58,[1]Sheet1!$A$3:$B$49,2,0)</f>
        <v>9</v>
      </c>
      <c r="W58" s="70">
        <v>9</v>
      </c>
      <c r="X58" s="54">
        <v>7</v>
      </c>
      <c r="Y58" s="54">
        <v>1</v>
      </c>
      <c r="Z58" s="54">
        <v>5</v>
      </c>
      <c r="AA58" s="70">
        <f>VLOOKUP(A58,[2]Sheet1!$A$1:$B$51,2,0)</f>
        <v>14</v>
      </c>
      <c r="AB58" s="70">
        <f>VLOOKUP(A58,[3]Sheet3!$A$1:$B$51,2,0)</f>
        <v>3</v>
      </c>
      <c r="AC58" s="70">
        <f>VLOOKUP(A58,[4]Sheet1!$A$1:$B$52,2,0)</f>
        <v>1</v>
      </c>
      <c r="AD58" s="70">
        <f>VLOOKUP(A58,[5]Sheet1!$A$2:$B$45,2,0)</f>
        <v>1</v>
      </c>
      <c r="AE58" s="66">
        <f>VLOOKUP(A58,[6]Sheet1!$A$3:$B$40,2,0)</f>
        <v>5</v>
      </c>
      <c r="AF58" s="67"/>
    </row>
    <row r="59" ht="27" customHeight="1" spans="1:32">
      <c r="A59" s="65" t="s">
        <v>75</v>
      </c>
      <c r="B59" s="31">
        <v>4</v>
      </c>
      <c r="C59" s="65">
        <v>3</v>
      </c>
      <c r="D59" s="31">
        <v>0</v>
      </c>
      <c r="E59" s="31">
        <v>1</v>
      </c>
      <c r="F59" s="31">
        <v>6</v>
      </c>
      <c r="G59" s="31">
        <v>5</v>
      </c>
      <c r="H59" s="31">
        <v>1</v>
      </c>
      <c r="I59" s="31">
        <v>2</v>
      </c>
      <c r="J59" s="31">
        <v>3</v>
      </c>
      <c r="K59" s="31">
        <v>0</v>
      </c>
      <c r="L59" s="31">
        <v>4</v>
      </c>
      <c r="M59" s="31">
        <v>0</v>
      </c>
      <c r="N59" s="31">
        <v>2</v>
      </c>
      <c r="O59" s="31">
        <v>8</v>
      </c>
      <c r="P59" s="31">
        <v>3</v>
      </c>
      <c r="Q59" s="31">
        <v>9</v>
      </c>
      <c r="R59" s="31">
        <v>5</v>
      </c>
      <c r="S59" s="31">
        <v>3</v>
      </c>
      <c r="T59" s="69">
        <v>2</v>
      </c>
      <c r="U59" s="70">
        <v>1</v>
      </c>
      <c r="V59" s="69">
        <f>VLOOKUP(A59,[1]Sheet1!$A$3:$B$49,2,0)</f>
        <v>2</v>
      </c>
      <c r="W59" s="70">
        <v>3</v>
      </c>
      <c r="X59" s="54">
        <v>3</v>
      </c>
      <c r="Y59" s="54">
        <v>3</v>
      </c>
      <c r="Z59" s="54">
        <v>6</v>
      </c>
      <c r="AA59" s="70">
        <f>VLOOKUP(A59,[2]Sheet1!$A$1:$B$51,2,0)</f>
        <v>3</v>
      </c>
      <c r="AB59" s="70">
        <f>VLOOKUP(A59,[3]Sheet3!$A$1:$B$51,2,0)</f>
        <v>4</v>
      </c>
      <c r="AC59" s="70">
        <f>VLOOKUP(A59,[4]Sheet1!$A$1:$B$52,2,0)</f>
        <v>10</v>
      </c>
      <c r="AD59" s="70">
        <v>0</v>
      </c>
      <c r="AE59" s="66">
        <f>VLOOKUP(A59,[6]Sheet1!$A$3:$B$40,2,0)</f>
        <v>1</v>
      </c>
      <c r="AF59" s="67"/>
    </row>
    <row r="60" ht="27" customHeight="1" spans="1:32">
      <c r="A60" s="65" t="s">
        <v>76</v>
      </c>
      <c r="B60" s="31">
        <v>3</v>
      </c>
      <c r="C60" s="65">
        <v>2</v>
      </c>
      <c r="D60" s="31">
        <v>0</v>
      </c>
      <c r="E60" s="31">
        <v>0</v>
      </c>
      <c r="F60" s="31">
        <v>2</v>
      </c>
      <c r="G60" s="31">
        <v>0</v>
      </c>
      <c r="H60" s="31">
        <v>1</v>
      </c>
      <c r="I60" s="31">
        <v>0</v>
      </c>
      <c r="J60" s="31">
        <v>3</v>
      </c>
      <c r="K60" s="31">
        <v>0</v>
      </c>
      <c r="L60" s="31">
        <v>0</v>
      </c>
      <c r="M60" s="31">
        <v>0</v>
      </c>
      <c r="N60" s="31">
        <v>1</v>
      </c>
      <c r="O60" s="31">
        <v>0</v>
      </c>
      <c r="P60" s="31">
        <v>3</v>
      </c>
      <c r="Q60" s="31">
        <v>0</v>
      </c>
      <c r="R60" s="31">
        <v>3</v>
      </c>
      <c r="S60" s="31">
        <v>2</v>
      </c>
      <c r="T60" s="69">
        <v>1</v>
      </c>
      <c r="U60" s="70">
        <v>1</v>
      </c>
      <c r="V60" s="69">
        <f>VLOOKUP(A60,[1]Sheet1!$A$3:$B$49,2,0)</f>
        <v>2</v>
      </c>
      <c r="W60" s="70">
        <v>1</v>
      </c>
      <c r="X60" s="54">
        <v>0</v>
      </c>
      <c r="Y60" s="54">
        <v>0</v>
      </c>
      <c r="Z60" s="54">
        <v>0</v>
      </c>
      <c r="AA60" s="70">
        <f>VLOOKUP(A60,[2]Sheet1!$A$1:$B$51,2,0)</f>
        <v>2</v>
      </c>
      <c r="AB60" s="70">
        <f>VLOOKUP(A60,[3]Sheet3!$A$1:$B$51,2,0)</f>
        <v>1</v>
      </c>
      <c r="AC60" s="70">
        <v>0</v>
      </c>
      <c r="AD60" s="70">
        <f>VLOOKUP(A60,[5]Sheet1!$A$2:$B$45,2,0)</f>
        <v>2</v>
      </c>
      <c r="AE60" s="66">
        <f>VLOOKUP(A60,[6]Sheet1!$A$3:$B$40,2,0)</f>
        <v>1</v>
      </c>
      <c r="AF60" s="67"/>
    </row>
    <row r="61" ht="27" customHeight="1" spans="1:32">
      <c r="A61" s="31" t="s">
        <v>77</v>
      </c>
      <c r="B61" s="31">
        <v>20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69">
        <v>0</v>
      </c>
      <c r="U61" s="70">
        <v>0</v>
      </c>
      <c r="V61" s="69">
        <v>0</v>
      </c>
      <c r="W61" s="70">
        <v>0</v>
      </c>
      <c r="X61" s="54">
        <v>0</v>
      </c>
      <c r="Y61" s="54">
        <v>0</v>
      </c>
      <c r="Z61" s="54">
        <v>0</v>
      </c>
      <c r="AA61" s="70">
        <v>0</v>
      </c>
      <c r="AB61" s="70">
        <v>0</v>
      </c>
      <c r="AC61" s="70">
        <v>0</v>
      </c>
      <c r="AD61" s="70">
        <v>0</v>
      </c>
      <c r="AE61" s="66">
        <v>0</v>
      </c>
      <c r="AF61" s="67"/>
    </row>
    <row r="62" ht="27" customHeight="1" spans="1:32">
      <c r="A62" s="65" t="s">
        <v>78</v>
      </c>
      <c r="B62" s="31">
        <v>4</v>
      </c>
      <c r="C62" s="65">
        <v>1</v>
      </c>
      <c r="D62" s="31">
        <v>2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69">
        <v>0</v>
      </c>
      <c r="U62" s="70">
        <v>0</v>
      </c>
      <c r="V62" s="69">
        <v>0</v>
      </c>
      <c r="W62" s="70">
        <v>0</v>
      </c>
      <c r="X62" s="54">
        <v>0</v>
      </c>
      <c r="Y62" s="54">
        <v>0</v>
      </c>
      <c r="Z62" s="54">
        <v>0</v>
      </c>
      <c r="AA62" s="70">
        <v>0</v>
      </c>
      <c r="AB62" s="70">
        <v>0</v>
      </c>
      <c r="AC62" s="70">
        <v>0</v>
      </c>
      <c r="AD62" s="70">
        <v>0</v>
      </c>
      <c r="AE62" s="66">
        <v>0</v>
      </c>
      <c r="AF62" s="67"/>
    </row>
    <row r="63" ht="27" customHeight="1" spans="1:32">
      <c r="A63" s="31" t="s">
        <v>79</v>
      </c>
      <c r="B63" s="31">
        <v>0</v>
      </c>
      <c r="C63" s="31">
        <v>1</v>
      </c>
      <c r="D63" s="31">
        <v>3</v>
      </c>
      <c r="E63" s="31">
        <v>2</v>
      </c>
      <c r="F63" s="31">
        <v>0</v>
      </c>
      <c r="G63" s="31">
        <v>2</v>
      </c>
      <c r="H63" s="31">
        <v>6</v>
      </c>
      <c r="I63" s="31">
        <v>1</v>
      </c>
      <c r="J63" s="31">
        <v>0</v>
      </c>
      <c r="K63" s="31">
        <v>0</v>
      </c>
      <c r="L63" s="31">
        <v>1</v>
      </c>
      <c r="M63" s="31">
        <v>2</v>
      </c>
      <c r="N63" s="31">
        <v>1</v>
      </c>
      <c r="O63" s="31">
        <v>2</v>
      </c>
      <c r="P63" s="31">
        <v>0</v>
      </c>
      <c r="Q63" s="31">
        <v>2</v>
      </c>
      <c r="R63" s="31">
        <v>1</v>
      </c>
      <c r="S63" s="31">
        <v>0</v>
      </c>
      <c r="T63" s="69">
        <v>0</v>
      </c>
      <c r="U63" s="70">
        <v>1</v>
      </c>
      <c r="V63" s="69">
        <f>VLOOKUP(A63,[1]Sheet1!$A$3:$B$49,2,0)</f>
        <v>3</v>
      </c>
      <c r="W63" s="70">
        <v>0</v>
      </c>
      <c r="X63" s="54">
        <v>0</v>
      </c>
      <c r="Y63" s="54">
        <v>0</v>
      </c>
      <c r="Z63" s="54">
        <v>0</v>
      </c>
      <c r="AA63" s="70">
        <f>VLOOKUP(A63,[2]Sheet1!$A$1:$B$51,2,0)</f>
        <v>1</v>
      </c>
      <c r="AB63" s="70">
        <v>0</v>
      </c>
      <c r="AC63" s="70">
        <v>0</v>
      </c>
      <c r="AD63" s="70">
        <v>0</v>
      </c>
      <c r="AE63" s="66">
        <v>0</v>
      </c>
      <c r="AF63" s="67"/>
    </row>
    <row r="64" ht="27" customHeight="1" spans="1:32">
      <c r="A64" s="31" t="s">
        <v>80</v>
      </c>
      <c r="B64" s="31">
        <v>6</v>
      </c>
      <c r="C64" s="31">
        <v>5</v>
      </c>
      <c r="D64" s="31">
        <v>1</v>
      </c>
      <c r="E64" s="31">
        <v>2</v>
      </c>
      <c r="F64" s="31">
        <v>6</v>
      </c>
      <c r="G64" s="31">
        <v>7</v>
      </c>
      <c r="H64" s="31">
        <v>5</v>
      </c>
      <c r="I64" s="31">
        <v>4</v>
      </c>
      <c r="J64" s="31">
        <v>1</v>
      </c>
      <c r="K64" s="31">
        <v>0</v>
      </c>
      <c r="L64" s="31">
        <v>3</v>
      </c>
      <c r="M64" s="31">
        <v>2</v>
      </c>
      <c r="N64" s="31">
        <v>0</v>
      </c>
      <c r="O64" s="31">
        <v>4</v>
      </c>
      <c r="P64" s="31">
        <v>0</v>
      </c>
      <c r="Q64" s="31">
        <v>2</v>
      </c>
      <c r="R64" s="31">
        <v>5</v>
      </c>
      <c r="S64" s="31">
        <v>3</v>
      </c>
      <c r="T64" s="69">
        <v>2</v>
      </c>
      <c r="U64" s="70">
        <v>4</v>
      </c>
      <c r="V64" s="69">
        <f>VLOOKUP(A64,[1]Sheet1!$A$3:$B$49,2,0)</f>
        <v>9</v>
      </c>
      <c r="W64" s="70">
        <v>5</v>
      </c>
      <c r="X64" s="54">
        <v>3</v>
      </c>
      <c r="Y64" s="54">
        <v>3</v>
      </c>
      <c r="Z64" s="54">
        <v>10</v>
      </c>
      <c r="AA64" s="70">
        <f>VLOOKUP(A64,[2]Sheet1!$A$1:$B$51,2,0)</f>
        <v>6</v>
      </c>
      <c r="AB64" s="70">
        <f>VLOOKUP(A64,[3]Sheet3!$A$1:$B$51,2,0)</f>
        <v>6</v>
      </c>
      <c r="AC64" s="70">
        <f>VLOOKUP(A64,[4]Sheet1!$A$1:$B$52,2,0)</f>
        <v>2</v>
      </c>
      <c r="AD64" s="70">
        <f>VLOOKUP(A64,[5]Sheet1!$A$2:$B$45,2,0)</f>
        <v>4</v>
      </c>
      <c r="AE64" s="66">
        <f>VLOOKUP(A64,[6]Sheet1!$A$3:$B$40,2,0)</f>
        <v>2</v>
      </c>
      <c r="AF64" s="67"/>
    </row>
    <row r="65" ht="27" customHeight="1" spans="1:32">
      <c r="A65" s="31" t="s">
        <v>81</v>
      </c>
      <c r="B65" s="31">
        <v>1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69">
        <v>0</v>
      </c>
      <c r="U65" s="70">
        <v>0</v>
      </c>
      <c r="V65" s="69">
        <v>0</v>
      </c>
      <c r="W65" s="70">
        <v>0</v>
      </c>
      <c r="X65" s="54">
        <v>0</v>
      </c>
      <c r="Y65" s="54">
        <v>1</v>
      </c>
      <c r="Z65" s="54">
        <v>0</v>
      </c>
      <c r="AA65" s="70">
        <v>0</v>
      </c>
      <c r="AB65" s="70">
        <v>0</v>
      </c>
      <c r="AC65" s="70">
        <v>0</v>
      </c>
      <c r="AD65" s="70">
        <v>0</v>
      </c>
      <c r="AE65" s="66">
        <v>0</v>
      </c>
      <c r="AF65" s="67"/>
    </row>
    <row r="66" ht="27" customHeight="1" spans="1:32">
      <c r="A66" s="65" t="s">
        <v>82</v>
      </c>
      <c r="B66" s="31">
        <v>0</v>
      </c>
      <c r="C66" s="31">
        <v>0</v>
      </c>
      <c r="D66" s="31">
        <v>3</v>
      </c>
      <c r="E66" s="31">
        <v>0</v>
      </c>
      <c r="F66" s="31">
        <v>6</v>
      </c>
      <c r="G66" s="31">
        <v>3</v>
      </c>
      <c r="H66" s="31">
        <v>0</v>
      </c>
      <c r="I66" s="31">
        <v>3</v>
      </c>
      <c r="J66" s="31">
        <v>1</v>
      </c>
      <c r="K66" s="31">
        <v>0</v>
      </c>
      <c r="L66" s="31">
        <v>1</v>
      </c>
      <c r="M66" s="31">
        <v>2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69">
        <v>0</v>
      </c>
      <c r="U66" s="70">
        <v>0</v>
      </c>
      <c r="V66" s="69">
        <v>0</v>
      </c>
      <c r="W66" s="70">
        <v>0</v>
      </c>
      <c r="X66" s="54">
        <v>0</v>
      </c>
      <c r="Y66" s="54">
        <v>0</v>
      </c>
      <c r="Z66" s="54">
        <v>0</v>
      </c>
      <c r="AA66" s="70">
        <v>0</v>
      </c>
      <c r="AB66" s="70">
        <v>0</v>
      </c>
      <c r="AC66" s="70">
        <v>0</v>
      </c>
      <c r="AD66" s="70">
        <v>0</v>
      </c>
      <c r="AE66" s="66">
        <v>0</v>
      </c>
      <c r="AF66" s="67"/>
    </row>
    <row r="67" ht="27" customHeight="1" spans="1:32">
      <c r="A67" s="64" t="s">
        <v>83</v>
      </c>
      <c r="B67" s="31">
        <v>0</v>
      </c>
      <c r="C67" s="31">
        <v>0</v>
      </c>
      <c r="D67" s="31">
        <v>0</v>
      </c>
      <c r="E67" s="31">
        <v>4</v>
      </c>
      <c r="F67" s="31">
        <v>5</v>
      </c>
      <c r="G67" s="31">
        <v>4</v>
      </c>
      <c r="H67" s="31">
        <v>7</v>
      </c>
      <c r="I67" s="31">
        <v>3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69">
        <v>0</v>
      </c>
      <c r="U67" s="70">
        <v>0</v>
      </c>
      <c r="V67" s="69">
        <v>0</v>
      </c>
      <c r="W67" s="70">
        <v>0</v>
      </c>
      <c r="X67" s="54">
        <v>0</v>
      </c>
      <c r="Y67" s="54">
        <v>0</v>
      </c>
      <c r="Z67" s="54">
        <v>0</v>
      </c>
      <c r="AA67" s="70">
        <v>0</v>
      </c>
      <c r="AB67" s="70">
        <v>0</v>
      </c>
      <c r="AC67" s="70">
        <v>0</v>
      </c>
      <c r="AD67" s="70">
        <v>0</v>
      </c>
      <c r="AE67" s="66">
        <v>0</v>
      </c>
      <c r="AF67" s="67"/>
    </row>
    <row r="68" ht="26" customHeight="1" spans="1:32">
      <c r="A68" s="64" t="s">
        <v>84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3</v>
      </c>
      <c r="J68" s="31">
        <v>8</v>
      </c>
      <c r="K68" s="31">
        <v>0</v>
      </c>
      <c r="L68" s="31">
        <v>0</v>
      </c>
      <c r="M68" s="31">
        <v>1</v>
      </c>
      <c r="N68" s="31">
        <v>1</v>
      </c>
      <c r="O68" s="31">
        <v>1</v>
      </c>
      <c r="P68" s="31">
        <v>0</v>
      </c>
      <c r="Q68" s="31">
        <v>0</v>
      </c>
      <c r="R68" s="31">
        <v>2</v>
      </c>
      <c r="S68" s="31">
        <v>3</v>
      </c>
      <c r="T68" s="69">
        <v>2</v>
      </c>
      <c r="U68" s="70">
        <v>1</v>
      </c>
      <c r="V68" s="69">
        <f>VLOOKUP(A68,[1]Sheet1!$A$3:$B$49,2,0)</f>
        <v>2</v>
      </c>
      <c r="W68" s="70">
        <v>1</v>
      </c>
      <c r="X68" s="54">
        <v>0</v>
      </c>
      <c r="Y68" s="54">
        <v>1</v>
      </c>
      <c r="Z68" s="54">
        <v>1</v>
      </c>
      <c r="AA68" s="70">
        <v>0</v>
      </c>
      <c r="AB68" s="70">
        <v>0</v>
      </c>
      <c r="AC68" s="70">
        <f>VLOOKUP(A68,[4]Sheet1!$A$1:$B$52,2,0)</f>
        <v>1</v>
      </c>
      <c r="AD68" s="70">
        <v>0</v>
      </c>
      <c r="AE68" s="66">
        <v>0</v>
      </c>
      <c r="AF68" s="67"/>
    </row>
    <row r="69" ht="27" customHeight="1" spans="1:32">
      <c r="A69" s="64" t="s">
        <v>85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7</v>
      </c>
      <c r="O69" s="31">
        <v>6</v>
      </c>
      <c r="P69" s="31">
        <v>4</v>
      </c>
      <c r="Q69" s="31">
        <v>1</v>
      </c>
      <c r="R69" s="31">
        <v>4</v>
      </c>
      <c r="S69" s="31">
        <v>4</v>
      </c>
      <c r="T69" s="69">
        <v>0</v>
      </c>
      <c r="U69" s="70">
        <v>5</v>
      </c>
      <c r="V69" s="69">
        <f>VLOOKUP(A69,[1]Sheet1!$A$3:$B$49,2,0)</f>
        <v>6</v>
      </c>
      <c r="W69" s="70">
        <v>5</v>
      </c>
      <c r="X69" s="54">
        <v>3</v>
      </c>
      <c r="Y69" s="54">
        <v>1</v>
      </c>
      <c r="Z69" s="54">
        <v>3</v>
      </c>
      <c r="AA69" s="70">
        <f>VLOOKUP(A69,[2]Sheet1!$A$1:$B$51,2,0)</f>
        <v>2</v>
      </c>
      <c r="AB69" s="70">
        <f>VLOOKUP(A69,[3]Sheet3!$A$1:$B$51,2,0)</f>
        <v>3</v>
      </c>
      <c r="AC69" s="70">
        <f>VLOOKUP(A69,[4]Sheet1!$A$1:$B$52,2,0)</f>
        <v>2</v>
      </c>
      <c r="AD69" s="70">
        <f>VLOOKUP(A69,[5]Sheet1!$A$2:$B$45,2,0)</f>
        <v>4</v>
      </c>
      <c r="AE69" s="66">
        <f>VLOOKUP(A69,[6]Sheet1!$A$3:$B$40,2,0)</f>
        <v>3</v>
      </c>
      <c r="AF69" s="67"/>
    </row>
    <row r="70" ht="27" customHeight="1" spans="1:32">
      <c r="A70" s="64" t="s">
        <v>86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8</v>
      </c>
      <c r="M70" s="31">
        <v>9</v>
      </c>
      <c r="N70" s="31">
        <v>11</v>
      </c>
      <c r="O70" s="31">
        <v>7</v>
      </c>
      <c r="P70" s="31">
        <v>9</v>
      </c>
      <c r="Q70" s="31">
        <v>3</v>
      </c>
      <c r="R70" s="31">
        <v>3</v>
      </c>
      <c r="S70" s="31">
        <v>4</v>
      </c>
      <c r="T70" s="69">
        <v>4</v>
      </c>
      <c r="U70" s="70">
        <v>0</v>
      </c>
      <c r="V70" s="69">
        <v>0</v>
      </c>
      <c r="W70" s="70">
        <v>0</v>
      </c>
      <c r="X70" s="54">
        <v>0</v>
      </c>
      <c r="Y70" s="54">
        <v>0</v>
      </c>
      <c r="Z70" s="54">
        <v>0</v>
      </c>
      <c r="AA70" s="70">
        <v>0</v>
      </c>
      <c r="AB70" s="70">
        <v>0</v>
      </c>
      <c r="AC70" s="70">
        <v>0</v>
      </c>
      <c r="AD70" s="70">
        <v>0</v>
      </c>
      <c r="AE70" s="66">
        <v>0</v>
      </c>
      <c r="AF70" s="67"/>
    </row>
    <row r="71" ht="27" customHeight="1" spans="1:32">
      <c r="A71" s="64" t="s">
        <v>87</v>
      </c>
      <c r="B71" s="31">
        <v>0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1</v>
      </c>
      <c r="N71" s="31">
        <v>3</v>
      </c>
      <c r="O71" s="31">
        <v>0</v>
      </c>
      <c r="P71" s="31">
        <v>0</v>
      </c>
      <c r="Q71" s="31">
        <v>1</v>
      </c>
      <c r="R71" s="31">
        <v>1</v>
      </c>
      <c r="S71" s="31">
        <v>1</v>
      </c>
      <c r="T71" s="69">
        <v>1</v>
      </c>
      <c r="U71" s="70">
        <v>1</v>
      </c>
      <c r="V71" s="69">
        <v>0</v>
      </c>
      <c r="W71" s="70">
        <v>0</v>
      </c>
      <c r="X71" s="54">
        <v>0</v>
      </c>
      <c r="Y71" s="54">
        <v>0</v>
      </c>
      <c r="Z71" s="54">
        <v>0</v>
      </c>
      <c r="AA71" s="70">
        <v>0</v>
      </c>
      <c r="AB71" s="70">
        <v>0</v>
      </c>
      <c r="AC71" s="70">
        <v>0</v>
      </c>
      <c r="AD71" s="70">
        <v>0</v>
      </c>
      <c r="AE71" s="66">
        <v>0</v>
      </c>
      <c r="AF71" s="67"/>
    </row>
    <row r="72" ht="27" customHeight="1" spans="1:32">
      <c r="A72" s="64" t="s">
        <v>88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1</v>
      </c>
      <c r="O72" s="31">
        <v>1</v>
      </c>
      <c r="P72" s="31">
        <v>0</v>
      </c>
      <c r="Q72" s="31">
        <v>0</v>
      </c>
      <c r="R72" s="31">
        <v>0</v>
      </c>
      <c r="S72" s="31">
        <v>0</v>
      </c>
      <c r="T72" s="69">
        <v>0</v>
      </c>
      <c r="U72" s="70">
        <v>0</v>
      </c>
      <c r="V72" s="69">
        <v>0</v>
      </c>
      <c r="W72" s="70">
        <v>0</v>
      </c>
      <c r="X72" s="54">
        <v>0</v>
      </c>
      <c r="Y72" s="54">
        <v>0</v>
      </c>
      <c r="Z72" s="54">
        <v>0</v>
      </c>
      <c r="AA72" s="70">
        <v>0</v>
      </c>
      <c r="AB72" s="70">
        <v>0</v>
      </c>
      <c r="AC72" s="70">
        <v>0</v>
      </c>
      <c r="AD72" s="70">
        <v>0</v>
      </c>
      <c r="AE72" s="66">
        <v>0</v>
      </c>
      <c r="AF72" s="67"/>
    </row>
    <row r="73" ht="27" customHeight="1" spans="1:32">
      <c r="A73" s="64" t="s">
        <v>89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3</v>
      </c>
      <c r="N73" s="31">
        <v>1</v>
      </c>
      <c r="O73" s="31">
        <v>3</v>
      </c>
      <c r="P73" s="31">
        <v>1</v>
      </c>
      <c r="Q73" s="31">
        <v>1</v>
      </c>
      <c r="R73" s="31">
        <v>3</v>
      </c>
      <c r="S73" s="31">
        <v>0</v>
      </c>
      <c r="T73" s="69">
        <v>0</v>
      </c>
      <c r="U73" s="70">
        <v>1</v>
      </c>
      <c r="V73" s="69">
        <v>0</v>
      </c>
      <c r="W73" s="70">
        <v>0</v>
      </c>
      <c r="X73" s="54">
        <v>0</v>
      </c>
      <c r="Y73" s="54">
        <v>0</v>
      </c>
      <c r="Z73" s="54">
        <v>0</v>
      </c>
      <c r="AA73" s="70">
        <v>0</v>
      </c>
      <c r="AB73" s="70">
        <v>0</v>
      </c>
      <c r="AC73" s="70">
        <v>0</v>
      </c>
      <c r="AD73" s="70">
        <v>0</v>
      </c>
      <c r="AE73" s="66">
        <v>0</v>
      </c>
      <c r="AF73" s="67"/>
    </row>
    <row r="74" ht="27" customHeight="1" spans="1:32">
      <c r="A74" s="64" t="s">
        <v>90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7</v>
      </c>
      <c r="N74" s="31">
        <v>5</v>
      </c>
      <c r="O74" s="31">
        <v>12</v>
      </c>
      <c r="P74" s="31">
        <v>3</v>
      </c>
      <c r="Q74" s="31">
        <v>5</v>
      </c>
      <c r="R74" s="31">
        <v>1</v>
      </c>
      <c r="S74" s="31">
        <v>7</v>
      </c>
      <c r="T74" s="69">
        <v>7</v>
      </c>
      <c r="U74" s="70">
        <v>1</v>
      </c>
      <c r="V74" s="69">
        <v>0</v>
      </c>
      <c r="W74" s="70">
        <v>0</v>
      </c>
      <c r="X74" s="54">
        <v>0</v>
      </c>
      <c r="Y74" s="54">
        <v>0</v>
      </c>
      <c r="Z74" s="54">
        <v>0</v>
      </c>
      <c r="AA74" s="70">
        <v>0</v>
      </c>
      <c r="AB74" s="70">
        <v>0</v>
      </c>
      <c r="AC74" s="70">
        <v>0</v>
      </c>
      <c r="AD74" s="70">
        <v>0</v>
      </c>
      <c r="AE74" s="66">
        <v>0</v>
      </c>
      <c r="AF74" s="67"/>
    </row>
    <row r="75" ht="27" customHeight="1" spans="1:32">
      <c r="A75" s="64" t="s">
        <v>91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1</v>
      </c>
      <c r="N75" s="31">
        <v>2</v>
      </c>
      <c r="O75" s="31">
        <v>2</v>
      </c>
      <c r="P75" s="31">
        <v>0</v>
      </c>
      <c r="Q75" s="31">
        <v>0</v>
      </c>
      <c r="R75" s="31">
        <v>0</v>
      </c>
      <c r="S75" s="31">
        <v>0</v>
      </c>
      <c r="T75" s="69">
        <v>0</v>
      </c>
      <c r="U75" s="70">
        <v>0</v>
      </c>
      <c r="V75" s="69">
        <v>0</v>
      </c>
      <c r="W75" s="70">
        <v>0</v>
      </c>
      <c r="X75" s="54">
        <v>0</v>
      </c>
      <c r="Y75" s="54">
        <v>0</v>
      </c>
      <c r="Z75" s="54">
        <v>0</v>
      </c>
      <c r="AA75" s="70">
        <v>0</v>
      </c>
      <c r="AB75" s="70">
        <v>0</v>
      </c>
      <c r="AC75" s="70">
        <v>0</v>
      </c>
      <c r="AD75" s="70">
        <v>0</v>
      </c>
      <c r="AE75" s="66">
        <v>0</v>
      </c>
      <c r="AF75" s="67"/>
    </row>
    <row r="76" ht="27" customHeight="1" spans="1:32">
      <c r="A76" s="64" t="s">
        <v>92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1</v>
      </c>
      <c r="N76" s="31">
        <v>1</v>
      </c>
      <c r="O76" s="31">
        <v>0</v>
      </c>
      <c r="P76" s="31">
        <v>0</v>
      </c>
      <c r="Q76" s="31">
        <v>2</v>
      </c>
      <c r="R76" s="31">
        <v>0</v>
      </c>
      <c r="S76" s="31">
        <v>0</v>
      </c>
      <c r="T76" s="69">
        <v>0</v>
      </c>
      <c r="U76" s="70">
        <v>0</v>
      </c>
      <c r="V76" s="69">
        <v>0</v>
      </c>
      <c r="W76" s="70">
        <v>0</v>
      </c>
      <c r="X76" s="54">
        <v>0</v>
      </c>
      <c r="Y76" s="54">
        <v>0</v>
      </c>
      <c r="Z76" s="54">
        <v>0</v>
      </c>
      <c r="AA76" s="70">
        <v>0</v>
      </c>
      <c r="AB76" s="70">
        <v>0</v>
      </c>
      <c r="AC76" s="70">
        <v>0</v>
      </c>
      <c r="AD76" s="70">
        <v>0</v>
      </c>
      <c r="AE76" s="66">
        <v>0</v>
      </c>
      <c r="AF76" s="67"/>
    </row>
    <row r="77" ht="27" customHeight="1" spans="1:32">
      <c r="A77" s="64" t="s">
        <v>93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2</v>
      </c>
      <c r="N77" s="31">
        <v>2</v>
      </c>
      <c r="O77" s="31">
        <v>5</v>
      </c>
      <c r="P77" s="31">
        <v>3</v>
      </c>
      <c r="Q77" s="31">
        <v>0</v>
      </c>
      <c r="R77" s="31">
        <v>0</v>
      </c>
      <c r="S77" s="31">
        <v>1</v>
      </c>
      <c r="T77" s="69">
        <v>1</v>
      </c>
      <c r="U77" s="70">
        <v>1</v>
      </c>
      <c r="V77" s="69">
        <v>0</v>
      </c>
      <c r="W77" s="70">
        <v>0</v>
      </c>
      <c r="X77" s="54">
        <v>0</v>
      </c>
      <c r="Y77" s="54">
        <v>0</v>
      </c>
      <c r="Z77" s="54">
        <v>0</v>
      </c>
      <c r="AA77" s="70">
        <v>0</v>
      </c>
      <c r="AB77" s="70">
        <v>0</v>
      </c>
      <c r="AC77" s="70">
        <v>0</v>
      </c>
      <c r="AD77" s="70">
        <v>0</v>
      </c>
      <c r="AE77" s="66">
        <v>0</v>
      </c>
      <c r="AF77" s="67"/>
    </row>
    <row r="78" ht="27" customHeight="1" spans="1:32">
      <c r="A78" s="71" t="s">
        <v>94</v>
      </c>
      <c r="B78" s="31">
        <v>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70">
        <v>2</v>
      </c>
      <c r="X78" s="54">
        <v>1</v>
      </c>
      <c r="Y78" s="54">
        <v>0</v>
      </c>
      <c r="Z78" s="54">
        <v>0</v>
      </c>
      <c r="AA78" s="70">
        <v>0</v>
      </c>
      <c r="AB78" s="70">
        <v>0</v>
      </c>
      <c r="AC78" s="70">
        <v>0</v>
      </c>
      <c r="AD78" s="70">
        <f>VLOOKUP(A78,[5]Sheet1!$A$2:$B$45,2,0)</f>
        <v>1</v>
      </c>
      <c r="AE78" s="66">
        <v>0</v>
      </c>
      <c r="AF78" s="67"/>
    </row>
    <row r="79" ht="27" customHeight="1" spans="1:32">
      <c r="A79" s="71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70">
        <v>1</v>
      </c>
      <c r="X79" s="54">
        <v>0</v>
      </c>
      <c r="Y79" s="54">
        <v>0</v>
      </c>
      <c r="Z79" s="54">
        <v>0</v>
      </c>
      <c r="AA79" s="70">
        <v>0</v>
      </c>
      <c r="AB79" s="70">
        <v>0</v>
      </c>
      <c r="AC79" s="70">
        <v>0</v>
      </c>
      <c r="AD79" s="70">
        <v>0</v>
      </c>
      <c r="AE79" s="66">
        <v>0</v>
      </c>
      <c r="AF79" s="67"/>
    </row>
    <row r="80" ht="27" customHeight="1" spans="1:32">
      <c r="A80" s="71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70">
        <v>2</v>
      </c>
      <c r="X80" s="54">
        <v>2</v>
      </c>
      <c r="Y80" s="54">
        <v>0</v>
      </c>
      <c r="Z80" s="54">
        <v>0</v>
      </c>
      <c r="AA80" s="70">
        <v>0</v>
      </c>
      <c r="AB80" s="70">
        <v>0</v>
      </c>
      <c r="AC80" s="70">
        <v>0</v>
      </c>
      <c r="AD80" s="70">
        <v>0</v>
      </c>
      <c r="AE80" s="66">
        <v>0</v>
      </c>
      <c r="AF80" s="67"/>
    </row>
    <row r="81" ht="27" customHeight="1" spans="1:32">
      <c r="A81" s="71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54">
        <v>1</v>
      </c>
      <c r="Y81" s="54">
        <v>0</v>
      </c>
      <c r="Z81" s="54">
        <v>0</v>
      </c>
      <c r="AA81" s="70">
        <v>0</v>
      </c>
      <c r="AB81" s="70">
        <v>0</v>
      </c>
      <c r="AC81" s="70">
        <v>0</v>
      </c>
      <c r="AD81" s="70">
        <v>0</v>
      </c>
      <c r="AE81" s="66">
        <v>0</v>
      </c>
      <c r="AF81" s="67"/>
    </row>
    <row r="82" ht="27" customHeight="1" spans="1:32">
      <c r="A82" s="72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69">
        <v>2</v>
      </c>
      <c r="W82" s="70">
        <v>0</v>
      </c>
      <c r="X82" s="54">
        <v>0</v>
      </c>
      <c r="Y82" s="54">
        <v>0</v>
      </c>
      <c r="Z82" s="54">
        <v>0</v>
      </c>
      <c r="AA82" s="70">
        <v>0</v>
      </c>
      <c r="AB82" s="70">
        <v>0</v>
      </c>
      <c r="AC82" s="70">
        <v>0</v>
      </c>
      <c r="AD82" s="70">
        <v>0</v>
      </c>
      <c r="AE82" s="66">
        <v>0</v>
      </c>
      <c r="AF82" s="67"/>
    </row>
    <row r="83" ht="27" customHeight="1" spans="1:32">
      <c r="A83" s="71" t="s">
        <v>99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70">
        <v>3</v>
      </c>
      <c r="X83" s="54">
        <v>0</v>
      </c>
      <c r="Y83" s="54">
        <v>0</v>
      </c>
      <c r="Z83" s="54">
        <v>2</v>
      </c>
      <c r="AA83" s="70">
        <v>0</v>
      </c>
      <c r="AB83" s="70">
        <f>VLOOKUP(A83,[3]Sheet3!$A$1:$B$51,2,0)</f>
        <v>1</v>
      </c>
      <c r="AC83" s="70">
        <f>VLOOKUP(A83,[4]Sheet1!$A$1:$B$52,2,0)</f>
        <v>1</v>
      </c>
      <c r="AD83" s="70">
        <f>VLOOKUP(A83,[5]Sheet1!$A$2:$B$45,2,0)</f>
        <v>2</v>
      </c>
      <c r="AE83" s="66">
        <v>0</v>
      </c>
      <c r="AF83" s="67"/>
    </row>
    <row r="84" ht="27" customHeight="1" spans="1:32">
      <c r="A84" s="71" t="s">
        <v>100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70">
        <v>3</v>
      </c>
      <c r="X84" s="54">
        <v>2</v>
      </c>
      <c r="Y84" s="54">
        <v>0</v>
      </c>
      <c r="Z84" s="54">
        <v>0</v>
      </c>
      <c r="AA84" s="70">
        <v>0</v>
      </c>
      <c r="AB84" s="70">
        <v>0</v>
      </c>
      <c r="AC84" s="70">
        <v>0</v>
      </c>
      <c r="AD84" s="70">
        <v>0</v>
      </c>
      <c r="AE84" s="66">
        <v>0</v>
      </c>
      <c r="AF84" s="67"/>
    </row>
    <row r="85" ht="27" customHeight="1" spans="1:32">
      <c r="A85" s="71" t="s">
        <v>101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70">
        <v>3</v>
      </c>
      <c r="X85" s="54">
        <v>0</v>
      </c>
      <c r="Y85" s="54">
        <v>0</v>
      </c>
      <c r="Z85" s="54">
        <v>0</v>
      </c>
      <c r="AA85" s="70">
        <v>0</v>
      </c>
      <c r="AB85" s="70">
        <v>0</v>
      </c>
      <c r="AC85" s="70">
        <v>0</v>
      </c>
      <c r="AD85" s="70">
        <v>0</v>
      </c>
      <c r="AE85" s="66">
        <v>0</v>
      </c>
      <c r="AF85" s="67"/>
    </row>
    <row r="86" ht="27" customHeight="1" spans="1:32">
      <c r="A86" s="71" t="s">
        <v>102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70">
        <v>2</v>
      </c>
      <c r="X86" s="54">
        <v>12</v>
      </c>
      <c r="Y86" s="54">
        <v>15</v>
      </c>
      <c r="Z86" s="54">
        <v>3</v>
      </c>
      <c r="AA86" s="70">
        <v>0</v>
      </c>
      <c r="AB86" s="70">
        <v>0</v>
      </c>
      <c r="AC86" s="70">
        <v>0</v>
      </c>
      <c r="AD86" s="70">
        <v>0</v>
      </c>
      <c r="AE86" s="66">
        <v>0</v>
      </c>
      <c r="AF86" s="67"/>
    </row>
    <row r="87" ht="27" customHeight="1" spans="1:32">
      <c r="A87" s="71" t="s">
        <v>103</v>
      </c>
      <c r="B87" s="54">
        <v>0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3</v>
      </c>
      <c r="Z87" s="54">
        <v>0</v>
      </c>
      <c r="AA87" s="70">
        <v>0</v>
      </c>
      <c r="AB87" s="70">
        <v>0</v>
      </c>
      <c r="AC87" s="70">
        <v>0</v>
      </c>
      <c r="AD87" s="70">
        <v>0</v>
      </c>
      <c r="AE87" s="66">
        <v>0</v>
      </c>
      <c r="AF87" s="67"/>
    </row>
    <row r="88" ht="27" customHeight="1" spans="1:32">
      <c r="A88" s="71" t="s">
        <v>104</v>
      </c>
      <c r="B88" s="54">
        <v>0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4</v>
      </c>
      <c r="Z88" s="54">
        <v>0</v>
      </c>
      <c r="AA88" s="70">
        <v>0</v>
      </c>
      <c r="AB88" s="70">
        <v>0</v>
      </c>
      <c r="AC88" s="70">
        <v>0</v>
      </c>
      <c r="AD88" s="70">
        <v>0</v>
      </c>
      <c r="AE88" s="66">
        <v>0</v>
      </c>
      <c r="AF88" s="67"/>
    </row>
    <row r="89" ht="27" customHeight="1" spans="1:32">
      <c r="A89" s="71" t="s">
        <v>105</v>
      </c>
      <c r="B89" s="54">
        <v>0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1</v>
      </c>
      <c r="Z89" s="54">
        <v>0</v>
      </c>
      <c r="AA89" s="70">
        <v>0</v>
      </c>
      <c r="AB89" s="70">
        <v>0</v>
      </c>
      <c r="AC89" s="70">
        <v>0</v>
      </c>
      <c r="AD89" s="70">
        <v>0</v>
      </c>
      <c r="AE89" s="66">
        <v>0</v>
      </c>
      <c r="AF89" s="67"/>
    </row>
    <row r="90" ht="27" customHeight="1" spans="1:32">
      <c r="A90" s="71" t="s">
        <v>106</v>
      </c>
      <c r="B90" s="54">
        <v>0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2</v>
      </c>
      <c r="Z90" s="54">
        <v>1</v>
      </c>
      <c r="AA90" s="70">
        <v>0</v>
      </c>
      <c r="AB90" s="70">
        <v>0</v>
      </c>
      <c r="AC90" s="70">
        <v>0</v>
      </c>
      <c r="AD90" s="70">
        <v>0</v>
      </c>
      <c r="AE90" s="66">
        <v>0</v>
      </c>
      <c r="AF90" s="67"/>
    </row>
    <row r="91" ht="27" customHeight="1" spans="1:32">
      <c r="A91" s="71" t="s">
        <v>107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70">
        <v>1</v>
      </c>
      <c r="X91" s="54">
        <v>4</v>
      </c>
      <c r="Y91" s="54">
        <v>0</v>
      </c>
      <c r="Z91" s="54">
        <v>0</v>
      </c>
      <c r="AA91" s="70">
        <v>0</v>
      </c>
      <c r="AB91" s="70">
        <v>0</v>
      </c>
      <c r="AC91" s="70">
        <v>0</v>
      </c>
      <c r="AD91" s="70">
        <v>0</v>
      </c>
      <c r="AE91" s="66">
        <v>0</v>
      </c>
      <c r="AF91" s="67"/>
    </row>
    <row r="92" ht="27" customHeight="1" spans="1:32">
      <c r="A92" s="73" t="s">
        <v>108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54">
        <v>2</v>
      </c>
      <c r="Y92" s="54">
        <v>0</v>
      </c>
      <c r="Z92" s="54">
        <v>1</v>
      </c>
      <c r="AA92" s="70">
        <v>0</v>
      </c>
      <c r="AB92" s="70">
        <v>0</v>
      </c>
      <c r="AC92" s="70">
        <v>0</v>
      </c>
      <c r="AD92" s="70">
        <v>0</v>
      </c>
      <c r="AE92" s="66">
        <v>0</v>
      </c>
      <c r="AF92" s="67"/>
    </row>
    <row r="93" ht="27" customHeight="1" spans="1:32">
      <c r="A93" s="73" t="s">
        <v>109</v>
      </c>
      <c r="B93" s="54">
        <v>0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1</v>
      </c>
      <c r="AA93" s="70">
        <f>VLOOKUP(A93,[2]Sheet1!$A$1:$B$51,2,0)</f>
        <v>2</v>
      </c>
      <c r="AB93" s="70">
        <f>VLOOKUP(A93,[3]Sheet3!$A$1:$B$51,2,0)</f>
        <v>1</v>
      </c>
      <c r="AC93" s="70">
        <f>VLOOKUP(A93,[4]Sheet1!$A$1:$B$52,2,0)</f>
        <v>1</v>
      </c>
      <c r="AD93" s="70">
        <f>VLOOKUP(A93,[5]Sheet1!$A$2:$B$45,2,0)</f>
        <v>2</v>
      </c>
      <c r="AE93" s="66">
        <v>0</v>
      </c>
      <c r="AF93" s="67"/>
    </row>
    <row r="94" ht="27" customHeight="1" spans="1:32">
      <c r="A94" s="73" t="s">
        <v>110</v>
      </c>
      <c r="B94" s="54">
        <v>0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5</v>
      </c>
      <c r="AA94" s="70">
        <f>VLOOKUP(A94,[2]Sheet1!$A$1:$B$51,2,0)</f>
        <v>1</v>
      </c>
      <c r="AB94" s="70">
        <f>VLOOKUP(A94,[3]Sheet3!$A$1:$B$51,2,0)</f>
        <v>2</v>
      </c>
      <c r="AC94" s="70">
        <f>VLOOKUP(A94,[4]Sheet1!$A$1:$B$52,2,0)</f>
        <v>2</v>
      </c>
      <c r="AD94" s="70">
        <f>VLOOKUP(A94,[5]Sheet1!$A$2:$B$45,2,0)</f>
        <v>4</v>
      </c>
      <c r="AE94" s="66">
        <v>0</v>
      </c>
      <c r="AF94" s="67"/>
    </row>
    <row r="95" ht="27" customHeight="1" spans="1:32">
      <c r="A95" s="73" t="s">
        <v>111</v>
      </c>
      <c r="B95" s="54">
        <v>0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2</v>
      </c>
      <c r="AA95" s="70">
        <f>VLOOKUP(A95,[2]Sheet1!$A$1:$B$51,2,0)</f>
        <v>1</v>
      </c>
      <c r="AB95" s="70">
        <v>0</v>
      </c>
      <c r="AC95" s="70">
        <v>0</v>
      </c>
      <c r="AD95" s="70">
        <f>VLOOKUP(A95,[5]Sheet1!$A$2:$B$45,2,0)</f>
        <v>2</v>
      </c>
      <c r="AE95" s="66">
        <v>0</v>
      </c>
      <c r="AF95" s="67"/>
    </row>
    <row r="96" ht="27" customHeight="1" spans="1:32">
      <c r="A96" s="73" t="s">
        <v>112</v>
      </c>
      <c r="B96" s="54">
        <v>0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1</v>
      </c>
      <c r="AA96" s="70">
        <f>VLOOKUP(A96,[2]Sheet1!$A$1:$B$51,2,0)</f>
        <v>2</v>
      </c>
      <c r="AB96" s="70">
        <v>0</v>
      </c>
      <c r="AC96" s="70">
        <v>0</v>
      </c>
      <c r="AD96" s="70">
        <v>0</v>
      </c>
      <c r="AE96" s="66">
        <v>0</v>
      </c>
      <c r="AF96" s="67"/>
    </row>
    <row r="97" ht="27" customHeight="1" spans="1:32">
      <c r="A97" s="73" t="s">
        <v>113</v>
      </c>
      <c r="B97" s="54">
        <v>0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3</v>
      </c>
      <c r="AA97" s="70">
        <f>VLOOKUP(A97,[2]Sheet1!$A$1:$B$51,2,0)</f>
        <v>3</v>
      </c>
      <c r="AB97" s="70">
        <f>VLOOKUP(A97,[3]Sheet3!$A$1:$B$51,2,0)</f>
        <v>1</v>
      </c>
      <c r="AC97" s="70">
        <f>VLOOKUP(A97,[4]Sheet1!$A$1:$B$52,2,0)</f>
        <v>2</v>
      </c>
      <c r="AD97" s="70">
        <f>VLOOKUP(A97,[5]Sheet1!$A$2:$B$45,2,0)</f>
        <v>1</v>
      </c>
      <c r="AE97" s="66">
        <v>0</v>
      </c>
      <c r="AF97" s="67"/>
    </row>
    <row r="98" ht="27" customHeight="1" spans="1:32">
      <c r="A98" s="73" t="s">
        <v>114</v>
      </c>
      <c r="B98" s="54">
        <v>0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5</v>
      </c>
      <c r="AA98" s="70">
        <f>VLOOKUP(A98,[2]Sheet1!$A$1:$B$51,2,0)</f>
        <v>2</v>
      </c>
      <c r="AB98" s="70">
        <f>VLOOKUP(A98,[3]Sheet3!$A$1:$B$51,2,0)</f>
        <v>7</v>
      </c>
      <c r="AC98" s="70">
        <f>VLOOKUP(A98,[4]Sheet1!$A$1:$B$52,2,0)</f>
        <v>1</v>
      </c>
      <c r="AD98" s="70">
        <f>VLOOKUP(A98,[5]Sheet1!$A$2:$B$45,2,0)</f>
        <v>3</v>
      </c>
      <c r="AE98" s="66">
        <v>0</v>
      </c>
      <c r="AF98" s="67"/>
    </row>
    <row r="99" ht="27" customHeight="1" spans="1:32">
      <c r="A99" s="73" t="s">
        <v>115</v>
      </c>
      <c r="B99" s="54">
        <v>0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8</v>
      </c>
      <c r="AA99" s="70">
        <f>VLOOKUP(A99,[2]Sheet1!$A$1:$B$51,2,0)</f>
        <v>4</v>
      </c>
      <c r="AB99" s="70">
        <f>VLOOKUP(A99,[3]Sheet3!$A$1:$B$51,2,0)</f>
        <v>2</v>
      </c>
      <c r="AC99" s="70">
        <f>VLOOKUP(A99,[4]Sheet1!$A$1:$B$52,2,0)</f>
        <v>6</v>
      </c>
      <c r="AD99" s="70">
        <f>VLOOKUP(A99,[5]Sheet1!$A$2:$B$45,2,0)</f>
        <v>10</v>
      </c>
      <c r="AE99" s="66">
        <v>0</v>
      </c>
      <c r="AF99" s="67"/>
    </row>
    <row r="100" ht="27" customHeight="1" spans="1:32">
      <c r="A100" s="73" t="s">
        <v>116</v>
      </c>
      <c r="B100" s="54">
        <v>0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3</v>
      </c>
      <c r="AA100" s="70">
        <v>0</v>
      </c>
      <c r="AB100" s="70">
        <v>0</v>
      </c>
      <c r="AC100" s="70">
        <v>0</v>
      </c>
      <c r="AD100" s="70">
        <f>VLOOKUP(A100,[5]Sheet1!$A$2:$B$45,2,0)</f>
        <v>1</v>
      </c>
      <c r="AE100" s="66">
        <v>0</v>
      </c>
      <c r="AF100" s="67"/>
    </row>
    <row r="101" ht="27" customHeight="1" spans="1:32">
      <c r="A101" s="73" t="s">
        <v>117</v>
      </c>
      <c r="B101" s="54">
        <v>0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1</v>
      </c>
      <c r="AA101" s="70">
        <v>0</v>
      </c>
      <c r="AB101" s="70">
        <v>0</v>
      </c>
      <c r="AC101" s="70">
        <v>0</v>
      </c>
      <c r="AD101" s="70">
        <v>0</v>
      </c>
      <c r="AE101" s="66">
        <v>0</v>
      </c>
      <c r="AF101" s="67"/>
    </row>
    <row r="102" ht="27" customHeight="1" spans="1:32">
      <c r="A102" s="73" t="s">
        <v>118</v>
      </c>
      <c r="B102" s="54">
        <v>0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1</v>
      </c>
      <c r="AA102" s="70">
        <v>0</v>
      </c>
      <c r="AB102" s="70">
        <v>0</v>
      </c>
      <c r="AC102" s="70">
        <v>0</v>
      </c>
      <c r="AD102" s="70">
        <v>0</v>
      </c>
      <c r="AE102" s="66">
        <v>0</v>
      </c>
      <c r="AF102" s="67"/>
    </row>
    <row r="103" ht="27" customHeight="1" spans="1:32">
      <c r="A103" s="73" t="s">
        <v>119</v>
      </c>
      <c r="B103" s="54">
        <v>0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1</v>
      </c>
      <c r="AA103" s="70">
        <v>0</v>
      </c>
      <c r="AB103" s="70">
        <v>0</v>
      </c>
      <c r="AC103" s="70">
        <v>0</v>
      </c>
      <c r="AD103" s="70">
        <v>0</v>
      </c>
      <c r="AE103" s="66">
        <v>0</v>
      </c>
      <c r="AF103" s="67"/>
    </row>
    <row r="104" ht="27" customHeight="1" spans="1:32">
      <c r="A104" s="73" t="s">
        <v>120</v>
      </c>
      <c r="B104" s="54">
        <v>0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70">
        <f>VLOOKUP(A104,[2]Sheet1!$A$1:$B$51,2,0)</f>
        <v>1</v>
      </c>
      <c r="AB104" s="70">
        <v>0</v>
      </c>
      <c r="AC104" s="70">
        <v>0</v>
      </c>
      <c r="AD104" s="70">
        <v>0</v>
      </c>
      <c r="AE104" s="66">
        <v>0</v>
      </c>
      <c r="AF104" s="67"/>
    </row>
    <row r="105" ht="27" customHeight="1" spans="1:32">
      <c r="A105" s="65" t="s">
        <v>121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5</v>
      </c>
      <c r="P105" s="31">
        <v>5</v>
      </c>
      <c r="Q105" s="31">
        <v>4</v>
      </c>
      <c r="R105" s="31">
        <v>5</v>
      </c>
      <c r="S105" s="31">
        <v>3</v>
      </c>
      <c r="T105" s="69">
        <v>0</v>
      </c>
      <c r="U105" s="70">
        <v>0</v>
      </c>
      <c r="V105" s="69">
        <v>0</v>
      </c>
      <c r="W105" s="70">
        <v>0</v>
      </c>
      <c r="X105" s="54">
        <v>0</v>
      </c>
      <c r="Y105" s="54">
        <v>0</v>
      </c>
      <c r="Z105" s="54">
        <v>0</v>
      </c>
      <c r="AA105" s="70">
        <v>0</v>
      </c>
      <c r="AB105" s="70">
        <v>0</v>
      </c>
      <c r="AC105" s="70">
        <v>0</v>
      </c>
      <c r="AD105" s="70">
        <v>0</v>
      </c>
      <c r="AE105" s="66">
        <v>0</v>
      </c>
      <c r="AF105" s="67"/>
    </row>
    <row r="106" ht="27" customHeight="1" spans="1:32">
      <c r="A106" s="65" t="s">
        <v>122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2</v>
      </c>
      <c r="T106" s="69">
        <v>4</v>
      </c>
      <c r="U106" s="70">
        <v>1</v>
      </c>
      <c r="V106" s="69">
        <f>VLOOKUP(A106,[1]Sheet1!$A$3:$B$49,2,0)</f>
        <v>2</v>
      </c>
      <c r="W106" s="70">
        <v>1</v>
      </c>
      <c r="X106" s="54">
        <v>1</v>
      </c>
      <c r="Y106" s="54">
        <v>4</v>
      </c>
      <c r="Z106" s="54">
        <v>2</v>
      </c>
      <c r="AA106" s="70">
        <f>VLOOKUP(A106,[2]Sheet1!$A$1:$B$51,2,0)</f>
        <v>2</v>
      </c>
      <c r="AB106" s="70">
        <v>0</v>
      </c>
      <c r="AC106" s="70">
        <f>VLOOKUP(A106,[4]Sheet1!$A$1:$B$52,2,0)</f>
        <v>1</v>
      </c>
      <c r="AD106" s="70">
        <f>VLOOKUP(A106,[5]Sheet1!$A$2:$B$45,2,0)</f>
        <v>3</v>
      </c>
      <c r="AE106" s="66">
        <f>VLOOKUP(A106,[6]Sheet1!$A$3:$B$40,2,0)</f>
        <v>1</v>
      </c>
      <c r="AF106" s="67"/>
    </row>
    <row r="107" ht="27" customHeight="1" spans="1:32">
      <c r="A107" s="65" t="s">
        <v>123</v>
      </c>
      <c r="B107" s="31">
        <v>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2</v>
      </c>
      <c r="T107" s="69">
        <v>0</v>
      </c>
      <c r="U107" s="70">
        <v>0</v>
      </c>
      <c r="V107" s="69">
        <v>0</v>
      </c>
      <c r="W107" s="70">
        <v>0</v>
      </c>
      <c r="X107" s="54">
        <v>0</v>
      </c>
      <c r="Y107" s="54">
        <v>0</v>
      </c>
      <c r="Z107" s="54">
        <v>0</v>
      </c>
      <c r="AA107" s="70">
        <f>VLOOKUP(A107,[2]Sheet1!$A$1:$B$51,2,0)</f>
        <v>1</v>
      </c>
      <c r="AB107" s="70">
        <f>VLOOKUP(A107,[3]Sheet3!$A$1:$B$51,2,0)</f>
        <v>3</v>
      </c>
      <c r="AC107" s="70">
        <v>0</v>
      </c>
      <c r="AD107" s="70">
        <v>0</v>
      </c>
      <c r="AE107" s="66">
        <v>0</v>
      </c>
      <c r="AF107" s="67"/>
    </row>
    <row r="108" ht="27" customHeight="1" spans="1:32">
      <c r="A108" s="65" t="s">
        <v>124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21</v>
      </c>
      <c r="Q108" s="31">
        <v>15</v>
      </c>
      <c r="R108" s="31">
        <v>31</v>
      </c>
      <c r="S108" s="31">
        <v>26</v>
      </c>
      <c r="T108" s="69">
        <v>18</v>
      </c>
      <c r="U108" s="70">
        <v>17</v>
      </c>
      <c r="V108" s="69">
        <f>VLOOKUP(A108,[1]Sheet1!$A$3:$B$49,2,0)</f>
        <v>24</v>
      </c>
      <c r="W108" s="70">
        <v>16</v>
      </c>
      <c r="X108" s="54">
        <v>15</v>
      </c>
      <c r="Y108" s="54">
        <v>17</v>
      </c>
      <c r="Z108" s="54">
        <v>21</v>
      </c>
      <c r="AA108" s="70">
        <f>VLOOKUP(A108,[2]Sheet1!$A$1:$B$51,2,0)</f>
        <v>15</v>
      </c>
      <c r="AB108" s="70">
        <f>VLOOKUP(A108,[3]Sheet3!$A$1:$B$51,2,0)</f>
        <v>13</v>
      </c>
      <c r="AC108" s="70">
        <f>VLOOKUP(A108,[4]Sheet1!$A$1:$B$52,2,0)</f>
        <v>8</v>
      </c>
      <c r="AD108" s="70">
        <f>VLOOKUP(A108,[5]Sheet1!$A$2:$B$45,2,0)</f>
        <v>10</v>
      </c>
      <c r="AE108" s="66">
        <f>VLOOKUP(A108,[6]Sheet1!$A$3:$B$40,2,0)</f>
        <v>9</v>
      </c>
      <c r="AF108" s="67"/>
    </row>
    <row r="109" ht="27" customHeight="1" spans="1:32">
      <c r="A109" s="65" t="s">
        <v>125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8</v>
      </c>
      <c r="S109" s="31">
        <v>19</v>
      </c>
      <c r="T109" s="69">
        <v>11</v>
      </c>
      <c r="U109" s="70">
        <v>4</v>
      </c>
      <c r="V109" s="69">
        <f>VLOOKUP(A109,[1]Sheet1!$A$3:$B$49,2,0)</f>
        <v>16</v>
      </c>
      <c r="W109" s="70">
        <v>0</v>
      </c>
      <c r="X109" s="54">
        <v>0</v>
      </c>
      <c r="Y109" s="54">
        <v>0</v>
      </c>
      <c r="Z109" s="54">
        <v>0</v>
      </c>
      <c r="AA109" s="70">
        <v>0</v>
      </c>
      <c r="AB109" s="70">
        <v>0</v>
      </c>
      <c r="AC109" s="70">
        <v>0</v>
      </c>
      <c r="AD109" s="70">
        <v>0</v>
      </c>
      <c r="AE109" s="66">
        <v>0</v>
      </c>
      <c r="AF109" s="67"/>
    </row>
    <row r="110" ht="27" customHeight="1" spans="1:32">
      <c r="A110" s="65" t="s">
        <v>126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70">
        <v>4</v>
      </c>
      <c r="X110" s="54">
        <v>1</v>
      </c>
      <c r="Y110" s="54">
        <v>3</v>
      </c>
      <c r="Z110" s="54">
        <v>1</v>
      </c>
      <c r="AA110" s="70">
        <v>3</v>
      </c>
      <c r="AB110" s="70">
        <f>VLOOKUP(A110,[3]Sheet3!$A$1:$B$51,2,0)</f>
        <v>5</v>
      </c>
      <c r="AC110" s="70">
        <f>VLOOKUP(A110,[4]Sheet1!$A$1:$B$52,2,0)</f>
        <v>1</v>
      </c>
      <c r="AD110" s="70">
        <f>VLOOKUP(A110,[5]Sheet1!$A$2:$B$45,2,0)</f>
        <v>2</v>
      </c>
      <c r="AE110" s="66">
        <f>VLOOKUP(A110,[6]Sheet1!$A$3:$B$40,2,0)</f>
        <v>2</v>
      </c>
      <c r="AF110" s="67"/>
    </row>
    <row r="111" ht="27" customHeight="1" spans="1:32">
      <c r="A111" s="65" t="s">
        <v>127</v>
      </c>
      <c r="B111" s="31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70">
        <v>2</v>
      </c>
      <c r="AB111" s="70">
        <v>0</v>
      </c>
      <c r="AC111" s="70">
        <v>0</v>
      </c>
      <c r="AD111" s="70">
        <f>VLOOKUP(A111,[5]Sheet1!$A$2:$B$45,2,0)</f>
        <v>1</v>
      </c>
      <c r="AE111" s="66">
        <f>VLOOKUP(A111,[6]Sheet1!$A$3:$B$40,2,0)</f>
        <v>1</v>
      </c>
      <c r="AF111" s="67"/>
    </row>
    <row r="112" ht="27" customHeight="1" spans="1:32">
      <c r="A112" s="66" t="s">
        <v>128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1</v>
      </c>
      <c r="S112" s="31">
        <v>9</v>
      </c>
      <c r="T112" s="69">
        <v>3</v>
      </c>
      <c r="U112" s="70">
        <v>7</v>
      </c>
      <c r="V112" s="69">
        <f>VLOOKUP(A112,[1]Sheet1!$A$3:$B$49,2,0)</f>
        <v>4</v>
      </c>
      <c r="W112" s="70">
        <v>2</v>
      </c>
      <c r="X112" s="54">
        <v>4</v>
      </c>
      <c r="Y112" s="54">
        <v>0</v>
      </c>
      <c r="Z112" s="54">
        <v>1</v>
      </c>
      <c r="AA112" s="70">
        <v>0</v>
      </c>
      <c r="AB112" s="70">
        <f>VLOOKUP(A112,[3]Sheet3!$A$1:$B$51,2,0)</f>
        <v>2</v>
      </c>
      <c r="AC112" s="70">
        <f>VLOOKUP(A112,[4]Sheet1!$A$1:$B$52,2,0)</f>
        <v>1</v>
      </c>
      <c r="AD112" s="70">
        <v>0</v>
      </c>
      <c r="AE112" s="66">
        <f>VLOOKUP(A112,[6]Sheet1!$A$3:$B$40,2,0)</f>
        <v>1</v>
      </c>
      <c r="AF112" s="67"/>
    </row>
    <row r="113" ht="27" customHeight="1" spans="1:32">
      <c r="A113" s="66" t="s">
        <v>129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1</v>
      </c>
      <c r="S113" s="31">
        <v>3</v>
      </c>
      <c r="T113" s="69">
        <v>1</v>
      </c>
      <c r="U113" s="70">
        <v>4</v>
      </c>
      <c r="V113" s="69">
        <f>VLOOKUP(A113,[1]Sheet1!$A$3:$B$49,2,0)</f>
        <v>1</v>
      </c>
      <c r="W113" s="70">
        <v>1</v>
      </c>
      <c r="X113" s="54">
        <v>1</v>
      </c>
      <c r="Y113" s="54">
        <v>0</v>
      </c>
      <c r="Z113" s="54">
        <v>0</v>
      </c>
      <c r="AA113" s="70">
        <f>VLOOKUP(A113,[2]Sheet1!$A$1:$B$51,2,0)</f>
        <v>1</v>
      </c>
      <c r="AB113" s="70">
        <f>VLOOKUP(A113,[3]Sheet3!$A$1:$B$51,2,0)</f>
        <v>1</v>
      </c>
      <c r="AC113" s="70">
        <f>VLOOKUP(A113,[4]Sheet1!$A$1:$B$52,2,0)</f>
        <v>2</v>
      </c>
      <c r="AD113" s="70">
        <v>0</v>
      </c>
      <c r="AE113" s="66">
        <v>0</v>
      </c>
      <c r="AF113" s="67"/>
    </row>
    <row r="114" ht="27" customHeight="1" spans="1:32">
      <c r="A114" s="66" t="s">
        <v>130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2</v>
      </c>
      <c r="T114" s="69">
        <v>2</v>
      </c>
      <c r="U114" s="70">
        <v>0</v>
      </c>
      <c r="V114" s="69">
        <v>0</v>
      </c>
      <c r="W114" s="70">
        <v>0</v>
      </c>
      <c r="X114" s="54">
        <v>0</v>
      </c>
      <c r="Y114" s="54">
        <v>0</v>
      </c>
      <c r="Z114" s="54">
        <v>0</v>
      </c>
      <c r="AA114" s="70">
        <v>0</v>
      </c>
      <c r="AB114" s="70">
        <v>0</v>
      </c>
      <c r="AC114" s="70">
        <v>0</v>
      </c>
      <c r="AD114" s="70">
        <v>0</v>
      </c>
      <c r="AE114" s="66">
        <v>0</v>
      </c>
      <c r="AF114" s="67"/>
    </row>
    <row r="115" ht="27" customHeight="1" spans="1:32">
      <c r="A115" s="66" t="s">
        <v>131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1</v>
      </c>
      <c r="S115" s="31">
        <v>18</v>
      </c>
      <c r="T115" s="69">
        <v>8</v>
      </c>
      <c r="U115" s="70">
        <v>7</v>
      </c>
      <c r="V115" s="69">
        <f>VLOOKUP(A115,[1]Sheet1!$A$3:$B$49,2,0)</f>
        <v>4</v>
      </c>
      <c r="W115" s="70">
        <v>5</v>
      </c>
      <c r="X115" s="54">
        <v>6</v>
      </c>
      <c r="Y115" s="54">
        <v>4</v>
      </c>
      <c r="Z115" s="54">
        <v>3</v>
      </c>
      <c r="AA115" s="70">
        <f>VLOOKUP(A115,[2]Sheet1!$A$1:$B$51,2,0)</f>
        <v>9</v>
      </c>
      <c r="AB115" s="70">
        <f>VLOOKUP(A115,[3]Sheet3!$A$1:$B$51,2,0)</f>
        <v>1</v>
      </c>
      <c r="AC115" s="70">
        <f>VLOOKUP(A115,[4]Sheet1!$A$1:$B$52,2,0)</f>
        <v>1</v>
      </c>
      <c r="AD115" s="70">
        <v>0</v>
      </c>
      <c r="AE115" s="66">
        <v>0</v>
      </c>
      <c r="AF115" s="67"/>
    </row>
    <row r="116" ht="27" customHeight="1" spans="1:32">
      <c r="A116" s="65" t="s">
        <v>132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6</v>
      </c>
      <c r="T116" s="69">
        <v>2</v>
      </c>
      <c r="U116" s="70">
        <v>1</v>
      </c>
      <c r="V116" s="69">
        <f>VLOOKUP(A116,[1]Sheet1!$A$3:$B$49,2,0)</f>
        <v>2</v>
      </c>
      <c r="W116" s="70">
        <v>1</v>
      </c>
      <c r="X116" s="54">
        <v>2</v>
      </c>
      <c r="Y116" s="54">
        <v>1</v>
      </c>
      <c r="Z116" s="54">
        <v>0</v>
      </c>
      <c r="AA116" s="70">
        <v>0</v>
      </c>
      <c r="AB116" s="70">
        <f>VLOOKUP(A116,[3]Sheet3!$A$1:$B$51,2,0)</f>
        <v>1</v>
      </c>
      <c r="AC116" s="70">
        <v>0</v>
      </c>
      <c r="AD116" s="70">
        <v>0</v>
      </c>
      <c r="AE116" s="66">
        <v>0</v>
      </c>
      <c r="AF116" s="67"/>
    </row>
    <row r="117" ht="27" customHeight="1" spans="1:32">
      <c r="A117" s="65" t="s">
        <v>133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3</v>
      </c>
      <c r="T117" s="69">
        <v>2</v>
      </c>
      <c r="U117" s="70">
        <v>3</v>
      </c>
      <c r="V117" s="69">
        <f>VLOOKUP(A117,[1]Sheet1!$A$3:$B$49,2,0)</f>
        <v>2</v>
      </c>
      <c r="W117" s="70">
        <v>3</v>
      </c>
      <c r="X117" s="54">
        <v>2</v>
      </c>
      <c r="Y117" s="54">
        <v>4</v>
      </c>
      <c r="Z117" s="54">
        <v>8</v>
      </c>
      <c r="AA117" s="70">
        <f>VLOOKUP(A117,[2]Sheet1!$A$1:$B$51,2,0)</f>
        <v>8</v>
      </c>
      <c r="AB117" s="70">
        <f>VLOOKUP(A117,[3]Sheet3!$A$1:$B$51,2,0)</f>
        <v>8</v>
      </c>
      <c r="AC117" s="70">
        <f>VLOOKUP(A117,[4]Sheet1!$A$1:$B$52,2,0)</f>
        <v>5</v>
      </c>
      <c r="AD117" s="70">
        <f>VLOOKUP(A117,[5]Sheet1!$A$2:$B$45,2,0)</f>
        <v>4</v>
      </c>
      <c r="AE117" s="66">
        <f>VLOOKUP(A117,[6]Sheet1!$A$3:$B$40,2,0)</f>
        <v>1</v>
      </c>
      <c r="AF117" s="67"/>
    </row>
    <row r="118" ht="27" customHeight="1" spans="1:32">
      <c r="A118" s="65" t="s">
        <v>134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5</v>
      </c>
      <c r="T118" s="69">
        <v>1</v>
      </c>
      <c r="U118" s="70">
        <v>1</v>
      </c>
      <c r="V118" s="69">
        <f>VLOOKUP(A118,[1]Sheet1!$A$3:$B$49,2,0)</f>
        <v>2</v>
      </c>
      <c r="W118" s="70">
        <v>1</v>
      </c>
      <c r="X118" s="54">
        <v>0</v>
      </c>
      <c r="Y118" s="54">
        <v>0</v>
      </c>
      <c r="Z118" s="54">
        <v>2</v>
      </c>
      <c r="AA118" s="70">
        <v>0</v>
      </c>
      <c r="AB118" s="70">
        <f>VLOOKUP(A118,[3]Sheet3!$A$1:$B$51,2,0)</f>
        <v>4</v>
      </c>
      <c r="AC118" s="70">
        <f>VLOOKUP(A118,[4]Sheet1!$A$1:$B$52,2,0)</f>
        <v>1</v>
      </c>
      <c r="AD118" s="70">
        <f>VLOOKUP(A118,[5]Sheet1!$A$2:$B$45,2,0)</f>
        <v>1</v>
      </c>
      <c r="AE118" s="66">
        <v>0</v>
      </c>
      <c r="AF118" s="67"/>
    </row>
    <row r="119" ht="27" customHeight="1" spans="1:32">
      <c r="A119" s="65" t="s">
        <v>135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9</v>
      </c>
      <c r="T119" s="69">
        <v>3</v>
      </c>
      <c r="U119" s="70">
        <v>3</v>
      </c>
      <c r="V119" s="69">
        <f>VLOOKUP(A119,[1]Sheet1!$A$3:$B$49,2,0)</f>
        <v>5</v>
      </c>
      <c r="W119" s="70">
        <v>4</v>
      </c>
      <c r="X119" s="54">
        <v>4</v>
      </c>
      <c r="Y119" s="54">
        <v>1</v>
      </c>
      <c r="Z119" s="54">
        <v>5</v>
      </c>
      <c r="AA119" s="70">
        <f>VLOOKUP(A119,[2]Sheet1!$A$1:$B$51,2,0)</f>
        <v>1</v>
      </c>
      <c r="AB119" s="70">
        <f>VLOOKUP(A119,[3]Sheet3!$A$1:$B$51,2,0)</f>
        <v>1</v>
      </c>
      <c r="AC119" s="70">
        <f>VLOOKUP(A119,[4]Sheet1!$A$1:$B$52,2,0)</f>
        <v>3</v>
      </c>
      <c r="AD119" s="70">
        <f>VLOOKUP(A119,[5]Sheet1!$A$2:$B$45,2,0)</f>
        <v>1</v>
      </c>
      <c r="AE119" s="66">
        <f>VLOOKUP(A119,[6]Sheet1!$A$3:$B$40,2,0)</f>
        <v>1</v>
      </c>
      <c r="AF119" s="67"/>
    </row>
    <row r="120" ht="27" customHeight="1" spans="1:32">
      <c r="A120" s="65" t="s">
        <v>136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4</v>
      </c>
      <c r="T120" s="69">
        <v>0</v>
      </c>
      <c r="U120" s="70">
        <v>0</v>
      </c>
      <c r="V120" s="69">
        <v>0</v>
      </c>
      <c r="W120" s="70">
        <v>0</v>
      </c>
      <c r="X120" s="54">
        <v>0</v>
      </c>
      <c r="Y120" s="54">
        <v>0</v>
      </c>
      <c r="Z120" s="54">
        <v>0</v>
      </c>
      <c r="AA120" s="70">
        <v>0</v>
      </c>
      <c r="AB120" s="70">
        <v>0</v>
      </c>
      <c r="AC120" s="70">
        <v>0</v>
      </c>
      <c r="AD120" s="70">
        <v>0</v>
      </c>
      <c r="AE120" s="66">
        <v>0</v>
      </c>
      <c r="AF120" s="67"/>
    </row>
    <row r="121" ht="27" customHeight="1" spans="1:32">
      <c r="A121" s="65" t="s">
        <v>137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10</v>
      </c>
      <c r="T121" s="69">
        <v>10</v>
      </c>
      <c r="U121" s="70">
        <v>12</v>
      </c>
      <c r="V121" s="69">
        <f>VLOOKUP(A121,[1]Sheet1!$A$3:$B$49,2,0)</f>
        <v>13</v>
      </c>
      <c r="W121" s="70">
        <v>13</v>
      </c>
      <c r="X121" s="54">
        <v>5</v>
      </c>
      <c r="Y121" s="54">
        <v>3</v>
      </c>
      <c r="Z121" s="54">
        <v>3</v>
      </c>
      <c r="AA121" s="70">
        <f>VLOOKUP(A121,[2]Sheet1!$A$1:$B$51,2,0)</f>
        <v>11</v>
      </c>
      <c r="AB121" s="70">
        <f>VLOOKUP(A121,[3]Sheet3!$A$1:$B$51,2,0)</f>
        <v>10</v>
      </c>
      <c r="AC121" s="70">
        <f>VLOOKUP(A121,[4]Sheet1!$A$1:$B$52,2,0)</f>
        <v>5</v>
      </c>
      <c r="AD121" s="70">
        <f>VLOOKUP(A121,[5]Sheet1!$A$2:$B$45,2,0)</f>
        <v>4</v>
      </c>
      <c r="AE121" s="66">
        <f>VLOOKUP(A121,[6]Sheet1!$A$3:$B$40,2,0)</f>
        <v>1</v>
      </c>
      <c r="AF121" s="67"/>
    </row>
    <row r="122" ht="27" customHeight="1" spans="1:32">
      <c r="A122" s="65" t="s">
        <v>138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11</v>
      </c>
      <c r="T122" s="69">
        <v>1</v>
      </c>
      <c r="U122" s="70">
        <v>2</v>
      </c>
      <c r="V122" s="69">
        <f>VLOOKUP(A122,[1]Sheet1!$A$3:$B$49,2,0)</f>
        <v>5</v>
      </c>
      <c r="W122" s="70">
        <v>4</v>
      </c>
      <c r="X122" s="54">
        <v>2</v>
      </c>
      <c r="Y122" s="54">
        <v>0</v>
      </c>
      <c r="Z122" s="54">
        <v>1</v>
      </c>
      <c r="AA122" s="70">
        <v>0</v>
      </c>
      <c r="AB122" s="70">
        <f>VLOOKUP(A122,[3]Sheet3!$A$1:$B$51,2,0)</f>
        <v>6</v>
      </c>
      <c r="AC122" s="70">
        <f>VLOOKUP(A122,[4]Sheet1!$A$1:$B$52,2,0)</f>
        <v>2</v>
      </c>
      <c r="AD122" s="70">
        <v>0</v>
      </c>
      <c r="AE122" s="66">
        <v>0</v>
      </c>
      <c r="AF122" s="67"/>
    </row>
    <row r="123" ht="27" customHeight="1" spans="1:32">
      <c r="A123" s="65" t="s">
        <v>139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4</v>
      </c>
      <c r="T123" s="69">
        <v>4</v>
      </c>
      <c r="U123" s="70">
        <v>1</v>
      </c>
      <c r="V123" s="69">
        <f>VLOOKUP(A123,[1]Sheet1!$A$3:$B$49,2,0)</f>
        <v>2</v>
      </c>
      <c r="W123" s="70">
        <v>1</v>
      </c>
      <c r="X123" s="54">
        <v>2</v>
      </c>
      <c r="Y123" s="54">
        <v>0</v>
      </c>
      <c r="Z123" s="54">
        <v>1</v>
      </c>
      <c r="AA123" s="70">
        <f>VLOOKUP(A123,[2]Sheet1!$A$1:$B$51,2,0)</f>
        <v>1</v>
      </c>
      <c r="AB123" s="70">
        <v>0</v>
      </c>
      <c r="AC123" s="70">
        <f>VLOOKUP(A123,[4]Sheet1!$A$1:$B$52,2,0)</f>
        <v>1</v>
      </c>
      <c r="AD123" s="70">
        <v>0</v>
      </c>
      <c r="AE123" s="66">
        <v>0</v>
      </c>
      <c r="AF123" s="67"/>
    </row>
    <row r="124" ht="27" customHeight="1" spans="1:32">
      <c r="A124" s="65" t="s">
        <v>140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70">
        <v>1</v>
      </c>
      <c r="V124" s="69">
        <v>0</v>
      </c>
      <c r="W124" s="70">
        <v>0</v>
      </c>
      <c r="X124" s="54">
        <v>0</v>
      </c>
      <c r="Y124" s="54">
        <v>0</v>
      </c>
      <c r="Z124" s="54">
        <v>0</v>
      </c>
      <c r="AA124" s="70">
        <v>0</v>
      </c>
      <c r="AB124" s="70">
        <v>0</v>
      </c>
      <c r="AC124" s="70">
        <v>0</v>
      </c>
      <c r="AD124" s="70">
        <v>0</v>
      </c>
      <c r="AE124" s="66">
        <v>0</v>
      </c>
      <c r="AF124" s="67"/>
    </row>
    <row r="125" ht="27" customHeight="1" spans="1:32">
      <c r="A125" s="65" t="s">
        <v>141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31">
        <v>0</v>
      </c>
      <c r="U125" s="31">
        <v>0</v>
      </c>
      <c r="V125" s="69">
        <v>1</v>
      </c>
      <c r="W125" s="70">
        <v>0</v>
      </c>
      <c r="X125" s="54">
        <v>0</v>
      </c>
      <c r="Y125" s="54">
        <v>0</v>
      </c>
      <c r="Z125" s="54">
        <v>0</v>
      </c>
      <c r="AA125" s="70">
        <v>0</v>
      </c>
      <c r="AB125" s="70">
        <v>0</v>
      </c>
      <c r="AC125" s="70">
        <v>0</v>
      </c>
      <c r="AD125" s="70">
        <v>0</v>
      </c>
      <c r="AE125" s="66">
        <v>0</v>
      </c>
      <c r="AF125" s="67"/>
    </row>
    <row r="126" ht="27" customHeight="1" spans="1:32">
      <c r="A126" s="65" t="s">
        <v>142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69">
        <v>11</v>
      </c>
      <c r="W126" s="70">
        <v>15</v>
      </c>
      <c r="X126" s="54">
        <v>18</v>
      </c>
      <c r="Y126" s="54">
        <v>5</v>
      </c>
      <c r="Z126" s="54">
        <v>1</v>
      </c>
      <c r="AA126" s="70">
        <f>VLOOKUP(A126,[2]Sheet1!$A$1:$B$51,2,0)</f>
        <v>7</v>
      </c>
      <c r="AB126" s="70">
        <f>VLOOKUP(A126,[3]Sheet3!$A$1:$B$51,2,0)</f>
        <v>1</v>
      </c>
      <c r="AC126" s="70">
        <f>VLOOKUP(A126,[4]Sheet1!$A$1:$B$52,2,0)</f>
        <v>2</v>
      </c>
      <c r="AD126" s="70">
        <f>VLOOKUP(A126,[5]Sheet1!$A$2:$B$45,2,0)</f>
        <v>8</v>
      </c>
      <c r="AE126" s="66">
        <f>VLOOKUP(A126,[6]Sheet1!$A$3:$B$40,2,0)</f>
        <v>1</v>
      </c>
      <c r="AF126" s="67"/>
    </row>
    <row r="127" ht="27" customHeight="1" spans="1:32">
      <c r="A127" s="65" t="s">
        <v>143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70">
        <f>VLOOKUP(A127,[3]Sheet3!$A$1:$B$51,2,0)</f>
        <v>1</v>
      </c>
      <c r="AC127" s="70">
        <v>0</v>
      </c>
      <c r="AD127" s="70">
        <v>0</v>
      </c>
      <c r="AE127" s="66">
        <v>0</v>
      </c>
      <c r="AF127" s="67"/>
    </row>
    <row r="128" ht="27" customHeight="1" spans="1:32">
      <c r="A128" s="65" t="s">
        <v>144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0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70">
        <f>VLOOKUP(A128,[3]Sheet3!$A$1:$B$51,2,0)</f>
        <v>1</v>
      </c>
      <c r="AC128" s="70">
        <v>0</v>
      </c>
      <c r="AD128" s="70">
        <v>0</v>
      </c>
      <c r="AE128" s="66">
        <v>0</v>
      </c>
      <c r="AF128" s="67"/>
    </row>
    <row r="129" ht="27" customHeight="1" spans="1:32">
      <c r="A129" s="66" t="s">
        <v>145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70">
        <f>VLOOKUP(A129,[3]Sheet3!$A$1:$B$51,2,0)</f>
        <v>55</v>
      </c>
      <c r="AC129" s="70">
        <v>53</v>
      </c>
      <c r="AD129" s="70">
        <v>0</v>
      </c>
      <c r="AE129" s="66">
        <v>0</v>
      </c>
      <c r="AF129" s="67"/>
    </row>
    <row r="130" ht="27" customHeight="1" spans="1:32">
      <c r="A130" s="66" t="s">
        <v>146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70">
        <f>VLOOKUP(A130,[3]Sheet3!$A$1:$B$51,2,0)</f>
        <v>43</v>
      </c>
      <c r="AC130" s="70">
        <f>VLOOKUP(A130,[4]Sheet1!$A$1:$B$52,2,0)</f>
        <v>42</v>
      </c>
      <c r="AD130" s="70">
        <v>0</v>
      </c>
      <c r="AE130" s="66">
        <v>0</v>
      </c>
      <c r="AF130" s="67"/>
    </row>
    <row r="131" ht="27" customHeight="1" spans="1:32">
      <c r="A131" s="66" t="s">
        <v>147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70">
        <v>13</v>
      </c>
      <c r="AE131" s="66">
        <f>VLOOKUP(A131,[6]Sheet1!$A$3:$B$40,2,0)</f>
        <v>9</v>
      </c>
      <c r="AF131" s="67"/>
    </row>
    <row r="132" ht="27" customHeight="1" spans="1:32">
      <c r="A132" s="66" t="s">
        <v>148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70">
        <v>10</v>
      </c>
      <c r="AD132" s="70">
        <v>2</v>
      </c>
      <c r="AE132" s="66">
        <f>VLOOKUP(A132,[6]Sheet1!$A$3:$B$40,2,0)</f>
        <v>3</v>
      </c>
      <c r="AF132" s="67"/>
    </row>
    <row r="133" ht="27" customHeight="1" spans="1:32">
      <c r="A133" s="66" t="s">
        <v>149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70">
        <v>7</v>
      </c>
      <c r="AD133" s="70">
        <v>9</v>
      </c>
      <c r="AE133" s="66">
        <f>VLOOKUP(A133,[6]Sheet1!$A$3:$B$40,2,0)</f>
        <v>1</v>
      </c>
      <c r="AF133" s="67"/>
    </row>
    <row r="134" ht="27" customHeight="1" spans="1:32">
      <c r="A134" s="66" t="s">
        <v>150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70">
        <v>5</v>
      </c>
      <c r="AE134" s="66">
        <f>VLOOKUP(A134,[6]Sheet1!$A$3:$B$40,2,0)</f>
        <v>3</v>
      </c>
      <c r="AF134" s="67"/>
    </row>
    <row r="135" ht="27" customHeight="1" spans="1:32">
      <c r="A135" s="66" t="s">
        <v>151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70">
        <v>8</v>
      </c>
      <c r="AE135" s="66">
        <f>VLOOKUP(A135,[6]Sheet1!$A$3:$B$40,2,0)</f>
        <v>6</v>
      </c>
      <c r="AF135" s="67"/>
    </row>
    <row r="136" ht="27" customHeight="1" spans="1:32">
      <c r="A136" s="66" t="s">
        <v>152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66">
        <f>VLOOKUP(A136,[6]Sheet1!$A$3:$B$40,2,0)</f>
        <v>3</v>
      </c>
      <c r="AF136" s="67"/>
    </row>
    <row r="137" ht="27" customHeight="1" spans="1:32">
      <c r="A137" s="74" t="s">
        <v>153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8</v>
      </c>
      <c r="V137" s="69">
        <v>1</v>
      </c>
      <c r="W137" s="70">
        <v>0</v>
      </c>
      <c r="X137" s="54">
        <v>0</v>
      </c>
      <c r="Y137" s="54">
        <v>0</v>
      </c>
      <c r="Z137" s="54">
        <v>0</v>
      </c>
      <c r="AA137" s="70">
        <v>0</v>
      </c>
      <c r="AB137" s="70">
        <v>0</v>
      </c>
      <c r="AC137" s="70">
        <v>0</v>
      </c>
      <c r="AD137" s="70">
        <v>0</v>
      </c>
      <c r="AE137" s="66">
        <v>0</v>
      </c>
      <c r="AF137" s="67"/>
    </row>
    <row r="138" ht="27" customHeight="1" spans="1:32">
      <c r="A138" s="74" t="s">
        <v>154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11</v>
      </c>
      <c r="V138" s="69">
        <v>9</v>
      </c>
      <c r="W138" s="70">
        <v>0</v>
      </c>
      <c r="X138" s="54">
        <v>0</v>
      </c>
      <c r="Y138" s="54">
        <v>0</v>
      </c>
      <c r="Z138" s="54">
        <v>0</v>
      </c>
      <c r="AA138" s="70">
        <v>0</v>
      </c>
      <c r="AB138" s="70">
        <v>0</v>
      </c>
      <c r="AC138" s="70">
        <v>0</v>
      </c>
      <c r="AD138" s="70">
        <v>0</v>
      </c>
      <c r="AE138" s="66">
        <v>0</v>
      </c>
      <c r="AF138" s="67"/>
    </row>
    <row r="139" ht="27" customHeight="1" spans="1:32">
      <c r="A139" s="74" t="s">
        <v>155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69">
        <v>2</v>
      </c>
      <c r="W139" s="70">
        <v>0</v>
      </c>
      <c r="X139" s="54">
        <v>0</v>
      </c>
      <c r="Y139" s="54">
        <v>0</v>
      </c>
      <c r="Z139" s="54">
        <v>0</v>
      </c>
      <c r="AA139" s="70">
        <v>0</v>
      </c>
      <c r="AB139" s="70">
        <v>0</v>
      </c>
      <c r="AC139" s="70">
        <v>0</v>
      </c>
      <c r="AD139" s="70">
        <v>0</v>
      </c>
      <c r="AE139" s="66">
        <v>0</v>
      </c>
      <c r="AF139" s="67"/>
    </row>
    <row r="140" ht="27" customHeight="1" spans="1:32">
      <c r="A140" s="74" t="s">
        <v>156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0</v>
      </c>
      <c r="Q140" s="31">
        <v>0</v>
      </c>
      <c r="R140" s="31">
        <v>0</v>
      </c>
      <c r="S140" s="31">
        <v>0</v>
      </c>
      <c r="T140" s="31">
        <v>0</v>
      </c>
      <c r="U140" s="31">
        <v>2</v>
      </c>
      <c r="V140" s="69">
        <v>2</v>
      </c>
      <c r="W140" s="70">
        <v>0</v>
      </c>
      <c r="X140" s="54">
        <v>0</v>
      </c>
      <c r="Y140" s="54">
        <v>0</v>
      </c>
      <c r="Z140" s="54">
        <v>0</v>
      </c>
      <c r="AA140" s="70">
        <v>0</v>
      </c>
      <c r="AB140" s="70">
        <v>0</v>
      </c>
      <c r="AC140" s="70">
        <v>0</v>
      </c>
      <c r="AD140" s="70">
        <v>0</v>
      </c>
      <c r="AE140" s="66">
        <v>0</v>
      </c>
      <c r="AF140" s="67"/>
    </row>
    <row r="141" ht="27" customHeight="1" spans="1:32">
      <c r="A141" s="74" t="s">
        <v>157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4</v>
      </c>
      <c r="V141" s="69">
        <v>0</v>
      </c>
      <c r="W141" s="70">
        <v>0</v>
      </c>
      <c r="X141" s="54">
        <v>0</v>
      </c>
      <c r="Y141" s="54">
        <v>0</v>
      </c>
      <c r="Z141" s="54">
        <v>0</v>
      </c>
      <c r="AA141" s="70">
        <v>0</v>
      </c>
      <c r="AB141" s="70">
        <v>0</v>
      </c>
      <c r="AC141" s="70">
        <v>0</v>
      </c>
      <c r="AD141" s="70">
        <v>0</v>
      </c>
      <c r="AE141" s="66">
        <v>0</v>
      </c>
      <c r="AF141" s="67"/>
    </row>
    <row r="142" ht="27" customHeight="1" spans="1:32">
      <c r="A142" s="75" t="s">
        <v>158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2</v>
      </c>
      <c r="V142" s="69">
        <v>0</v>
      </c>
      <c r="W142" s="70">
        <v>0</v>
      </c>
      <c r="X142" s="54">
        <v>0</v>
      </c>
      <c r="Y142" s="54">
        <v>0</v>
      </c>
      <c r="Z142" s="54">
        <v>0</v>
      </c>
      <c r="AA142" s="70">
        <v>0</v>
      </c>
      <c r="AB142" s="70">
        <v>0</v>
      </c>
      <c r="AC142" s="70">
        <v>0</v>
      </c>
      <c r="AD142" s="70">
        <v>0</v>
      </c>
      <c r="AE142" s="66">
        <v>0</v>
      </c>
      <c r="AF142" s="67"/>
    </row>
    <row r="143" ht="27" customHeight="1" spans="1:32">
      <c r="A143" s="75" t="s">
        <v>159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9</v>
      </c>
      <c r="V143" s="69">
        <v>2</v>
      </c>
      <c r="W143" s="70">
        <v>0</v>
      </c>
      <c r="X143" s="54">
        <v>0</v>
      </c>
      <c r="Y143" s="54">
        <v>0</v>
      </c>
      <c r="Z143" s="54">
        <v>0</v>
      </c>
      <c r="AA143" s="70">
        <v>0</v>
      </c>
      <c r="AB143" s="70">
        <v>0</v>
      </c>
      <c r="AC143" s="70">
        <v>0</v>
      </c>
      <c r="AD143" s="70">
        <v>0</v>
      </c>
      <c r="AE143" s="66">
        <v>0</v>
      </c>
      <c r="AF143" s="67"/>
    </row>
    <row r="144" ht="27" customHeight="1" spans="1:32">
      <c r="A144" s="75" t="s">
        <v>160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1</v>
      </c>
      <c r="V144" s="69">
        <v>1</v>
      </c>
      <c r="W144" s="70">
        <v>0</v>
      </c>
      <c r="X144" s="54">
        <v>0</v>
      </c>
      <c r="Y144" s="54">
        <v>0</v>
      </c>
      <c r="Z144" s="54">
        <v>0</v>
      </c>
      <c r="AA144" s="70">
        <v>0</v>
      </c>
      <c r="AB144" s="70">
        <v>0</v>
      </c>
      <c r="AC144" s="70">
        <v>0</v>
      </c>
      <c r="AD144" s="70">
        <v>0</v>
      </c>
      <c r="AE144" s="66">
        <v>0</v>
      </c>
      <c r="AF144" s="67"/>
    </row>
    <row r="145" ht="27" customHeight="1" spans="1:32">
      <c r="A145" s="75" t="s">
        <v>161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1</v>
      </c>
      <c r="V145" s="69">
        <v>0</v>
      </c>
      <c r="W145" s="70">
        <v>0</v>
      </c>
      <c r="X145" s="54">
        <v>0</v>
      </c>
      <c r="Y145" s="54">
        <v>0</v>
      </c>
      <c r="Z145" s="54">
        <v>0</v>
      </c>
      <c r="AA145" s="70">
        <v>0</v>
      </c>
      <c r="AB145" s="70">
        <v>0</v>
      </c>
      <c r="AC145" s="70">
        <v>0</v>
      </c>
      <c r="AD145" s="70">
        <v>0</v>
      </c>
      <c r="AE145" s="66">
        <v>0</v>
      </c>
      <c r="AF145" s="67"/>
    </row>
    <row r="146" ht="27" customHeight="1" spans="1:32">
      <c r="A146" s="75" t="s">
        <v>162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1</v>
      </c>
      <c r="V146" s="69">
        <v>1</v>
      </c>
      <c r="W146" s="70">
        <v>0</v>
      </c>
      <c r="X146" s="54">
        <v>0</v>
      </c>
      <c r="Y146" s="54">
        <v>0</v>
      </c>
      <c r="Z146" s="54">
        <v>0</v>
      </c>
      <c r="AA146" s="70">
        <v>0</v>
      </c>
      <c r="AB146" s="70">
        <v>0</v>
      </c>
      <c r="AC146" s="70">
        <v>0</v>
      </c>
      <c r="AD146" s="70">
        <v>0</v>
      </c>
      <c r="AE146" s="66">
        <v>0</v>
      </c>
      <c r="AF146" s="67"/>
    </row>
    <row r="147" ht="26" customHeight="1" spans="1:32">
      <c r="A147" s="76" t="s">
        <v>14</v>
      </c>
      <c r="B147" s="76">
        <f>SUM(B3:B57)</f>
        <v>358</v>
      </c>
      <c r="C147" s="76">
        <f>SUM(C3:C61)</f>
        <v>214</v>
      </c>
      <c r="D147" s="76">
        <f>SUM(D3:D61)</f>
        <v>510</v>
      </c>
      <c r="E147" s="76">
        <f>SUM(E3:E62)</f>
        <v>440</v>
      </c>
      <c r="F147" s="76">
        <f>SUM(F3:F62)</f>
        <v>426</v>
      </c>
      <c r="G147" s="76">
        <f>SUM(G3:G62)</f>
        <v>517</v>
      </c>
      <c r="H147" s="76">
        <f>SUM(H3:H62)</f>
        <v>535</v>
      </c>
      <c r="I147" s="76">
        <f>SUM(I3:I64)</f>
        <v>462</v>
      </c>
      <c r="J147" s="76">
        <f>SUM(J3:J65)</f>
        <v>232</v>
      </c>
      <c r="K147" s="76">
        <f>SUM(K3:K68)</f>
        <v>259</v>
      </c>
      <c r="L147" s="76">
        <f>SUM(L3:L70)</f>
        <v>240</v>
      </c>
      <c r="M147" s="76">
        <f>SUM(M3:M77)</f>
        <v>305</v>
      </c>
      <c r="N147" s="76">
        <f>SUM(N3:N77)</f>
        <v>293</v>
      </c>
      <c r="O147" s="76">
        <f>SUM(O3:O105)</f>
        <v>382</v>
      </c>
      <c r="P147" s="76">
        <f>SUM(P3:P115)</f>
        <v>297</v>
      </c>
      <c r="Q147" s="76">
        <f>SUM(Q3:Q115)</f>
        <v>162</v>
      </c>
      <c r="R147" s="76">
        <f>SUM(R3:R115)</f>
        <v>224</v>
      </c>
      <c r="S147" s="76">
        <f>SUM(S3:S123)</f>
        <v>320</v>
      </c>
      <c r="T147" s="76">
        <f>SUM(T3:T123)</f>
        <v>233</v>
      </c>
      <c r="U147" s="76">
        <f t="shared" ref="U147:AE147" si="0">SUM(U3:U146)</f>
        <v>259</v>
      </c>
      <c r="V147" s="76">
        <f t="shared" si="0"/>
        <v>314</v>
      </c>
      <c r="W147" s="76">
        <f t="shared" si="0"/>
        <v>254</v>
      </c>
      <c r="X147" s="76">
        <f t="shared" si="0"/>
        <v>206</v>
      </c>
      <c r="Y147" s="76">
        <f t="shared" si="0"/>
        <v>206</v>
      </c>
      <c r="Z147" s="76">
        <f t="shared" si="0"/>
        <v>293</v>
      </c>
      <c r="AA147" s="76">
        <f t="shared" si="0"/>
        <v>292</v>
      </c>
      <c r="AB147" s="76">
        <f t="shared" si="0"/>
        <v>462</v>
      </c>
      <c r="AC147" s="76">
        <f t="shared" si="0"/>
        <v>362</v>
      </c>
      <c r="AD147" s="76">
        <f t="shared" si="0"/>
        <v>217</v>
      </c>
      <c r="AE147" s="76">
        <f t="shared" si="0"/>
        <v>174</v>
      </c>
      <c r="AF147" s="67"/>
    </row>
  </sheetData>
  <autoFilter ref="A2:AE147">
    <sortState ref="A2:AE147">
      <sortCondition ref="A2" descending="1"/>
    </sortState>
    <extLst/>
  </autoFilter>
  <sortState ref="A3:K63">
    <sortCondition ref="K3:K63" descending="1"/>
  </sortState>
  <mergeCells count="1">
    <mergeCell ref="A1:AC1"/>
  </mergeCells>
  <conditionalFormatting sqref="E7:S7">
    <cfRule type="cellIs" priority="55" operator="lessThanOrEqual">
      <formula>0</formula>
    </cfRule>
    <cfRule type="cellIs" priority="56" operator="lessThanOrEqual">
      <formula>0</formula>
    </cfRule>
  </conditionalFormatting>
  <conditionalFormatting sqref="E8:AA8">
    <cfRule type="cellIs" priority="2" operator="lessThanOrEqual">
      <formula>0</formula>
    </cfRule>
    <cfRule type="cellIs" priority="1" operator="lessThanOrEqual">
      <formula>0</formula>
    </cfRule>
  </conditionalFormatting>
  <conditionalFormatting sqref="B12:O12">
    <cfRule type="cellIs" priority="59" operator="lessThanOrEqual">
      <formula>0</formula>
    </cfRule>
    <cfRule type="cellIs" priority="60" operator="lessThanOrEqual">
      <formula>0</formula>
    </cfRule>
  </conditionalFormatting>
  <conditionalFormatting sqref="B39:R39">
    <cfRule type="cellIs" priority="57" operator="lessThanOrEqual">
      <formula>0</formula>
    </cfRule>
    <cfRule type="cellIs" priority="58" operator="lessThanOrEqual">
      <formula>0</formula>
    </cfRule>
  </conditionalFormatting>
  <conditionalFormatting sqref="B104:Z104">
    <cfRule type="cellIs" dxfId="7" priority="19" operator="lessThanOrEqual">
      <formula>0</formula>
    </cfRule>
    <cfRule type="cellIs" dxfId="8" priority="20" operator="lessThanOrEqual">
      <formula>0</formula>
    </cfRule>
    <cfRule type="cellIs" priority="21" operator="lessThanOrEqual">
      <formula>0</formula>
    </cfRule>
    <cfRule type="cellIs" priority="22" operator="lessThanOrEqual">
      <formula>0</formula>
    </cfRule>
  </conditionalFormatting>
  <conditionalFormatting sqref="K110:V110">
    <cfRule type="cellIs" priority="35" operator="lessThanOrEqual">
      <formula>0</formula>
    </cfRule>
    <cfRule type="cellIs" priority="36" operator="lessThanOrEqual">
      <formula>0</formula>
    </cfRule>
  </conditionalFormatting>
  <conditionalFormatting sqref="B111:Z111">
    <cfRule type="cellIs" priority="17" operator="lessThanOrEqual">
      <formula>0</formula>
    </cfRule>
    <cfRule type="cellIs" priority="18" operator="lessThanOrEqual">
      <formula>0</formula>
    </cfRule>
  </conditionalFormatting>
  <conditionalFormatting sqref="E125:G125">
    <cfRule type="cellIs" priority="41" operator="lessThanOrEqual">
      <formula>0</formula>
    </cfRule>
    <cfRule type="cellIs" priority="42" operator="lessThanOrEqual">
      <formula>0</formula>
    </cfRule>
  </conditionalFormatting>
  <conditionalFormatting sqref="B126:H126">
    <cfRule type="cellIs" priority="45" operator="lessThanOrEqual">
      <formula>0</formula>
    </cfRule>
    <cfRule type="cellIs" priority="46" operator="lessThanOrEqual">
      <formula>0</formula>
    </cfRule>
  </conditionalFormatting>
  <conditionalFormatting sqref="B131:AC131">
    <cfRule type="cellIs" priority="12" operator="lessThanOrEqual">
      <formula>0</formula>
    </cfRule>
    <cfRule type="cellIs" priority="11" operator="lessThanOrEqual">
      <formula>0</formula>
    </cfRule>
  </conditionalFormatting>
  <conditionalFormatting sqref="AD136">
    <cfRule type="cellIs" priority="8" operator="lessThanOrEqual">
      <formula>0</formula>
    </cfRule>
    <cfRule type="cellIs" priority="7" operator="lessThanOrEqual">
      <formula>0</formula>
    </cfRule>
  </conditionalFormatting>
  <conditionalFormatting sqref="B3:Z3 B4:T6 AD2:AE135 AE136 AD137:AE146 C53:C55 B1:AC2 AF1:XFD147 C51 U4:Z7 A1:A48 Z9:Z103 T7 P12:R38 B40:B55 C40:C48 I116:R123 U112:V124 I124:T124 V125:V126 B105:V109 B110:J110 W105:Z110 A53:A55 A51 S9:X77 Y9:Y92 B9:R11 B56:O77 X92 X81 P40:R77 A57 V82:X82 W83:X86 W78:X80 W91:X91 D40:O55 W112:Z126 S112:T123 B13:O38 B112:R115 A147:U147 V137:Z147 $A148:$XFD1048576 AA147:AE147">
    <cfRule type="cellIs" priority="63" operator="lessThanOrEqual">
      <formula>0</formula>
    </cfRule>
    <cfRule type="cellIs" priority="64" operator="lessThanOrEqual">
      <formula>0</formula>
    </cfRule>
  </conditionalFormatting>
  <conditionalFormatting sqref="T3:AC3 T4:AA7 T9:X77 AB4:AC130 V82:X82 AC132:AC133 W83:X86 Z9:AA103 U112:V124 W110:Z110 V125:V126 T112:T123 W112:Z126 T105:Z109 AA104:AA126 X92 W78:X80 Y9:Y92 X81 W91:X91 V137:AC146">
    <cfRule type="cellIs" dxfId="7" priority="61" operator="lessThanOrEqual">
      <formula>0</formula>
    </cfRule>
  </conditionalFormatting>
  <conditionalFormatting sqref="T3:Z7 Z9:Z103 T9:X77 W83:X86 W110:Z110 U112:V124 T112:T123 W112:Z126 V125:V126 T105:Z109 X81 V82:X82 X92 Y9:Y92 W78:X80 W91:X91 V137:Z146">
    <cfRule type="cellIs" dxfId="8" priority="62" operator="lessThanOrEqual">
      <formula>0</formula>
    </cfRule>
  </conditionalFormatting>
  <conditionalFormatting sqref="B7:D8">
    <cfRule type="cellIs" priority="4" operator="lessThanOrEqual">
      <formula>0</formula>
    </cfRule>
    <cfRule type="cellIs" priority="3" operator="lessThanOrEqual">
      <formula>0</formula>
    </cfRule>
  </conditionalFormatting>
  <conditionalFormatting sqref="J78:U80 B82:U82 J91:U91 J83:U86">
    <cfRule type="cellIs" priority="47" operator="lessThanOrEqual">
      <formula>0</formula>
    </cfRule>
    <cfRule type="cellIs" priority="48" operator="lessThanOrEqual">
      <formula>0</formula>
    </cfRule>
  </conditionalFormatting>
  <conditionalFormatting sqref="B78:I80 B91:I91 B83:I86">
    <cfRule type="cellIs" priority="33" operator="lessThanOrEqual">
      <formula>0</formula>
    </cfRule>
    <cfRule type="cellIs" priority="34" operator="lessThanOrEqual">
      <formula>0</formula>
    </cfRule>
  </conditionalFormatting>
  <conditionalFormatting sqref="V78:V80 V91 V83:V86">
    <cfRule type="cellIs" priority="37" operator="lessThanOrEqual">
      <formula>0</formula>
    </cfRule>
    <cfRule type="cellIs" priority="38" operator="lessThanOrEqual">
      <formula>0</formula>
    </cfRule>
  </conditionalFormatting>
  <conditionalFormatting sqref="B81:W81 B92:W92">
    <cfRule type="cellIs" priority="31" operator="lessThanOrEqual">
      <formula>0</formula>
    </cfRule>
    <cfRule type="cellIs" priority="32" operator="lessThanOrEqual">
      <formula>0</formula>
    </cfRule>
  </conditionalFormatting>
  <conditionalFormatting sqref="B87:X90">
    <cfRule type="cellIs" dxfId="7" priority="27" operator="lessThanOrEqual">
      <formula>0</formula>
    </cfRule>
    <cfRule type="cellIs" dxfId="8" priority="28" operator="lessThanOrEqual">
      <formula>0</formula>
    </cfRule>
    <cfRule type="cellIs" priority="29" operator="lessThanOrEqual">
      <formula>0</formula>
    </cfRule>
    <cfRule type="cellIs" priority="30" operator="lessThanOrEqual">
      <formula>0</formula>
    </cfRule>
  </conditionalFormatting>
  <conditionalFormatting sqref="B93:Y103">
    <cfRule type="cellIs" dxfId="7" priority="23" operator="lessThanOrEqual">
      <formula>0</formula>
    </cfRule>
    <cfRule type="cellIs" dxfId="8" priority="24" operator="lessThanOrEqual">
      <formula>0</formula>
    </cfRule>
    <cfRule type="cellIs" priority="25" operator="lessThanOrEqual">
      <formula>0</formula>
    </cfRule>
    <cfRule type="cellIs" priority="26" operator="lessThanOrEqual">
      <formula>0</formula>
    </cfRule>
  </conditionalFormatting>
  <conditionalFormatting sqref="B116:D125">
    <cfRule type="cellIs" priority="43" operator="lessThanOrEqual">
      <formula>0</formula>
    </cfRule>
    <cfRule type="cellIs" priority="44" operator="lessThanOrEqual">
      <formula>0</formula>
    </cfRule>
  </conditionalFormatting>
  <conditionalFormatting sqref="E116:H124">
    <cfRule type="cellIs" priority="53" operator="lessThanOrEqual">
      <formula>0</formula>
    </cfRule>
    <cfRule type="cellIs" priority="54" operator="lessThanOrEqual">
      <formula>0</formula>
    </cfRule>
  </conditionalFormatting>
  <conditionalFormatting sqref="H125:U125 I126:U126">
    <cfRule type="cellIs" priority="49" operator="lessThanOrEqual">
      <formula>0</formula>
    </cfRule>
    <cfRule type="cellIs" priority="50" operator="lessThanOrEqual">
      <formula>0</formula>
    </cfRule>
  </conditionalFormatting>
  <conditionalFormatting sqref="B127:AA130">
    <cfRule type="cellIs" priority="15" operator="lessThanOrEqual">
      <formula>0</formula>
    </cfRule>
    <cfRule type="cellIs" priority="16" operator="lessThanOrEqual">
      <formula>0</formula>
    </cfRule>
  </conditionalFormatting>
  <conditionalFormatting sqref="B132:AB133">
    <cfRule type="cellIs" priority="13" operator="lessThanOrEqual">
      <formula>0</formula>
    </cfRule>
    <cfRule type="cellIs" priority="14" operator="lessThanOrEqual">
      <formula>0</formula>
    </cfRule>
  </conditionalFormatting>
  <conditionalFormatting sqref="B134:O136">
    <cfRule type="cellIs" priority="6" operator="lessThanOrEqual">
      <formula>0</formula>
    </cfRule>
    <cfRule type="cellIs" priority="5" operator="lessThanOrEqual">
      <formula>0</formula>
    </cfRule>
  </conditionalFormatting>
  <conditionalFormatting sqref="P134:AC136">
    <cfRule type="cellIs" priority="10" operator="lessThanOrEqual">
      <formula>0</formula>
    </cfRule>
    <cfRule type="cellIs" priority="9" operator="lessThanOrEqual">
      <formula>0</formula>
    </cfRule>
  </conditionalFormatting>
  <conditionalFormatting sqref="B137:D146">
    <cfRule type="cellIs" priority="39" operator="lessThanOrEqual">
      <formula>0</formula>
    </cfRule>
    <cfRule type="cellIs" priority="40" operator="lessThanOrEqual">
      <formula>0</formula>
    </cfRule>
  </conditionalFormatting>
  <conditionalFormatting sqref="E137:U146">
    <cfRule type="cellIs" priority="51" operator="lessThanOrEqual">
      <formula>0</formula>
    </cfRule>
    <cfRule type="cellIs" priority="52" operator="lessThanOrEqual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"/>
  <sheetViews>
    <sheetView topLeftCell="A16" workbookViewId="0">
      <pane xSplit="1" topLeftCell="W1" activePane="topRight" state="frozen"/>
      <selection/>
      <selection pane="topRight" activeCell="AA27" sqref="AA27"/>
    </sheetView>
  </sheetViews>
  <sheetFormatPr defaultColWidth="15.125" defaultRowHeight="14.25"/>
  <cols>
    <col min="1" max="1" width="14.875" customWidth="1"/>
    <col min="2" max="20" width="10.625" style="43" customWidth="1"/>
    <col min="21" max="24" width="10.125" style="43" customWidth="1"/>
    <col min="25" max="27" width="10.125" style="44" customWidth="1"/>
    <col min="28" max="31" width="10.125" style="45" customWidth="1"/>
    <col min="32" max="32" width="7.75" customWidth="1"/>
    <col min="33" max="33" width="11.5" customWidth="1"/>
    <col min="34" max="16383" width="15.125" customWidth="1"/>
  </cols>
  <sheetData>
    <row r="1" ht="33" customHeight="1" spans="1:33">
      <c r="A1" s="46" t="s">
        <v>163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6"/>
      <c r="AC1" s="46"/>
      <c r="AD1" s="46"/>
      <c r="AE1" s="46"/>
      <c r="AF1" s="46"/>
      <c r="AG1" s="46"/>
    </row>
    <row r="2" ht="33" customHeight="1" spans="1:33">
      <c r="A2" s="46"/>
      <c r="B2" s="48" t="s">
        <v>164</v>
      </c>
      <c r="C2" s="48" t="s">
        <v>165</v>
      </c>
      <c r="D2" s="48" t="s">
        <v>166</v>
      </c>
      <c r="E2" s="48" t="s">
        <v>167</v>
      </c>
      <c r="F2" s="48" t="s">
        <v>168</v>
      </c>
      <c r="G2" s="48" t="s">
        <v>169</v>
      </c>
      <c r="H2" s="48" t="s">
        <v>170</v>
      </c>
      <c r="I2" s="48" t="s">
        <v>164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164</v>
      </c>
      <c r="Q2" s="48" t="s">
        <v>165</v>
      </c>
      <c r="R2" s="48" t="s">
        <v>166</v>
      </c>
      <c r="S2" s="48" t="s">
        <v>167</v>
      </c>
      <c r="T2" s="48" t="s">
        <v>168</v>
      </c>
      <c r="U2" s="48" t="s">
        <v>169</v>
      </c>
      <c r="V2" s="48" t="s">
        <v>170</v>
      </c>
      <c r="W2" s="48" t="s">
        <v>164</v>
      </c>
      <c r="X2" s="48" t="s">
        <v>165</v>
      </c>
      <c r="Y2" s="48" t="s">
        <v>166</v>
      </c>
      <c r="Z2" s="48" t="s">
        <v>167</v>
      </c>
      <c r="AA2" s="48" t="s">
        <v>168</v>
      </c>
      <c r="AB2" s="48" t="s">
        <v>169</v>
      </c>
      <c r="AC2" s="48" t="s">
        <v>170</v>
      </c>
      <c r="AD2" s="48" t="s">
        <v>164</v>
      </c>
      <c r="AE2" s="48" t="s">
        <v>165</v>
      </c>
      <c r="AF2" s="48"/>
      <c r="AG2" s="56"/>
    </row>
    <row r="3" ht="45" customHeight="1" spans="1:33">
      <c r="A3" s="49" t="s">
        <v>171</v>
      </c>
      <c r="B3" s="50">
        <v>43770</v>
      </c>
      <c r="C3" s="50">
        <v>43771</v>
      </c>
      <c r="D3" s="50">
        <v>43772</v>
      </c>
      <c r="E3" s="50">
        <v>43773</v>
      </c>
      <c r="F3" s="50">
        <v>43774</v>
      </c>
      <c r="G3" s="50">
        <v>43775</v>
      </c>
      <c r="H3" s="50">
        <v>43776</v>
      </c>
      <c r="I3" s="50">
        <v>43777</v>
      </c>
      <c r="J3" s="50">
        <v>43778</v>
      </c>
      <c r="K3" s="50">
        <v>43779</v>
      </c>
      <c r="L3" s="50">
        <v>43780</v>
      </c>
      <c r="M3" s="50">
        <v>43781</v>
      </c>
      <c r="N3" s="50">
        <v>43782</v>
      </c>
      <c r="O3" s="50">
        <v>43783</v>
      </c>
      <c r="P3" s="50">
        <v>43784</v>
      </c>
      <c r="Q3" s="50">
        <v>43785</v>
      </c>
      <c r="R3" s="50">
        <v>43786</v>
      </c>
      <c r="S3" s="50">
        <v>43787</v>
      </c>
      <c r="T3" s="50">
        <v>43788</v>
      </c>
      <c r="U3" s="50">
        <v>43789</v>
      </c>
      <c r="V3" s="50">
        <v>43790</v>
      </c>
      <c r="W3" s="50">
        <v>43791</v>
      </c>
      <c r="X3" s="50">
        <v>43792</v>
      </c>
      <c r="Y3" s="50">
        <v>43793</v>
      </c>
      <c r="Z3" s="50">
        <v>43794</v>
      </c>
      <c r="AA3" s="50">
        <v>43795</v>
      </c>
      <c r="AB3" s="50">
        <v>43796</v>
      </c>
      <c r="AC3" s="50">
        <v>43797</v>
      </c>
      <c r="AD3" s="50">
        <v>43798</v>
      </c>
      <c r="AE3" s="50">
        <v>43799</v>
      </c>
      <c r="AF3" s="53" t="s">
        <v>14</v>
      </c>
      <c r="AG3" s="57" t="s">
        <v>172</v>
      </c>
    </row>
    <row r="4" ht="28" customHeight="1" spans="1:33">
      <c r="A4" s="48" t="s">
        <v>173</v>
      </c>
      <c r="B4" s="48">
        <v>19</v>
      </c>
      <c r="C4" s="48">
        <v>12</v>
      </c>
      <c r="D4" s="48">
        <v>5</v>
      </c>
      <c r="E4" s="48">
        <v>9</v>
      </c>
      <c r="F4" s="48">
        <v>14</v>
      </c>
      <c r="G4" s="48">
        <v>15</v>
      </c>
      <c r="H4" s="48">
        <v>19</v>
      </c>
      <c r="I4" s="48">
        <v>10</v>
      </c>
      <c r="J4" s="48">
        <v>18</v>
      </c>
      <c r="K4" s="48">
        <v>19</v>
      </c>
      <c r="L4" s="48">
        <v>6</v>
      </c>
      <c r="M4" s="48">
        <v>18</v>
      </c>
      <c r="N4" s="48">
        <v>22</v>
      </c>
      <c r="O4" s="48">
        <v>11</v>
      </c>
      <c r="P4" s="48">
        <v>17</v>
      </c>
      <c r="Q4" s="48">
        <v>5</v>
      </c>
      <c r="R4" s="48">
        <v>8</v>
      </c>
      <c r="S4" s="48">
        <v>21</v>
      </c>
      <c r="T4" s="48">
        <v>12</v>
      </c>
      <c r="U4" s="48">
        <v>8</v>
      </c>
      <c r="V4" s="48">
        <v>22</v>
      </c>
      <c r="W4" s="48">
        <v>10</v>
      </c>
      <c r="X4" s="48">
        <v>3</v>
      </c>
      <c r="Y4" s="48">
        <v>8</v>
      </c>
      <c r="Z4" s="48">
        <v>12</v>
      </c>
      <c r="AA4" s="48">
        <v>15</v>
      </c>
      <c r="AB4" s="54">
        <v>29</v>
      </c>
      <c r="AC4" s="54">
        <v>13</v>
      </c>
      <c r="AD4" s="54">
        <v>15</v>
      </c>
      <c r="AE4" s="54">
        <v>18</v>
      </c>
      <c r="AF4" s="54">
        <f t="shared" ref="AF4:AF21" si="0">SUM(B4:AE4)</f>
        <v>413</v>
      </c>
      <c r="AG4" s="58">
        <f>(AF4/30)*1</f>
        <v>13.7666666666667</v>
      </c>
    </row>
    <row r="5" ht="28" customHeight="1" spans="1:33">
      <c r="A5" s="48" t="s">
        <v>174</v>
      </c>
      <c r="B5" s="48">
        <v>9</v>
      </c>
      <c r="C5" s="48">
        <v>15</v>
      </c>
      <c r="D5" s="48">
        <v>7</v>
      </c>
      <c r="E5" s="48">
        <v>9</v>
      </c>
      <c r="F5" s="48">
        <v>8</v>
      </c>
      <c r="G5" s="48">
        <f>12+6</f>
        <v>18</v>
      </c>
      <c r="H5" s="48">
        <v>10</v>
      </c>
      <c r="I5" s="48">
        <v>12</v>
      </c>
      <c r="J5" s="48">
        <v>5</v>
      </c>
      <c r="K5" s="48">
        <v>4</v>
      </c>
      <c r="L5" s="48">
        <v>5</v>
      </c>
      <c r="M5" s="48">
        <v>7</v>
      </c>
      <c r="N5" s="48">
        <v>6</v>
      </c>
      <c r="O5" s="48">
        <v>11</v>
      </c>
      <c r="P5" s="48">
        <v>6</v>
      </c>
      <c r="Q5" s="48">
        <v>4</v>
      </c>
      <c r="R5" s="48">
        <v>7</v>
      </c>
      <c r="S5" s="48">
        <v>6</v>
      </c>
      <c r="T5" s="48">
        <v>10</v>
      </c>
      <c r="U5" s="48">
        <v>10</v>
      </c>
      <c r="V5" s="48">
        <v>10</v>
      </c>
      <c r="W5" s="48">
        <v>10</v>
      </c>
      <c r="X5" s="48">
        <v>8</v>
      </c>
      <c r="Y5" s="48">
        <v>2</v>
      </c>
      <c r="Z5" s="48">
        <v>3</v>
      </c>
      <c r="AA5" s="48">
        <v>7</v>
      </c>
      <c r="AB5" s="54">
        <v>5</v>
      </c>
      <c r="AC5" s="54">
        <v>9</v>
      </c>
      <c r="AD5" s="54">
        <v>9</v>
      </c>
      <c r="AE5" s="54">
        <v>8</v>
      </c>
      <c r="AF5" s="54">
        <f t="shared" si="0"/>
        <v>240</v>
      </c>
      <c r="AG5" s="58">
        <f t="shared" ref="AG5:AG11" si="1">(AF5/30)*1</f>
        <v>8</v>
      </c>
    </row>
    <row r="6" ht="28" customHeight="1" spans="1:33">
      <c r="A6" s="48" t="s">
        <v>175</v>
      </c>
      <c r="B6" s="48">
        <f>7+8</f>
        <v>15</v>
      </c>
      <c r="C6" s="48">
        <f>7+12</f>
        <v>19</v>
      </c>
      <c r="D6" s="48">
        <v>10</v>
      </c>
      <c r="E6" s="48">
        <v>11</v>
      </c>
      <c r="F6" s="48">
        <v>9</v>
      </c>
      <c r="G6" s="48">
        <v>15</v>
      </c>
      <c r="H6" s="48">
        <v>19</v>
      </c>
      <c r="I6" s="48">
        <v>7</v>
      </c>
      <c r="J6" s="48">
        <v>7</v>
      </c>
      <c r="K6" s="48">
        <v>3</v>
      </c>
      <c r="L6" s="48">
        <v>9</v>
      </c>
      <c r="M6" s="48">
        <v>7</v>
      </c>
      <c r="N6" s="48">
        <v>3</v>
      </c>
      <c r="O6" s="48">
        <v>11</v>
      </c>
      <c r="P6" s="48">
        <v>8</v>
      </c>
      <c r="Q6" s="48">
        <v>8</v>
      </c>
      <c r="R6" s="48">
        <v>5</v>
      </c>
      <c r="S6" s="48">
        <v>9</v>
      </c>
      <c r="T6" s="48">
        <v>4</v>
      </c>
      <c r="U6" s="48">
        <v>7</v>
      </c>
      <c r="V6" s="48">
        <v>8</v>
      </c>
      <c r="W6" s="48">
        <v>12</v>
      </c>
      <c r="X6" s="48">
        <v>8</v>
      </c>
      <c r="Y6" s="48">
        <v>3</v>
      </c>
      <c r="Z6" s="48">
        <v>6</v>
      </c>
      <c r="AA6" s="48">
        <v>4</v>
      </c>
      <c r="AB6" s="54">
        <v>11</v>
      </c>
      <c r="AC6" s="54">
        <v>9</v>
      </c>
      <c r="AD6" s="54">
        <v>7</v>
      </c>
      <c r="AE6" s="54">
        <v>5</v>
      </c>
      <c r="AF6" s="54">
        <f t="shared" si="0"/>
        <v>259</v>
      </c>
      <c r="AG6" s="58">
        <f t="shared" si="1"/>
        <v>8.63333333333333</v>
      </c>
    </row>
    <row r="7" ht="31" customHeight="1" spans="1:33">
      <c r="A7" s="48" t="s">
        <v>176</v>
      </c>
      <c r="B7" s="48">
        <v>10</v>
      </c>
      <c r="C7" s="48">
        <v>5</v>
      </c>
      <c r="D7" s="48">
        <v>8</v>
      </c>
      <c r="E7" s="48">
        <v>2</v>
      </c>
      <c r="F7" s="48">
        <v>3</v>
      </c>
      <c r="G7" s="48">
        <f>3+2</f>
        <v>5</v>
      </c>
      <c r="H7" s="48">
        <v>14</v>
      </c>
      <c r="I7" s="48">
        <v>5</v>
      </c>
      <c r="J7" s="48">
        <v>2</v>
      </c>
      <c r="K7" s="48">
        <v>5</v>
      </c>
      <c r="L7" s="48">
        <v>7</v>
      </c>
      <c r="M7" s="48">
        <v>2</v>
      </c>
      <c r="N7" s="48">
        <v>0</v>
      </c>
      <c r="O7" s="48">
        <v>3</v>
      </c>
      <c r="P7" s="48">
        <v>4</v>
      </c>
      <c r="Q7" s="48">
        <v>2</v>
      </c>
      <c r="R7" s="48">
        <v>2</v>
      </c>
      <c r="S7" s="48">
        <v>6</v>
      </c>
      <c r="T7" s="48">
        <v>1</v>
      </c>
      <c r="U7" s="48">
        <v>1</v>
      </c>
      <c r="V7" s="48">
        <v>4</v>
      </c>
      <c r="W7" s="48">
        <v>0</v>
      </c>
      <c r="X7" s="48">
        <v>6</v>
      </c>
      <c r="Y7" s="48">
        <v>2</v>
      </c>
      <c r="Z7" s="48">
        <v>1</v>
      </c>
      <c r="AA7" s="48">
        <v>2</v>
      </c>
      <c r="AB7" s="54">
        <v>5</v>
      </c>
      <c r="AC7" s="54">
        <v>3</v>
      </c>
      <c r="AD7" s="54">
        <v>3</v>
      </c>
      <c r="AE7" s="54">
        <v>1</v>
      </c>
      <c r="AF7" s="54">
        <f t="shared" si="0"/>
        <v>114</v>
      </c>
      <c r="AG7" s="58">
        <f t="shared" si="1"/>
        <v>3.8</v>
      </c>
    </row>
    <row r="8" ht="32" customHeight="1" spans="1:33">
      <c r="A8" s="48" t="s">
        <v>177</v>
      </c>
      <c r="B8" s="48">
        <v>1</v>
      </c>
      <c r="C8" s="48">
        <v>2</v>
      </c>
      <c r="D8" s="48">
        <v>3</v>
      </c>
      <c r="E8" s="48">
        <v>3</v>
      </c>
      <c r="F8" s="48">
        <v>1</v>
      </c>
      <c r="G8" s="48">
        <v>12</v>
      </c>
      <c r="H8" s="48">
        <v>11</v>
      </c>
      <c r="I8" s="48">
        <v>4</v>
      </c>
      <c r="J8" s="48">
        <v>0</v>
      </c>
      <c r="K8" s="48">
        <v>0</v>
      </c>
      <c r="L8" s="48">
        <v>3</v>
      </c>
      <c r="M8" s="48">
        <v>3</v>
      </c>
      <c r="N8" s="48">
        <v>2</v>
      </c>
      <c r="O8" s="48">
        <v>1</v>
      </c>
      <c r="P8" s="48">
        <v>2</v>
      </c>
      <c r="Q8" s="48">
        <v>1</v>
      </c>
      <c r="R8" s="48">
        <v>1</v>
      </c>
      <c r="S8" s="48">
        <v>1</v>
      </c>
      <c r="T8" s="48">
        <v>0</v>
      </c>
      <c r="U8" s="48">
        <v>2</v>
      </c>
      <c r="V8" s="48">
        <v>2</v>
      </c>
      <c r="W8" s="48">
        <v>1</v>
      </c>
      <c r="X8" s="48">
        <v>0</v>
      </c>
      <c r="Y8" s="48">
        <v>1</v>
      </c>
      <c r="Z8" s="48">
        <v>0</v>
      </c>
      <c r="AA8" s="48">
        <v>4</v>
      </c>
      <c r="AB8" s="54">
        <v>4</v>
      </c>
      <c r="AC8" s="54">
        <v>2</v>
      </c>
      <c r="AD8" s="54">
        <v>2</v>
      </c>
      <c r="AE8" s="54">
        <v>5</v>
      </c>
      <c r="AF8" s="54">
        <f t="shared" si="0"/>
        <v>74</v>
      </c>
      <c r="AG8" s="58">
        <f t="shared" si="1"/>
        <v>2.46666666666667</v>
      </c>
    </row>
    <row r="9" ht="26" customHeight="1" spans="1:33">
      <c r="A9" s="48" t="s">
        <v>178</v>
      </c>
      <c r="B9" s="48">
        <f>5+2</f>
        <v>7</v>
      </c>
      <c r="C9" s="48">
        <v>6</v>
      </c>
      <c r="D9" s="48">
        <v>9</v>
      </c>
      <c r="E9" s="48">
        <v>4</v>
      </c>
      <c r="F9" s="48">
        <v>4</v>
      </c>
      <c r="G9" s="48">
        <v>9</v>
      </c>
      <c r="H9" s="48">
        <v>2</v>
      </c>
      <c r="I9" s="48">
        <v>7</v>
      </c>
      <c r="J9" s="48">
        <v>3</v>
      </c>
      <c r="K9" s="48">
        <v>2</v>
      </c>
      <c r="L9" s="48">
        <v>2</v>
      </c>
      <c r="M9" s="48">
        <v>3</v>
      </c>
      <c r="N9" s="48">
        <v>4</v>
      </c>
      <c r="O9" s="48">
        <v>5</v>
      </c>
      <c r="P9" s="48">
        <v>9</v>
      </c>
      <c r="Q9" s="48">
        <v>1</v>
      </c>
      <c r="R9" s="48">
        <v>6</v>
      </c>
      <c r="S9" s="48">
        <v>7</v>
      </c>
      <c r="T9" s="48">
        <v>4</v>
      </c>
      <c r="U9" s="48">
        <v>6</v>
      </c>
      <c r="V9" s="48">
        <v>7</v>
      </c>
      <c r="W9" s="48">
        <v>3</v>
      </c>
      <c r="X9" s="48">
        <v>8</v>
      </c>
      <c r="Y9" s="48">
        <v>5</v>
      </c>
      <c r="Z9" s="48">
        <v>2</v>
      </c>
      <c r="AA9" s="48">
        <v>4</v>
      </c>
      <c r="AB9" s="54">
        <v>7</v>
      </c>
      <c r="AC9" s="54">
        <v>5</v>
      </c>
      <c r="AD9" s="54">
        <v>5</v>
      </c>
      <c r="AE9" s="54">
        <v>10</v>
      </c>
      <c r="AF9" s="54">
        <f t="shared" si="0"/>
        <v>156</v>
      </c>
      <c r="AG9" s="58">
        <f t="shared" si="1"/>
        <v>5.2</v>
      </c>
    </row>
    <row r="10" ht="29" customHeight="1" spans="1:33">
      <c r="A10" s="48" t="s">
        <v>179</v>
      </c>
      <c r="B10" s="48">
        <v>3</v>
      </c>
      <c r="C10" s="48">
        <v>7</v>
      </c>
      <c r="D10" s="48">
        <v>2</v>
      </c>
      <c r="E10" s="48">
        <v>6</v>
      </c>
      <c r="F10" s="48">
        <v>3</v>
      </c>
      <c r="G10" s="48">
        <v>4</v>
      </c>
      <c r="H10" s="48">
        <v>8</v>
      </c>
      <c r="I10" s="48">
        <v>8</v>
      </c>
      <c r="J10" s="48">
        <v>4</v>
      </c>
      <c r="K10" s="48">
        <v>2</v>
      </c>
      <c r="L10" s="48">
        <v>1</v>
      </c>
      <c r="M10" s="48">
        <v>2</v>
      </c>
      <c r="N10" s="48">
        <v>3</v>
      </c>
      <c r="O10" s="48">
        <v>5</v>
      </c>
      <c r="P10" s="48">
        <v>9</v>
      </c>
      <c r="Q10" s="48">
        <v>4</v>
      </c>
      <c r="R10" s="48">
        <v>2</v>
      </c>
      <c r="S10" s="48">
        <v>4</v>
      </c>
      <c r="T10" s="48">
        <v>5</v>
      </c>
      <c r="U10" s="48">
        <v>7</v>
      </c>
      <c r="V10" s="48">
        <v>8</v>
      </c>
      <c r="W10" s="48">
        <v>4</v>
      </c>
      <c r="X10" s="48">
        <v>4</v>
      </c>
      <c r="Y10" s="48">
        <v>3</v>
      </c>
      <c r="Z10" s="48">
        <v>4</v>
      </c>
      <c r="AA10" s="48">
        <v>5</v>
      </c>
      <c r="AB10" s="54">
        <v>6</v>
      </c>
      <c r="AC10" s="54">
        <v>3</v>
      </c>
      <c r="AD10" s="54">
        <v>5</v>
      </c>
      <c r="AE10" s="54">
        <v>2</v>
      </c>
      <c r="AF10" s="54">
        <f t="shared" si="0"/>
        <v>133</v>
      </c>
      <c r="AG10" s="58">
        <f t="shared" si="1"/>
        <v>4.43333333333333</v>
      </c>
    </row>
    <row r="11" ht="23" customHeight="1" spans="1:33">
      <c r="A11" s="48" t="s">
        <v>180</v>
      </c>
      <c r="B11" s="48">
        <v>19</v>
      </c>
      <c r="C11" s="48">
        <v>11</v>
      </c>
      <c r="D11" s="48">
        <v>14</v>
      </c>
      <c r="E11" s="48">
        <v>18</v>
      </c>
      <c r="F11" s="48">
        <v>22</v>
      </c>
      <c r="G11" s="48">
        <v>28</v>
      </c>
      <c r="H11" s="48">
        <v>12</v>
      </c>
      <c r="I11" s="48">
        <v>16</v>
      </c>
      <c r="J11" s="48">
        <v>13</v>
      </c>
      <c r="K11" s="48">
        <v>20</v>
      </c>
      <c r="L11" s="48">
        <v>13</v>
      </c>
      <c r="M11" s="48">
        <v>21</v>
      </c>
      <c r="N11" s="48">
        <v>19</v>
      </c>
      <c r="O11" s="48">
        <v>25</v>
      </c>
      <c r="P11" s="48">
        <v>17</v>
      </c>
      <c r="Q11" s="48">
        <v>10</v>
      </c>
      <c r="R11" s="48">
        <v>5</v>
      </c>
      <c r="S11" s="48">
        <v>13</v>
      </c>
      <c r="T11" s="48">
        <v>9</v>
      </c>
      <c r="U11" s="48">
        <v>9</v>
      </c>
      <c r="V11" s="48">
        <v>19</v>
      </c>
      <c r="W11" s="48">
        <v>7</v>
      </c>
      <c r="X11" s="48">
        <v>12</v>
      </c>
      <c r="Y11" s="48">
        <v>9</v>
      </c>
      <c r="Z11" s="48">
        <v>12</v>
      </c>
      <c r="AA11" s="48">
        <v>12</v>
      </c>
      <c r="AB11" s="54">
        <v>25</v>
      </c>
      <c r="AC11" s="54">
        <v>21</v>
      </c>
      <c r="AD11" s="54">
        <v>22</v>
      </c>
      <c r="AE11" s="54">
        <v>11</v>
      </c>
      <c r="AF11" s="54">
        <f t="shared" si="0"/>
        <v>464</v>
      </c>
      <c r="AG11" s="58">
        <f t="shared" si="1"/>
        <v>15.4666666666667</v>
      </c>
    </row>
    <row r="12" customFormat="1" ht="23" customHeight="1" spans="1:33">
      <c r="A12" s="48" t="s">
        <v>181</v>
      </c>
      <c r="B12" s="48">
        <v>0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11</v>
      </c>
      <c r="P12" s="48">
        <v>4</v>
      </c>
      <c r="Q12" s="48">
        <v>8</v>
      </c>
      <c r="R12" s="48">
        <v>4</v>
      </c>
      <c r="S12" s="48">
        <v>6</v>
      </c>
      <c r="T12" s="48">
        <v>13</v>
      </c>
      <c r="U12" s="48">
        <v>5</v>
      </c>
      <c r="V12" s="48">
        <v>2</v>
      </c>
      <c r="W12" s="48">
        <v>6</v>
      </c>
      <c r="X12" s="48">
        <v>10</v>
      </c>
      <c r="Y12" s="48">
        <v>5</v>
      </c>
      <c r="Z12" s="48">
        <v>17</v>
      </c>
      <c r="AA12" s="48">
        <v>4</v>
      </c>
      <c r="AB12" s="54">
        <v>16</v>
      </c>
      <c r="AC12" s="54">
        <v>4</v>
      </c>
      <c r="AD12" s="54">
        <v>4</v>
      </c>
      <c r="AE12" s="54">
        <v>0</v>
      </c>
      <c r="AF12" s="54">
        <f t="shared" si="0"/>
        <v>119</v>
      </c>
      <c r="AG12" s="58">
        <f>(AF12/17)*1</f>
        <v>7</v>
      </c>
    </row>
    <row r="13" s="41" customFormat="1" ht="23" customHeight="1" spans="1:33">
      <c r="A13" s="51" t="s">
        <v>182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15</v>
      </c>
      <c r="V13" s="51">
        <v>5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f t="shared" si="0"/>
        <v>20</v>
      </c>
      <c r="AG13" s="59">
        <f>(AF13/4)*1</f>
        <v>5</v>
      </c>
    </row>
    <row r="14" s="42" customFormat="1" ht="28" customHeight="1" spans="1:33">
      <c r="A14" s="52" t="s">
        <v>183</v>
      </c>
      <c r="B14" s="48">
        <v>1</v>
      </c>
      <c r="C14" s="48">
        <v>1</v>
      </c>
      <c r="D14" s="48">
        <v>1</v>
      </c>
      <c r="E14" s="48">
        <v>0</v>
      </c>
      <c r="F14" s="48">
        <v>0</v>
      </c>
      <c r="G14" s="48">
        <v>2</v>
      </c>
      <c r="H14" s="48">
        <v>0</v>
      </c>
      <c r="I14" s="48">
        <v>0</v>
      </c>
      <c r="J14" s="48">
        <v>0</v>
      </c>
      <c r="K14" s="48">
        <v>2</v>
      </c>
      <c r="L14" s="48">
        <v>0</v>
      </c>
      <c r="M14" s="48">
        <v>1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1</v>
      </c>
      <c r="U14" s="48">
        <v>1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2</v>
      </c>
      <c r="AB14" s="10">
        <v>2</v>
      </c>
      <c r="AC14" s="10">
        <v>1</v>
      </c>
      <c r="AD14" s="10">
        <v>1</v>
      </c>
      <c r="AE14" s="10">
        <v>1</v>
      </c>
      <c r="AF14" s="54">
        <f t="shared" si="0"/>
        <v>17</v>
      </c>
      <c r="AG14" s="58">
        <f>(AF14/30)*1</f>
        <v>0.566666666666667</v>
      </c>
    </row>
    <row r="15" s="42" customFormat="1" ht="28" customHeight="1" spans="1:33">
      <c r="A15" s="52" t="s">
        <v>184</v>
      </c>
      <c r="B15" s="48">
        <v>0</v>
      </c>
      <c r="C15" s="48">
        <v>0</v>
      </c>
      <c r="D15" s="48">
        <v>9</v>
      </c>
      <c r="E15" s="48">
        <v>10</v>
      </c>
      <c r="F15" s="48">
        <v>4</v>
      </c>
      <c r="G15" s="48">
        <v>3</v>
      </c>
      <c r="H15" s="48">
        <v>5</v>
      </c>
      <c r="I15" s="48">
        <v>4</v>
      </c>
      <c r="J15" s="48">
        <v>3</v>
      </c>
      <c r="K15" s="48">
        <v>1</v>
      </c>
      <c r="L15" s="48">
        <v>3</v>
      </c>
      <c r="M15" s="48">
        <v>5</v>
      </c>
      <c r="N15" s="48">
        <v>4</v>
      </c>
      <c r="O15" s="48">
        <v>5</v>
      </c>
      <c r="P15" s="48">
        <v>4</v>
      </c>
      <c r="Q15" s="48">
        <v>4</v>
      </c>
      <c r="R15" s="48">
        <v>2</v>
      </c>
      <c r="S15" s="48">
        <v>7</v>
      </c>
      <c r="T15" s="48">
        <v>3</v>
      </c>
      <c r="U15" s="48">
        <v>1</v>
      </c>
      <c r="V15" s="48">
        <v>0</v>
      </c>
      <c r="W15" s="48">
        <v>0</v>
      </c>
      <c r="X15" s="48">
        <v>2</v>
      </c>
      <c r="Y15" s="48">
        <v>3</v>
      </c>
      <c r="Z15" s="48">
        <v>8</v>
      </c>
      <c r="AA15" s="48">
        <v>6</v>
      </c>
      <c r="AB15" s="10">
        <v>5</v>
      </c>
      <c r="AC15" s="10">
        <v>3</v>
      </c>
      <c r="AD15" s="10">
        <v>5</v>
      </c>
      <c r="AE15" s="10">
        <v>2</v>
      </c>
      <c r="AF15" s="54">
        <f t="shared" si="0"/>
        <v>111</v>
      </c>
      <c r="AG15" s="58">
        <f>(AF15/28)*1</f>
        <v>3.96428571428571</v>
      </c>
    </row>
    <row r="16" s="42" customFormat="1" ht="28" customHeight="1" spans="1:33">
      <c r="A16" s="52" t="s">
        <v>185</v>
      </c>
      <c r="B16" s="48">
        <v>0</v>
      </c>
      <c r="C16" s="48">
        <v>0</v>
      </c>
      <c r="D16" s="48">
        <v>1</v>
      </c>
      <c r="E16" s="48">
        <v>0</v>
      </c>
      <c r="F16" s="48">
        <v>0</v>
      </c>
      <c r="G16" s="48">
        <v>3</v>
      </c>
      <c r="H16" s="48">
        <v>2</v>
      </c>
      <c r="I16" s="48">
        <v>0</v>
      </c>
      <c r="J16" s="48">
        <v>1</v>
      </c>
      <c r="K16" s="48">
        <v>1</v>
      </c>
      <c r="L16" s="48">
        <v>2</v>
      </c>
      <c r="M16" s="48">
        <v>0</v>
      </c>
      <c r="N16" s="48">
        <v>3</v>
      </c>
      <c r="O16" s="48">
        <v>4</v>
      </c>
      <c r="P16" s="48">
        <v>3</v>
      </c>
      <c r="Q16" s="48">
        <v>1</v>
      </c>
      <c r="R16" s="48">
        <v>3</v>
      </c>
      <c r="S16" s="48">
        <v>2</v>
      </c>
      <c r="T16" s="48">
        <v>0</v>
      </c>
      <c r="U16" s="48">
        <v>0</v>
      </c>
      <c r="V16" s="48">
        <v>1</v>
      </c>
      <c r="W16" s="48">
        <v>2</v>
      </c>
      <c r="X16" s="48">
        <v>1</v>
      </c>
      <c r="Y16" s="48">
        <v>1</v>
      </c>
      <c r="Z16" s="48">
        <v>0</v>
      </c>
      <c r="AA16" s="48">
        <v>1</v>
      </c>
      <c r="AB16" s="10">
        <v>3</v>
      </c>
      <c r="AC16" s="10">
        <v>1</v>
      </c>
      <c r="AD16" s="10">
        <v>0</v>
      </c>
      <c r="AE16" s="10">
        <v>1</v>
      </c>
      <c r="AF16" s="54">
        <f t="shared" si="0"/>
        <v>37</v>
      </c>
      <c r="AG16" s="58">
        <f>(AF16/28)*1</f>
        <v>1.32142857142857</v>
      </c>
    </row>
    <row r="17" s="42" customFormat="1" ht="28" customHeight="1" spans="1:33">
      <c r="A17" s="52" t="s">
        <v>186</v>
      </c>
      <c r="B17" s="48">
        <v>0</v>
      </c>
      <c r="C17" s="48">
        <v>0</v>
      </c>
      <c r="D17" s="48">
        <v>17</v>
      </c>
      <c r="E17" s="48">
        <v>22</v>
      </c>
      <c r="F17" s="48">
        <v>24</v>
      </c>
      <c r="G17" s="48">
        <v>30</v>
      </c>
      <c r="H17" s="48">
        <v>44</v>
      </c>
      <c r="I17" s="48">
        <v>24</v>
      </c>
      <c r="J17" s="48">
        <v>13</v>
      </c>
      <c r="K17" s="48">
        <v>20</v>
      </c>
      <c r="L17" s="48">
        <v>23</v>
      </c>
      <c r="M17" s="48">
        <v>54</v>
      </c>
      <c r="N17" s="48">
        <v>37</v>
      </c>
      <c r="O17" s="48">
        <v>48</v>
      </c>
      <c r="P17" s="48">
        <v>37</v>
      </c>
      <c r="Q17" s="48">
        <v>16</v>
      </c>
      <c r="R17" s="48">
        <v>28</v>
      </c>
      <c r="S17" s="48">
        <v>24</v>
      </c>
      <c r="T17" s="48">
        <v>26</v>
      </c>
      <c r="U17" s="48">
        <v>17</v>
      </c>
      <c r="V17" s="48">
        <v>15</v>
      </c>
      <c r="W17" s="48">
        <v>46</v>
      </c>
      <c r="X17" s="48">
        <v>16</v>
      </c>
      <c r="Y17" s="48">
        <v>38</v>
      </c>
      <c r="Z17" s="48">
        <v>59</v>
      </c>
      <c r="AA17" s="48">
        <v>47</v>
      </c>
      <c r="AB17" s="10">
        <v>69</v>
      </c>
      <c r="AC17" s="10">
        <v>59</v>
      </c>
      <c r="AD17" s="10">
        <v>29</v>
      </c>
      <c r="AE17" s="10">
        <v>22</v>
      </c>
      <c r="AF17" s="54">
        <f t="shared" si="0"/>
        <v>904</v>
      </c>
      <c r="AG17" s="58">
        <f>(AF17/28)*1</f>
        <v>32.2857142857143</v>
      </c>
    </row>
    <row r="18" s="41" customFormat="1" ht="28" customHeight="1" spans="1:33">
      <c r="A18" s="51" t="s">
        <v>187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25</v>
      </c>
      <c r="V18" s="51">
        <v>14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f t="shared" si="0"/>
        <v>39</v>
      </c>
      <c r="AG18" s="59">
        <f>(AF18/3)*1</f>
        <v>13</v>
      </c>
    </row>
    <row r="19" s="42" customFormat="1" ht="28" customHeight="1" spans="1:33">
      <c r="A19" s="52" t="s">
        <v>188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37</v>
      </c>
      <c r="H19" s="48">
        <v>16</v>
      </c>
      <c r="I19" s="48">
        <v>16</v>
      </c>
      <c r="J19" s="48">
        <v>3</v>
      </c>
      <c r="K19" s="48">
        <v>8</v>
      </c>
      <c r="L19" s="48">
        <v>3</v>
      </c>
      <c r="M19" s="48">
        <v>6</v>
      </c>
      <c r="N19" s="48">
        <v>12</v>
      </c>
      <c r="O19" s="48">
        <v>9</v>
      </c>
      <c r="P19" s="48">
        <v>0</v>
      </c>
      <c r="Q19" s="48">
        <v>10</v>
      </c>
      <c r="R19" s="48">
        <v>7</v>
      </c>
      <c r="S19" s="48">
        <v>5</v>
      </c>
      <c r="T19" s="48">
        <v>7</v>
      </c>
      <c r="U19" s="48">
        <v>8</v>
      </c>
      <c r="V19" s="48">
        <v>7</v>
      </c>
      <c r="W19" s="48">
        <v>6</v>
      </c>
      <c r="X19" s="48">
        <v>11</v>
      </c>
      <c r="Y19" s="48">
        <v>7</v>
      </c>
      <c r="Z19" s="48">
        <v>5</v>
      </c>
      <c r="AA19" s="48">
        <v>6</v>
      </c>
      <c r="AB19" s="10">
        <v>7</v>
      </c>
      <c r="AC19" s="10">
        <v>6</v>
      </c>
      <c r="AD19" s="10">
        <v>6</v>
      </c>
      <c r="AE19" s="10">
        <v>2</v>
      </c>
      <c r="AF19" s="54">
        <f t="shared" si="0"/>
        <v>212</v>
      </c>
      <c r="AG19" s="58">
        <f>(AF19/26)*1</f>
        <v>8.15384615384615</v>
      </c>
    </row>
    <row r="20" s="42" customFormat="1" ht="28" customHeight="1" spans="1:33">
      <c r="A20" s="52" t="s">
        <v>189</v>
      </c>
      <c r="B20" s="48">
        <v>0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4</v>
      </c>
      <c r="AA20" s="48">
        <v>4</v>
      </c>
      <c r="AB20" s="10">
        <v>4</v>
      </c>
      <c r="AC20" s="10">
        <v>6</v>
      </c>
      <c r="AD20" s="10">
        <v>6</v>
      </c>
      <c r="AE20" s="10">
        <v>4</v>
      </c>
      <c r="AF20" s="54">
        <f t="shared" si="0"/>
        <v>28</v>
      </c>
      <c r="AG20" s="58">
        <f>(AF20/6)*1</f>
        <v>4.66666666666667</v>
      </c>
    </row>
    <row r="21" s="42" customFormat="1" ht="28" customHeight="1" spans="1:33">
      <c r="A21" s="52" t="s">
        <v>190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10"/>
      <c r="AC21" s="10"/>
      <c r="AD21" s="10">
        <v>1</v>
      </c>
      <c r="AE21" s="10">
        <v>0</v>
      </c>
      <c r="AF21" s="54">
        <v>1</v>
      </c>
      <c r="AG21" s="58">
        <f>(AF21/2)*1</f>
        <v>0.5</v>
      </c>
    </row>
    <row r="22" ht="28" customHeight="1" spans="1:33">
      <c r="A22" s="48" t="s">
        <v>14</v>
      </c>
      <c r="B22" s="48">
        <f>SUM(B4:B19)</f>
        <v>84</v>
      </c>
      <c r="C22" s="48">
        <f t="shared" ref="C22:Y22" si="2">SUM(C4:C19)</f>
        <v>78</v>
      </c>
      <c r="D22" s="48">
        <f t="shared" si="2"/>
        <v>86</v>
      </c>
      <c r="E22" s="48">
        <f t="shared" si="2"/>
        <v>94</v>
      </c>
      <c r="F22" s="48">
        <f t="shared" si="2"/>
        <v>94</v>
      </c>
      <c r="G22" s="48">
        <f t="shared" si="2"/>
        <v>181</v>
      </c>
      <c r="H22" s="48">
        <f t="shared" si="2"/>
        <v>162</v>
      </c>
      <c r="I22" s="48">
        <f t="shared" si="2"/>
        <v>113</v>
      </c>
      <c r="J22" s="48">
        <f t="shared" si="2"/>
        <v>72</v>
      </c>
      <c r="K22" s="48">
        <f t="shared" si="2"/>
        <v>87</v>
      </c>
      <c r="L22" s="48">
        <f t="shared" si="2"/>
        <v>77</v>
      </c>
      <c r="M22" s="48">
        <f t="shared" si="2"/>
        <v>129</v>
      </c>
      <c r="N22" s="48">
        <f t="shared" si="2"/>
        <v>115</v>
      </c>
      <c r="O22" s="48">
        <f t="shared" si="2"/>
        <v>149</v>
      </c>
      <c r="P22" s="48">
        <f t="shared" si="2"/>
        <v>120</v>
      </c>
      <c r="Q22" s="48">
        <f t="shared" si="2"/>
        <v>74</v>
      </c>
      <c r="R22" s="48">
        <f t="shared" si="2"/>
        <v>80</v>
      </c>
      <c r="S22" s="48">
        <f t="shared" si="2"/>
        <v>111</v>
      </c>
      <c r="T22" s="48">
        <f t="shared" si="2"/>
        <v>95</v>
      </c>
      <c r="U22" s="48">
        <f t="shared" si="2"/>
        <v>122</v>
      </c>
      <c r="V22" s="48">
        <f t="shared" si="2"/>
        <v>124</v>
      </c>
      <c r="W22" s="48">
        <f t="shared" si="2"/>
        <v>107</v>
      </c>
      <c r="X22" s="48">
        <f t="shared" si="2"/>
        <v>89</v>
      </c>
      <c r="Y22" s="48">
        <f t="shared" si="2"/>
        <v>87</v>
      </c>
      <c r="Z22" s="48">
        <f>SUM(Z4:Z20)</f>
        <v>133</v>
      </c>
      <c r="AA22" s="48">
        <f>SUM(AA4:AA20)</f>
        <v>123</v>
      </c>
      <c r="AB22" s="48">
        <f>SUM(AB4:AB20)</f>
        <v>198</v>
      </c>
      <c r="AC22" s="48">
        <f>SUM(AC4:AC20)</f>
        <v>145</v>
      </c>
      <c r="AD22" s="48">
        <f>SUM(AD4:AD21)</f>
        <v>120</v>
      </c>
      <c r="AE22" s="48">
        <f>SUM(AE4:AE21)</f>
        <v>92</v>
      </c>
      <c r="AF22" s="54">
        <f>SUM(B22:AE22)</f>
        <v>3341</v>
      </c>
      <c r="AG22" s="60"/>
    </row>
  </sheetData>
  <autoFilter ref="A3:AG22">
    <sortState ref="A3:AG22">
      <sortCondition ref="AG2"/>
    </sortState>
    <extLst/>
  </autoFilter>
  <mergeCells count="1">
    <mergeCell ref="A1:AG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abSelected="1" topLeftCell="A126" workbookViewId="0">
      <selection activeCell="C138" sqref="C138"/>
    </sheetView>
  </sheetViews>
  <sheetFormatPr defaultColWidth="9" defaultRowHeight="24" customHeight="1" outlineLevelCol="7"/>
  <cols>
    <col min="1" max="1" width="15.375" style="1" customWidth="1"/>
    <col min="2" max="2" width="15.375" style="2" customWidth="1"/>
    <col min="3" max="3" width="28.5" style="1" customWidth="1"/>
    <col min="4" max="4" width="15.375" style="3" customWidth="1"/>
    <col min="5" max="5" width="32.75" style="1" customWidth="1"/>
    <col min="6" max="6" width="14.375" style="1" customWidth="1"/>
    <col min="7" max="32" width="9" style="1"/>
    <col min="33" max="16384" width="29.75" style="1"/>
  </cols>
  <sheetData>
    <row r="1" ht="30" customHeight="1" spans="1:6">
      <c r="A1" s="4" t="s">
        <v>191</v>
      </c>
      <c r="B1" s="4"/>
      <c r="C1" s="4"/>
      <c r="D1" s="4"/>
      <c r="E1" s="4"/>
      <c r="F1" s="4"/>
    </row>
    <row r="2" ht="34" customHeight="1" spans="1:6">
      <c r="A2" s="5" t="s">
        <v>2</v>
      </c>
      <c r="B2" s="6" t="s">
        <v>192</v>
      </c>
      <c r="C2" s="5" t="s">
        <v>193</v>
      </c>
      <c r="D2" s="7" t="s">
        <v>194</v>
      </c>
      <c r="E2" s="5" t="s">
        <v>195</v>
      </c>
      <c r="F2" s="5" t="s">
        <v>196</v>
      </c>
    </row>
    <row r="3" ht="38" customHeight="1" spans="1:6">
      <c r="A3" s="8">
        <v>43770</v>
      </c>
      <c r="B3" s="9">
        <v>7</v>
      </c>
      <c r="C3" s="10" t="s">
        <v>197</v>
      </c>
      <c r="D3" s="11">
        <v>1</v>
      </c>
      <c r="E3" s="10" t="s">
        <v>198</v>
      </c>
      <c r="F3" s="10"/>
    </row>
    <row r="4" ht="30" customHeight="1" spans="1:6">
      <c r="A4" s="8">
        <v>43770</v>
      </c>
      <c r="B4" s="9"/>
      <c r="C4" s="10" t="s">
        <v>199</v>
      </c>
      <c r="D4" s="11">
        <v>1</v>
      </c>
      <c r="E4" s="10" t="s">
        <v>200</v>
      </c>
      <c r="F4" s="10"/>
    </row>
    <row r="5" ht="30" customHeight="1" spans="1:6">
      <c r="A5" s="8">
        <v>43770</v>
      </c>
      <c r="B5" s="9"/>
      <c r="C5" s="10" t="s">
        <v>201</v>
      </c>
      <c r="D5" s="11">
        <v>3</v>
      </c>
      <c r="E5" s="10" t="s">
        <v>202</v>
      </c>
      <c r="F5" s="10"/>
    </row>
    <row r="6" ht="30" customHeight="1" spans="1:6">
      <c r="A6" s="8">
        <v>43770</v>
      </c>
      <c r="B6" s="9"/>
      <c r="C6" s="12" t="s">
        <v>203</v>
      </c>
      <c r="D6" s="11">
        <v>1</v>
      </c>
      <c r="E6" s="12" t="s">
        <v>204</v>
      </c>
      <c r="F6" s="10"/>
    </row>
    <row r="7" ht="30" customHeight="1" spans="1:6">
      <c r="A7" s="8">
        <v>43770</v>
      </c>
      <c r="B7" s="9"/>
      <c r="C7" s="10" t="s">
        <v>205</v>
      </c>
      <c r="D7" s="11">
        <v>1</v>
      </c>
      <c r="E7" s="10" t="s">
        <v>206</v>
      </c>
      <c r="F7" s="10"/>
    </row>
    <row r="8" ht="30" customHeight="1" spans="1:6">
      <c r="A8" s="8">
        <v>43771</v>
      </c>
      <c r="B8" s="9">
        <v>3</v>
      </c>
      <c r="C8" s="10" t="s">
        <v>205</v>
      </c>
      <c r="D8" s="11">
        <v>1</v>
      </c>
      <c r="E8" s="13" t="s">
        <v>206</v>
      </c>
      <c r="F8" s="10"/>
    </row>
    <row r="9" ht="40" customHeight="1" spans="1:6">
      <c r="A9" s="8">
        <v>43771</v>
      </c>
      <c r="B9" s="9"/>
      <c r="C9" s="10" t="s">
        <v>207</v>
      </c>
      <c r="D9" s="11">
        <v>1</v>
      </c>
      <c r="E9" s="13" t="s">
        <v>208</v>
      </c>
      <c r="F9" s="10"/>
    </row>
    <row r="10" ht="30" customHeight="1" spans="1:6">
      <c r="A10" s="8">
        <v>43771</v>
      </c>
      <c r="B10" s="9"/>
      <c r="C10" s="10" t="s">
        <v>209</v>
      </c>
      <c r="D10" s="11">
        <v>1</v>
      </c>
      <c r="E10" s="10" t="s">
        <v>210</v>
      </c>
      <c r="F10" s="10"/>
    </row>
    <row r="11" ht="30" customHeight="1" spans="1:6">
      <c r="A11" s="8">
        <v>43772</v>
      </c>
      <c r="B11" s="9">
        <v>9</v>
      </c>
      <c r="C11" s="12" t="s">
        <v>211</v>
      </c>
      <c r="D11" s="11">
        <v>1</v>
      </c>
      <c r="E11" s="10" t="s">
        <v>206</v>
      </c>
      <c r="F11" s="10"/>
    </row>
    <row r="12" ht="30" customHeight="1" spans="1:6">
      <c r="A12" s="8">
        <v>43772</v>
      </c>
      <c r="B12" s="9"/>
      <c r="C12" s="12" t="s">
        <v>212</v>
      </c>
      <c r="D12" s="11">
        <v>1</v>
      </c>
      <c r="E12" s="12" t="s">
        <v>206</v>
      </c>
      <c r="F12" s="10"/>
    </row>
    <row r="13" ht="30" customHeight="1" spans="1:6">
      <c r="A13" s="8">
        <v>43772</v>
      </c>
      <c r="B13" s="9"/>
      <c r="C13" s="14" t="s">
        <v>213</v>
      </c>
      <c r="D13" s="11">
        <v>1</v>
      </c>
      <c r="E13" s="14" t="s">
        <v>214</v>
      </c>
      <c r="F13" s="10"/>
    </row>
    <row r="14" ht="30" customHeight="1" spans="1:6">
      <c r="A14" s="8">
        <v>43772</v>
      </c>
      <c r="B14" s="9"/>
      <c r="C14" s="12" t="s">
        <v>215</v>
      </c>
      <c r="D14" s="11">
        <v>1</v>
      </c>
      <c r="E14" s="12" t="s">
        <v>216</v>
      </c>
      <c r="F14" s="10"/>
    </row>
    <row r="15" ht="30" customHeight="1" spans="1:6">
      <c r="A15" s="8">
        <v>43772</v>
      </c>
      <c r="B15" s="9"/>
      <c r="C15" s="10" t="s">
        <v>199</v>
      </c>
      <c r="D15" s="11">
        <v>1</v>
      </c>
      <c r="E15" s="10" t="s">
        <v>217</v>
      </c>
      <c r="F15" s="10"/>
    </row>
    <row r="16" ht="30" customHeight="1" spans="1:6">
      <c r="A16" s="8">
        <v>43772</v>
      </c>
      <c r="B16" s="9"/>
      <c r="C16" s="10" t="s">
        <v>218</v>
      </c>
      <c r="D16" s="11">
        <v>1</v>
      </c>
      <c r="E16" s="10" t="s">
        <v>219</v>
      </c>
      <c r="F16" s="10"/>
    </row>
    <row r="17" ht="30" customHeight="1" spans="1:6">
      <c r="A17" s="8">
        <v>43772</v>
      </c>
      <c r="B17" s="9"/>
      <c r="C17" s="10" t="s">
        <v>220</v>
      </c>
      <c r="D17" s="11">
        <v>1</v>
      </c>
      <c r="E17" s="10" t="s">
        <v>221</v>
      </c>
      <c r="F17" s="10"/>
    </row>
    <row r="18" ht="30" customHeight="1" spans="1:6">
      <c r="A18" s="8">
        <v>43772</v>
      </c>
      <c r="B18" s="9"/>
      <c r="C18" s="10" t="s">
        <v>222</v>
      </c>
      <c r="D18" s="11">
        <v>1</v>
      </c>
      <c r="E18" s="10" t="s">
        <v>206</v>
      </c>
      <c r="F18" s="10"/>
    </row>
    <row r="19" ht="30" customHeight="1" spans="1:6">
      <c r="A19" s="8">
        <v>43772</v>
      </c>
      <c r="B19" s="9"/>
      <c r="C19" s="10" t="s">
        <v>215</v>
      </c>
      <c r="D19" s="11">
        <v>1</v>
      </c>
      <c r="E19" s="10" t="s">
        <v>223</v>
      </c>
      <c r="F19" s="10"/>
    </row>
    <row r="20" ht="30" customHeight="1" spans="1:6">
      <c r="A20" s="8">
        <v>43773</v>
      </c>
      <c r="B20" s="9">
        <v>9</v>
      </c>
      <c r="C20" s="12" t="s">
        <v>26</v>
      </c>
      <c r="D20" s="15">
        <v>1</v>
      </c>
      <c r="E20" s="12" t="s">
        <v>224</v>
      </c>
      <c r="F20" s="10"/>
    </row>
    <row r="21" ht="30" customHeight="1" spans="1:6">
      <c r="A21" s="8">
        <v>43773</v>
      </c>
      <c r="B21" s="9"/>
      <c r="C21" s="12" t="s">
        <v>199</v>
      </c>
      <c r="D21" s="15">
        <v>1</v>
      </c>
      <c r="E21" s="12" t="s">
        <v>225</v>
      </c>
      <c r="F21" s="10"/>
    </row>
    <row r="22" ht="30" customHeight="1" spans="1:6">
      <c r="A22" s="8">
        <v>43773</v>
      </c>
      <c r="B22" s="9"/>
      <c r="C22" s="12" t="s">
        <v>226</v>
      </c>
      <c r="D22" s="15">
        <v>1</v>
      </c>
      <c r="E22" s="10" t="s">
        <v>227</v>
      </c>
      <c r="F22" s="10"/>
    </row>
    <row r="23" ht="30" customHeight="1" spans="1:6">
      <c r="A23" s="8">
        <v>43773</v>
      </c>
      <c r="B23" s="9"/>
      <c r="C23" s="12" t="s">
        <v>228</v>
      </c>
      <c r="D23" s="15">
        <v>1</v>
      </c>
      <c r="E23" s="10" t="s">
        <v>206</v>
      </c>
      <c r="F23" s="10"/>
    </row>
    <row r="24" ht="30" customHeight="1" spans="1:6">
      <c r="A24" s="8">
        <v>43773</v>
      </c>
      <c r="B24" s="9"/>
      <c r="C24" s="8" t="s">
        <v>26</v>
      </c>
      <c r="D24" s="15">
        <v>1</v>
      </c>
      <c r="E24" s="10" t="s">
        <v>206</v>
      </c>
      <c r="F24" s="10"/>
    </row>
    <row r="25" ht="30" customHeight="1" spans="1:6">
      <c r="A25" s="8">
        <v>43773</v>
      </c>
      <c r="B25" s="9"/>
      <c r="C25" s="12" t="s">
        <v>229</v>
      </c>
      <c r="D25" s="15">
        <v>1</v>
      </c>
      <c r="E25" s="10" t="s">
        <v>230</v>
      </c>
      <c r="F25" s="10"/>
    </row>
    <row r="26" ht="30" customHeight="1" spans="1:6">
      <c r="A26" s="8">
        <v>43773</v>
      </c>
      <c r="B26" s="9"/>
      <c r="C26" s="12" t="s">
        <v>213</v>
      </c>
      <c r="D26" s="15">
        <v>1</v>
      </c>
      <c r="E26" s="10" t="s">
        <v>231</v>
      </c>
      <c r="F26" s="10"/>
    </row>
    <row r="27" ht="30" customHeight="1" spans="1:6">
      <c r="A27" s="8">
        <v>43773</v>
      </c>
      <c r="B27" s="9"/>
      <c r="C27" s="12" t="s">
        <v>232</v>
      </c>
      <c r="D27" s="15">
        <v>1</v>
      </c>
      <c r="E27" s="10" t="s">
        <v>233</v>
      </c>
      <c r="F27" s="10"/>
    </row>
    <row r="28" ht="30" hidden="1" customHeight="1" spans="1:6">
      <c r="A28" s="8">
        <v>43773</v>
      </c>
      <c r="B28" s="9"/>
      <c r="C28" s="12" t="s">
        <v>44</v>
      </c>
      <c r="D28" s="15">
        <v>1</v>
      </c>
      <c r="E28" s="12" t="s">
        <v>234</v>
      </c>
      <c r="F28" s="10"/>
    </row>
    <row r="29" ht="30" hidden="1" customHeight="1" spans="1:6">
      <c r="A29" s="8">
        <v>43773</v>
      </c>
      <c r="B29" s="9"/>
      <c r="C29" s="12" t="s">
        <v>44</v>
      </c>
      <c r="D29" s="15">
        <v>1</v>
      </c>
      <c r="E29" s="12" t="s">
        <v>234</v>
      </c>
      <c r="F29" s="10"/>
    </row>
    <row r="30" ht="30" customHeight="1" spans="1:6">
      <c r="A30" s="8">
        <v>43773</v>
      </c>
      <c r="B30" s="9"/>
      <c r="C30" s="12" t="s">
        <v>235</v>
      </c>
      <c r="D30" s="15">
        <v>1</v>
      </c>
      <c r="E30" s="12" t="s">
        <v>206</v>
      </c>
      <c r="F30" s="10"/>
    </row>
    <row r="31" ht="30" customHeight="1" spans="1:6">
      <c r="A31" s="8">
        <v>43774</v>
      </c>
      <c r="B31" s="16">
        <v>7</v>
      </c>
      <c r="C31" s="12" t="s">
        <v>236</v>
      </c>
      <c r="D31" s="15">
        <v>1</v>
      </c>
      <c r="E31" s="17" t="s">
        <v>237</v>
      </c>
      <c r="F31" s="17"/>
    </row>
    <row r="32" ht="30" customHeight="1" spans="1:6">
      <c r="A32" s="18">
        <v>43774</v>
      </c>
      <c r="B32" s="16"/>
      <c r="C32" s="14" t="s">
        <v>238</v>
      </c>
      <c r="D32" s="19">
        <v>1</v>
      </c>
      <c r="E32" s="20" t="s">
        <v>239</v>
      </c>
      <c r="F32" s="10"/>
    </row>
    <row r="33" ht="45" customHeight="1" spans="1:6">
      <c r="A33" s="18">
        <v>43774</v>
      </c>
      <c r="B33" s="16"/>
      <c r="C33" s="12" t="s">
        <v>240</v>
      </c>
      <c r="D33" s="11">
        <v>1</v>
      </c>
      <c r="E33" s="21" t="s">
        <v>241</v>
      </c>
      <c r="F33" s="10"/>
    </row>
    <row r="34" ht="30" customHeight="1" spans="1:6">
      <c r="A34" s="18">
        <v>43774</v>
      </c>
      <c r="B34" s="16"/>
      <c r="C34" s="12" t="s">
        <v>242</v>
      </c>
      <c r="D34" s="11">
        <v>1</v>
      </c>
      <c r="E34" s="12" t="s">
        <v>243</v>
      </c>
      <c r="F34" s="10"/>
    </row>
    <row r="35" ht="40.5" spans="1:6">
      <c r="A35" s="18">
        <v>43774</v>
      </c>
      <c r="B35" s="16"/>
      <c r="C35" s="12" t="s">
        <v>244</v>
      </c>
      <c r="D35" s="11">
        <v>1</v>
      </c>
      <c r="E35" s="21" t="s">
        <v>245</v>
      </c>
      <c r="F35" s="10"/>
    </row>
    <row r="36" ht="30" customHeight="1" spans="1:6">
      <c r="A36" s="18">
        <v>43774</v>
      </c>
      <c r="B36" s="16"/>
      <c r="C36" s="12" t="s">
        <v>246</v>
      </c>
      <c r="D36" s="11">
        <v>1</v>
      </c>
      <c r="E36" s="12" t="s">
        <v>247</v>
      </c>
      <c r="F36" s="22"/>
    </row>
    <row r="37" ht="30" customHeight="1" spans="1:6">
      <c r="A37" s="18">
        <v>43774</v>
      </c>
      <c r="B37" s="23"/>
      <c r="C37" s="12" t="s">
        <v>248</v>
      </c>
      <c r="D37" s="11">
        <v>1</v>
      </c>
      <c r="E37" s="12" t="s">
        <v>249</v>
      </c>
      <c r="F37" s="20"/>
    </row>
    <row r="38" ht="30" customHeight="1" spans="1:6">
      <c r="A38" s="8">
        <v>43775</v>
      </c>
      <c r="B38" s="24">
        <v>4</v>
      </c>
      <c r="C38" s="12" t="s">
        <v>41</v>
      </c>
      <c r="D38" s="15">
        <v>1</v>
      </c>
      <c r="E38" s="12" t="s">
        <v>250</v>
      </c>
      <c r="F38" s="22"/>
    </row>
    <row r="39" ht="30" customHeight="1" spans="1:6">
      <c r="A39" s="8">
        <v>43775</v>
      </c>
      <c r="B39" s="16"/>
      <c r="C39" s="12" t="s">
        <v>31</v>
      </c>
      <c r="D39" s="15">
        <v>1</v>
      </c>
      <c r="E39" s="12" t="s">
        <v>251</v>
      </c>
      <c r="F39" s="17"/>
    </row>
    <row r="40" ht="30" customHeight="1" spans="1:6">
      <c r="A40" s="8">
        <v>43775</v>
      </c>
      <c r="B40" s="16"/>
      <c r="C40" s="12" t="s">
        <v>44</v>
      </c>
      <c r="D40" s="15">
        <v>1</v>
      </c>
      <c r="E40" s="12" t="s">
        <v>237</v>
      </c>
      <c r="F40" s="25"/>
    </row>
    <row r="41" ht="30" customHeight="1" spans="1:6">
      <c r="A41" s="8">
        <v>43775</v>
      </c>
      <c r="B41" s="23"/>
      <c r="C41" s="12" t="s">
        <v>220</v>
      </c>
      <c r="D41" s="15">
        <v>1</v>
      </c>
      <c r="E41" s="12" t="s">
        <v>252</v>
      </c>
      <c r="F41" s="26"/>
    </row>
    <row r="42" ht="30" customHeight="1" spans="1:6">
      <c r="A42" s="8">
        <v>43776</v>
      </c>
      <c r="B42" s="24">
        <v>4</v>
      </c>
      <c r="C42" s="12" t="s">
        <v>44</v>
      </c>
      <c r="D42" s="15">
        <v>1</v>
      </c>
      <c r="E42" s="10" t="s">
        <v>249</v>
      </c>
      <c r="F42" s="27"/>
    </row>
    <row r="43" ht="34" customHeight="1" spans="1:6">
      <c r="A43" s="8">
        <v>43776</v>
      </c>
      <c r="B43" s="16"/>
      <c r="C43" s="12" t="s">
        <v>64</v>
      </c>
      <c r="D43" s="15">
        <v>2</v>
      </c>
      <c r="E43" s="13" t="s">
        <v>253</v>
      </c>
      <c r="F43" s="17"/>
    </row>
    <row r="44" ht="30" customHeight="1" spans="1:6">
      <c r="A44" s="8">
        <v>43776</v>
      </c>
      <c r="B44" s="23"/>
      <c r="C44" s="12" t="s">
        <v>238</v>
      </c>
      <c r="D44" s="15">
        <v>1</v>
      </c>
      <c r="E44" s="10" t="s">
        <v>254</v>
      </c>
      <c r="F44" s="17"/>
    </row>
    <row r="45" ht="30" customHeight="1" spans="1:6">
      <c r="A45" s="8">
        <v>43777</v>
      </c>
      <c r="B45" s="9">
        <v>7</v>
      </c>
      <c r="C45" s="12" t="s">
        <v>255</v>
      </c>
      <c r="D45" s="15">
        <v>1</v>
      </c>
      <c r="E45" s="13" t="s">
        <v>256</v>
      </c>
      <c r="F45" s="17"/>
    </row>
    <row r="46" ht="30" customHeight="1" spans="1:6">
      <c r="A46" s="8">
        <v>43777</v>
      </c>
      <c r="B46" s="9"/>
      <c r="C46" s="12" t="s">
        <v>257</v>
      </c>
      <c r="D46" s="15">
        <v>1</v>
      </c>
      <c r="E46" s="13" t="s">
        <v>217</v>
      </c>
      <c r="F46" s="17"/>
    </row>
    <row r="47" ht="30" customHeight="1" spans="1:6">
      <c r="A47" s="8">
        <v>43777</v>
      </c>
      <c r="B47" s="9"/>
      <c r="C47" s="12" t="s">
        <v>258</v>
      </c>
      <c r="D47" s="15">
        <v>1</v>
      </c>
      <c r="E47" s="13" t="s">
        <v>206</v>
      </c>
      <c r="F47" s="17"/>
    </row>
    <row r="48" ht="30" customHeight="1" spans="1:6">
      <c r="A48" s="8">
        <v>43777</v>
      </c>
      <c r="B48" s="9"/>
      <c r="C48" s="12" t="s">
        <v>259</v>
      </c>
      <c r="D48" s="15">
        <v>3</v>
      </c>
      <c r="E48" s="13" t="s">
        <v>260</v>
      </c>
      <c r="F48" s="17"/>
    </row>
    <row r="49" ht="30" customHeight="1" spans="1:6">
      <c r="A49" s="8">
        <v>43777</v>
      </c>
      <c r="B49" s="9"/>
      <c r="C49" s="12" t="s">
        <v>20</v>
      </c>
      <c r="D49" s="15">
        <v>1</v>
      </c>
      <c r="E49" s="13" t="s">
        <v>217</v>
      </c>
      <c r="F49" s="17"/>
    </row>
    <row r="50" ht="30" customHeight="1" spans="1:6">
      <c r="A50" s="8">
        <v>43778</v>
      </c>
      <c r="B50" s="9">
        <v>1</v>
      </c>
      <c r="C50" s="12" t="s">
        <v>220</v>
      </c>
      <c r="D50" s="15">
        <v>1</v>
      </c>
      <c r="E50" s="12" t="s">
        <v>252</v>
      </c>
      <c r="F50" s="17"/>
    </row>
    <row r="51" ht="30" customHeight="1" spans="1:6">
      <c r="A51" s="8">
        <v>43779</v>
      </c>
      <c r="B51" s="24">
        <v>2</v>
      </c>
      <c r="C51" s="28" t="s">
        <v>261</v>
      </c>
      <c r="D51" s="15">
        <v>1</v>
      </c>
      <c r="E51" s="28" t="s">
        <v>262</v>
      </c>
      <c r="F51" s="10"/>
    </row>
    <row r="52" ht="30" customHeight="1" spans="1:6">
      <c r="A52" s="8">
        <v>43779</v>
      </c>
      <c r="B52" s="23"/>
      <c r="C52" s="28" t="s">
        <v>229</v>
      </c>
      <c r="D52" s="15">
        <v>1</v>
      </c>
      <c r="E52" s="28" t="s">
        <v>263</v>
      </c>
      <c r="F52" s="10"/>
    </row>
    <row r="53" ht="30" customHeight="1" spans="1:6">
      <c r="A53" s="8">
        <v>43780</v>
      </c>
      <c r="B53" s="24">
        <v>8</v>
      </c>
      <c r="C53" s="28" t="s">
        <v>238</v>
      </c>
      <c r="D53" s="28">
        <v>1</v>
      </c>
      <c r="E53" s="28" t="s">
        <v>264</v>
      </c>
      <c r="F53" s="10"/>
    </row>
    <row r="54" ht="30" customHeight="1" spans="1:6">
      <c r="A54" s="8">
        <v>43780</v>
      </c>
      <c r="B54" s="16"/>
      <c r="C54" s="28" t="s">
        <v>265</v>
      </c>
      <c r="D54" s="28">
        <v>1</v>
      </c>
      <c r="E54" s="28" t="s">
        <v>266</v>
      </c>
      <c r="F54" s="10"/>
    </row>
    <row r="55" ht="30" customHeight="1" spans="1:6">
      <c r="A55" s="8">
        <v>43780</v>
      </c>
      <c r="B55" s="16"/>
      <c r="C55" s="28" t="s">
        <v>267</v>
      </c>
      <c r="D55" s="28">
        <v>1</v>
      </c>
      <c r="E55" s="28" t="s">
        <v>268</v>
      </c>
      <c r="F55" s="10"/>
    </row>
    <row r="56" ht="30" customHeight="1" spans="1:6">
      <c r="A56" s="8">
        <v>43780</v>
      </c>
      <c r="B56" s="16"/>
      <c r="C56" s="28" t="s">
        <v>259</v>
      </c>
      <c r="D56" s="28">
        <v>1</v>
      </c>
      <c r="E56" s="28" t="s">
        <v>252</v>
      </c>
      <c r="F56" s="10"/>
    </row>
    <row r="57" customHeight="1" spans="1:6">
      <c r="A57" s="8">
        <v>43780</v>
      </c>
      <c r="B57" s="16"/>
      <c r="C57" s="28" t="s">
        <v>269</v>
      </c>
      <c r="D57" s="28">
        <v>1</v>
      </c>
      <c r="E57" s="28" t="s">
        <v>270</v>
      </c>
      <c r="F57" s="10"/>
    </row>
    <row r="58" customHeight="1" spans="1:6">
      <c r="A58" s="8">
        <v>43780</v>
      </c>
      <c r="B58" s="16"/>
      <c r="C58" s="28" t="s">
        <v>213</v>
      </c>
      <c r="D58" s="28">
        <v>1</v>
      </c>
      <c r="E58" s="28" t="s">
        <v>271</v>
      </c>
      <c r="F58" s="10"/>
    </row>
    <row r="59" customHeight="1" spans="1:6">
      <c r="A59" s="8">
        <v>43780</v>
      </c>
      <c r="B59" s="16"/>
      <c r="C59" s="28" t="s">
        <v>272</v>
      </c>
      <c r="D59" s="28">
        <v>1</v>
      </c>
      <c r="E59" s="28" t="s">
        <v>273</v>
      </c>
      <c r="F59" s="10"/>
    </row>
    <row r="60" customHeight="1" spans="1:6">
      <c r="A60" s="8">
        <v>43780</v>
      </c>
      <c r="B60" s="23"/>
      <c r="C60" s="28" t="s">
        <v>274</v>
      </c>
      <c r="D60" s="28">
        <v>1</v>
      </c>
      <c r="E60" s="28" t="s">
        <v>275</v>
      </c>
      <c r="F60" s="10"/>
    </row>
    <row r="61" customHeight="1" spans="1:6">
      <c r="A61" s="29">
        <v>43781</v>
      </c>
      <c r="B61" s="24">
        <v>3</v>
      </c>
      <c r="C61" s="28" t="s">
        <v>211</v>
      </c>
      <c r="D61" s="28">
        <v>1</v>
      </c>
      <c r="E61" s="28" t="s">
        <v>276</v>
      </c>
      <c r="F61" s="10"/>
    </row>
    <row r="62" customHeight="1" spans="1:6">
      <c r="A62" s="29">
        <v>43781</v>
      </c>
      <c r="B62" s="23"/>
      <c r="C62" s="28" t="s">
        <v>267</v>
      </c>
      <c r="D62" s="28">
        <v>1</v>
      </c>
      <c r="E62" s="28" t="s">
        <v>277</v>
      </c>
      <c r="F62" s="10"/>
    </row>
    <row r="63" customHeight="1" spans="1:6">
      <c r="A63" s="29">
        <v>43782</v>
      </c>
      <c r="B63" s="9">
        <v>1</v>
      </c>
      <c r="C63" s="28" t="s">
        <v>201</v>
      </c>
      <c r="D63" s="28">
        <v>1</v>
      </c>
      <c r="E63" s="28" t="s">
        <v>278</v>
      </c>
      <c r="F63" s="10"/>
    </row>
    <row r="64" customHeight="1" spans="1:6">
      <c r="A64" s="29">
        <v>43783</v>
      </c>
      <c r="B64" s="9">
        <v>6</v>
      </c>
      <c r="C64" s="28" t="s">
        <v>267</v>
      </c>
      <c r="D64" s="28">
        <v>1</v>
      </c>
      <c r="E64" s="28" t="s">
        <v>279</v>
      </c>
      <c r="F64" s="10"/>
    </row>
    <row r="65" customHeight="1" spans="1:6">
      <c r="A65" s="29">
        <v>43783</v>
      </c>
      <c r="B65" s="9"/>
      <c r="C65" s="28" t="s">
        <v>201</v>
      </c>
      <c r="D65" s="28">
        <v>1</v>
      </c>
      <c r="E65" s="28" t="s">
        <v>280</v>
      </c>
      <c r="F65" s="10"/>
    </row>
    <row r="66" customHeight="1" spans="1:6">
      <c r="A66" s="29">
        <v>43783</v>
      </c>
      <c r="B66" s="9"/>
      <c r="C66" s="28" t="s">
        <v>258</v>
      </c>
      <c r="D66" s="28">
        <v>1</v>
      </c>
      <c r="E66" s="28" t="s">
        <v>281</v>
      </c>
      <c r="F66" s="10"/>
    </row>
    <row r="67" customHeight="1" spans="1:6">
      <c r="A67" s="29">
        <v>43783</v>
      </c>
      <c r="B67" s="9"/>
      <c r="C67" s="28" t="s">
        <v>258</v>
      </c>
      <c r="D67" s="28">
        <v>1</v>
      </c>
      <c r="E67" s="28" t="s">
        <v>282</v>
      </c>
      <c r="F67" s="10"/>
    </row>
    <row r="68" customHeight="1" spans="1:6">
      <c r="A68" s="29">
        <v>43783</v>
      </c>
      <c r="B68" s="9"/>
      <c r="C68" s="28" t="s">
        <v>283</v>
      </c>
      <c r="D68" s="28">
        <v>1</v>
      </c>
      <c r="E68" s="28"/>
      <c r="F68" s="10"/>
    </row>
    <row r="69" customHeight="1" spans="1:6">
      <c r="A69" s="29">
        <v>43783</v>
      </c>
      <c r="B69" s="9"/>
      <c r="C69" s="28" t="s">
        <v>47</v>
      </c>
      <c r="D69" s="28">
        <v>1</v>
      </c>
      <c r="E69" s="28" t="s">
        <v>206</v>
      </c>
      <c r="F69" s="10"/>
    </row>
    <row r="70" customHeight="1" spans="1:6">
      <c r="A70" s="29">
        <v>43784</v>
      </c>
      <c r="B70" s="9">
        <v>7</v>
      </c>
      <c r="C70" s="10" t="s">
        <v>284</v>
      </c>
      <c r="D70" s="11">
        <v>1</v>
      </c>
      <c r="E70" s="10" t="s">
        <v>285</v>
      </c>
      <c r="F70" s="10"/>
    </row>
    <row r="71" customHeight="1" spans="1:6">
      <c r="A71" s="29">
        <v>43784</v>
      </c>
      <c r="B71" s="9"/>
      <c r="C71" s="10" t="s">
        <v>269</v>
      </c>
      <c r="D71" s="11">
        <v>1</v>
      </c>
      <c r="E71" s="10" t="s">
        <v>286</v>
      </c>
      <c r="F71" s="10"/>
    </row>
    <row r="72" customHeight="1" spans="1:6">
      <c r="A72" s="29">
        <v>43784</v>
      </c>
      <c r="B72" s="9"/>
      <c r="C72" s="10" t="s">
        <v>213</v>
      </c>
      <c r="D72" s="11">
        <v>1</v>
      </c>
      <c r="E72" s="10"/>
      <c r="F72" s="10"/>
    </row>
    <row r="73" customHeight="1" spans="1:6">
      <c r="A73" s="29">
        <v>43784</v>
      </c>
      <c r="B73" s="9"/>
      <c r="C73" s="10" t="s">
        <v>267</v>
      </c>
      <c r="D73" s="11">
        <v>1</v>
      </c>
      <c r="E73" s="10"/>
      <c r="F73" s="10"/>
    </row>
    <row r="74" customHeight="1" spans="1:6">
      <c r="A74" s="29">
        <v>43784</v>
      </c>
      <c r="B74" s="9"/>
      <c r="C74" s="10" t="s">
        <v>287</v>
      </c>
      <c r="D74" s="11">
        <v>1</v>
      </c>
      <c r="E74" s="10" t="s">
        <v>288</v>
      </c>
      <c r="F74" s="10"/>
    </row>
    <row r="75" customHeight="1" spans="1:6">
      <c r="A75" s="29">
        <v>43784</v>
      </c>
      <c r="B75" s="9"/>
      <c r="C75" s="10" t="s">
        <v>220</v>
      </c>
      <c r="D75" s="11">
        <v>1</v>
      </c>
      <c r="E75" s="10" t="s">
        <v>289</v>
      </c>
      <c r="F75" s="10"/>
    </row>
    <row r="76" customHeight="1" spans="1:6">
      <c r="A76" s="29">
        <v>43784</v>
      </c>
      <c r="B76" s="9"/>
      <c r="C76" s="10" t="s">
        <v>290</v>
      </c>
      <c r="D76" s="11">
        <v>1</v>
      </c>
      <c r="E76" s="10" t="s">
        <v>291</v>
      </c>
      <c r="F76" s="10"/>
    </row>
    <row r="77" customHeight="1" spans="1:6">
      <c r="A77" s="29">
        <v>43785</v>
      </c>
      <c r="B77" s="9">
        <v>9</v>
      </c>
      <c r="C77" s="28" t="s">
        <v>292</v>
      </c>
      <c r="D77" s="28">
        <v>1</v>
      </c>
      <c r="E77" s="28" t="s">
        <v>293</v>
      </c>
      <c r="F77" s="10"/>
    </row>
    <row r="78" customHeight="1" spans="1:6">
      <c r="A78" s="29">
        <v>43785</v>
      </c>
      <c r="B78" s="9"/>
      <c r="C78" s="28" t="s">
        <v>287</v>
      </c>
      <c r="D78" s="28">
        <v>1</v>
      </c>
      <c r="E78" s="28" t="s">
        <v>263</v>
      </c>
      <c r="F78" s="10"/>
    </row>
    <row r="79" customHeight="1" spans="1:6">
      <c r="A79" s="29">
        <v>43785</v>
      </c>
      <c r="B79" s="9"/>
      <c r="C79" s="28" t="s">
        <v>287</v>
      </c>
      <c r="D79" s="28">
        <v>1</v>
      </c>
      <c r="E79" s="28" t="s">
        <v>294</v>
      </c>
      <c r="F79" s="10"/>
    </row>
    <row r="80" customHeight="1" spans="1:6">
      <c r="A80" s="29">
        <v>43785</v>
      </c>
      <c r="B80" s="9"/>
      <c r="C80" s="28" t="s">
        <v>295</v>
      </c>
      <c r="D80" s="28">
        <v>1</v>
      </c>
      <c r="E80" s="30" t="s">
        <v>296</v>
      </c>
      <c r="F80" s="10"/>
    </row>
    <row r="81" customHeight="1" spans="1:6">
      <c r="A81" s="29">
        <v>43785</v>
      </c>
      <c r="B81" s="9"/>
      <c r="C81" s="28" t="s">
        <v>201</v>
      </c>
      <c r="D81" s="28">
        <v>1</v>
      </c>
      <c r="E81" s="30"/>
      <c r="F81" s="10"/>
    </row>
    <row r="82" customHeight="1" spans="1:6">
      <c r="A82" s="29">
        <v>43785</v>
      </c>
      <c r="B82" s="9"/>
      <c r="C82" s="28" t="s">
        <v>297</v>
      </c>
      <c r="D82" s="28">
        <v>1</v>
      </c>
      <c r="E82" s="28" t="s">
        <v>298</v>
      </c>
      <c r="F82" s="10"/>
    </row>
    <row r="83" customHeight="1" spans="1:6">
      <c r="A83" s="29">
        <v>43785</v>
      </c>
      <c r="B83" s="9"/>
      <c r="C83" s="28" t="s">
        <v>299</v>
      </c>
      <c r="D83" s="28">
        <v>1</v>
      </c>
      <c r="E83" s="28" t="s">
        <v>300</v>
      </c>
      <c r="F83" s="10"/>
    </row>
    <row r="84" customHeight="1" spans="1:6">
      <c r="A84" s="29">
        <v>43785</v>
      </c>
      <c r="B84" s="9"/>
      <c r="C84" s="28" t="s">
        <v>75</v>
      </c>
      <c r="D84" s="28">
        <v>1</v>
      </c>
      <c r="E84" s="28" t="s">
        <v>301</v>
      </c>
      <c r="F84" s="10"/>
    </row>
    <row r="85" customHeight="1" spans="1:8">
      <c r="A85" s="29">
        <v>43785</v>
      </c>
      <c r="B85" s="9"/>
      <c r="C85" s="31" t="s">
        <v>302</v>
      </c>
      <c r="D85" s="31">
        <v>1</v>
      </c>
      <c r="E85" s="28" t="s">
        <v>303</v>
      </c>
      <c r="F85" s="10"/>
      <c r="G85" s="32"/>
      <c r="H85" s="32"/>
    </row>
    <row r="86" customHeight="1" spans="1:8">
      <c r="A86" s="29">
        <v>43786</v>
      </c>
      <c r="B86" s="33">
        <v>2</v>
      </c>
      <c r="C86" s="28" t="s">
        <v>47</v>
      </c>
      <c r="D86" s="28">
        <v>1</v>
      </c>
      <c r="E86" s="28" t="s">
        <v>304</v>
      </c>
      <c r="F86" s="28"/>
      <c r="G86" s="34"/>
      <c r="H86" s="35"/>
    </row>
    <row r="87" customHeight="1" spans="1:8">
      <c r="A87" s="29">
        <v>43786</v>
      </c>
      <c r="B87" s="33"/>
      <c r="C87" s="28" t="s">
        <v>267</v>
      </c>
      <c r="D87" s="28">
        <v>1</v>
      </c>
      <c r="E87" s="28" t="s">
        <v>305</v>
      </c>
      <c r="F87" s="28"/>
      <c r="G87" s="34"/>
      <c r="H87" s="35"/>
    </row>
    <row r="88" customHeight="1" spans="1:6">
      <c r="A88" s="29">
        <v>43787</v>
      </c>
      <c r="B88" s="33">
        <v>6</v>
      </c>
      <c r="C88" s="36" t="s">
        <v>228</v>
      </c>
      <c r="D88" s="36">
        <v>3</v>
      </c>
      <c r="E88" s="36" t="s">
        <v>306</v>
      </c>
      <c r="F88" s="10"/>
    </row>
    <row r="89" customHeight="1" spans="1:6">
      <c r="A89" s="29">
        <v>43787</v>
      </c>
      <c r="B89" s="33"/>
      <c r="C89" s="28" t="s">
        <v>284</v>
      </c>
      <c r="D89" s="28">
        <v>1</v>
      </c>
      <c r="E89" s="28" t="s">
        <v>307</v>
      </c>
      <c r="F89" s="10"/>
    </row>
    <row r="90" customHeight="1" spans="1:6">
      <c r="A90" s="29">
        <v>43787</v>
      </c>
      <c r="B90" s="33"/>
      <c r="C90" s="28" t="s">
        <v>47</v>
      </c>
      <c r="D90" s="28">
        <v>1</v>
      </c>
      <c r="E90" s="28" t="s">
        <v>206</v>
      </c>
      <c r="F90" s="10"/>
    </row>
    <row r="91" customHeight="1" spans="1:6">
      <c r="A91" s="29">
        <v>43787</v>
      </c>
      <c r="B91" s="33"/>
      <c r="C91" s="28" t="s">
        <v>267</v>
      </c>
      <c r="D91" s="28">
        <v>1</v>
      </c>
      <c r="E91" s="28" t="s">
        <v>308</v>
      </c>
      <c r="F91" s="10"/>
    </row>
    <row r="92" customHeight="1" spans="1:6">
      <c r="A92" s="29">
        <v>43788</v>
      </c>
      <c r="B92" s="33">
        <v>10</v>
      </c>
      <c r="C92" s="10" t="s">
        <v>267</v>
      </c>
      <c r="D92" s="11">
        <v>1</v>
      </c>
      <c r="E92" s="10" t="s">
        <v>308</v>
      </c>
      <c r="F92" s="10"/>
    </row>
    <row r="93" customHeight="1" spans="1:6">
      <c r="A93" s="29">
        <v>43788</v>
      </c>
      <c r="B93" s="33"/>
      <c r="C93" s="10" t="s">
        <v>309</v>
      </c>
      <c r="D93" s="11">
        <v>1</v>
      </c>
      <c r="E93" s="10" t="s">
        <v>310</v>
      </c>
      <c r="F93" s="10"/>
    </row>
    <row r="94" customHeight="1" spans="1:6">
      <c r="A94" s="29">
        <v>43788</v>
      </c>
      <c r="B94" s="33"/>
      <c r="C94" s="10" t="s">
        <v>42</v>
      </c>
      <c r="D94" s="11">
        <v>1</v>
      </c>
      <c r="E94" s="10" t="s">
        <v>311</v>
      </c>
      <c r="F94" s="10"/>
    </row>
    <row r="95" customHeight="1" spans="1:6">
      <c r="A95" s="29">
        <v>43788</v>
      </c>
      <c r="B95" s="33"/>
      <c r="C95" s="10" t="s">
        <v>42</v>
      </c>
      <c r="D95" s="11">
        <v>1</v>
      </c>
      <c r="E95" s="10" t="s">
        <v>312</v>
      </c>
      <c r="F95" s="10"/>
    </row>
    <row r="96" customHeight="1" spans="1:6">
      <c r="A96" s="29">
        <v>43788</v>
      </c>
      <c r="B96" s="33"/>
      <c r="C96" s="10" t="s">
        <v>131</v>
      </c>
      <c r="D96" s="11">
        <v>1</v>
      </c>
      <c r="E96" s="10" t="s">
        <v>313</v>
      </c>
      <c r="F96" s="10"/>
    </row>
    <row r="97" customHeight="1" spans="1:6">
      <c r="A97" s="29">
        <v>43788</v>
      </c>
      <c r="B97" s="33"/>
      <c r="C97" s="10" t="s">
        <v>314</v>
      </c>
      <c r="D97" s="11">
        <v>1</v>
      </c>
      <c r="E97" s="10" t="s">
        <v>315</v>
      </c>
      <c r="F97" s="10"/>
    </row>
    <row r="98" customHeight="1" spans="1:6">
      <c r="A98" s="29">
        <v>43788</v>
      </c>
      <c r="B98" s="33"/>
      <c r="C98" s="10" t="s">
        <v>201</v>
      </c>
      <c r="D98" s="11">
        <v>1</v>
      </c>
      <c r="E98" s="10" t="s">
        <v>293</v>
      </c>
      <c r="F98" s="10"/>
    </row>
    <row r="99" customHeight="1" spans="1:6">
      <c r="A99" s="29">
        <v>43788</v>
      </c>
      <c r="B99" s="33"/>
      <c r="C99" s="10" t="s">
        <v>292</v>
      </c>
      <c r="D99" s="11">
        <v>1</v>
      </c>
      <c r="E99" s="10" t="s">
        <v>293</v>
      </c>
      <c r="F99" s="10"/>
    </row>
    <row r="100" customHeight="1" spans="1:6">
      <c r="A100" s="29">
        <v>43788</v>
      </c>
      <c r="B100" s="33"/>
      <c r="C100" s="10" t="s">
        <v>47</v>
      </c>
      <c r="D100" s="11">
        <v>1</v>
      </c>
      <c r="E100" s="10" t="s">
        <v>206</v>
      </c>
      <c r="F100" s="10"/>
    </row>
    <row r="101" customHeight="1" spans="1:6">
      <c r="A101" s="29">
        <v>43788</v>
      </c>
      <c r="B101" s="33"/>
      <c r="C101" s="10" t="s">
        <v>309</v>
      </c>
      <c r="D101" s="11">
        <v>1</v>
      </c>
      <c r="E101" s="10" t="s">
        <v>206</v>
      </c>
      <c r="F101" s="10"/>
    </row>
    <row r="102" customHeight="1" spans="1:6">
      <c r="A102" s="29">
        <v>43789</v>
      </c>
      <c r="B102" s="33">
        <v>6</v>
      </c>
      <c r="C102" s="28" t="s">
        <v>316</v>
      </c>
      <c r="D102" s="11">
        <v>1</v>
      </c>
      <c r="E102" s="28" t="s">
        <v>317</v>
      </c>
      <c r="F102" s="10"/>
    </row>
    <row r="103" customHeight="1" spans="1:6">
      <c r="A103" s="29">
        <v>43789</v>
      </c>
      <c r="B103" s="33"/>
      <c r="C103" s="28" t="s">
        <v>318</v>
      </c>
      <c r="D103" s="11">
        <v>1</v>
      </c>
      <c r="E103" s="28" t="s">
        <v>319</v>
      </c>
      <c r="F103" s="10"/>
    </row>
    <row r="104" customHeight="1" spans="1:6">
      <c r="A104" s="29">
        <v>43789</v>
      </c>
      <c r="B104" s="33"/>
      <c r="C104" s="28" t="s">
        <v>318</v>
      </c>
      <c r="D104" s="11">
        <v>1</v>
      </c>
      <c r="E104" s="28" t="s">
        <v>320</v>
      </c>
      <c r="F104" s="10"/>
    </row>
    <row r="105" customHeight="1" spans="1:6">
      <c r="A105" s="29">
        <v>43789</v>
      </c>
      <c r="B105" s="33"/>
      <c r="C105" s="28" t="s">
        <v>321</v>
      </c>
      <c r="D105" s="11">
        <v>1</v>
      </c>
      <c r="E105" s="28" t="s">
        <v>206</v>
      </c>
      <c r="F105" s="10"/>
    </row>
    <row r="106" customHeight="1" spans="1:6">
      <c r="A106" s="29">
        <v>43789</v>
      </c>
      <c r="B106" s="33"/>
      <c r="C106" s="28" t="s">
        <v>36</v>
      </c>
      <c r="D106" s="11">
        <v>1</v>
      </c>
      <c r="E106" s="28" t="s">
        <v>322</v>
      </c>
      <c r="F106" s="10"/>
    </row>
    <row r="107" customHeight="1" spans="1:6">
      <c r="A107" s="29">
        <v>43789</v>
      </c>
      <c r="B107" s="33"/>
      <c r="C107" s="28" t="s">
        <v>316</v>
      </c>
      <c r="D107" s="11">
        <v>1</v>
      </c>
      <c r="E107" s="28" t="s">
        <v>323</v>
      </c>
      <c r="F107" s="10"/>
    </row>
    <row r="108" customHeight="1" spans="1:6">
      <c r="A108" s="29">
        <v>43790</v>
      </c>
      <c r="B108" s="33">
        <v>3</v>
      </c>
      <c r="C108" s="28" t="s">
        <v>318</v>
      </c>
      <c r="D108" s="11">
        <v>1</v>
      </c>
      <c r="E108" s="28" t="s">
        <v>324</v>
      </c>
      <c r="F108" s="10"/>
    </row>
    <row r="109" customHeight="1" spans="1:6">
      <c r="A109" s="29">
        <v>43790</v>
      </c>
      <c r="B109" s="33"/>
      <c r="C109" s="28" t="s">
        <v>325</v>
      </c>
      <c r="D109" s="11">
        <v>1</v>
      </c>
      <c r="E109" s="28" t="s">
        <v>326</v>
      </c>
      <c r="F109" s="10"/>
    </row>
    <row r="110" customHeight="1" spans="1:6">
      <c r="A110" s="29">
        <v>43790</v>
      </c>
      <c r="B110" s="33"/>
      <c r="C110" s="28" t="s">
        <v>213</v>
      </c>
      <c r="D110" s="11">
        <v>1</v>
      </c>
      <c r="E110" s="28" t="s">
        <v>327</v>
      </c>
      <c r="F110" s="10"/>
    </row>
    <row r="111" customHeight="1" spans="1:6">
      <c r="A111" s="29">
        <v>43791</v>
      </c>
      <c r="B111" s="33">
        <v>5</v>
      </c>
      <c r="C111" s="10" t="s">
        <v>328</v>
      </c>
      <c r="D111" s="11">
        <v>1</v>
      </c>
      <c r="E111" s="10" t="s">
        <v>329</v>
      </c>
      <c r="F111" s="10"/>
    </row>
    <row r="112" customHeight="1" spans="1:6">
      <c r="A112" s="29">
        <v>43791</v>
      </c>
      <c r="B112" s="33"/>
      <c r="C112" s="10" t="s">
        <v>330</v>
      </c>
      <c r="D112" s="11">
        <v>1</v>
      </c>
      <c r="E112" s="10" t="s">
        <v>224</v>
      </c>
      <c r="F112" s="10"/>
    </row>
    <row r="113" customHeight="1" spans="1:6">
      <c r="A113" s="29">
        <v>43791</v>
      </c>
      <c r="B113" s="33"/>
      <c r="C113" s="10" t="s">
        <v>331</v>
      </c>
      <c r="D113" s="11">
        <v>1</v>
      </c>
      <c r="E113" s="10" t="s">
        <v>332</v>
      </c>
      <c r="F113" s="10"/>
    </row>
    <row r="114" customHeight="1" spans="1:6">
      <c r="A114" s="29">
        <v>43791</v>
      </c>
      <c r="B114" s="33"/>
      <c r="C114" s="10" t="s">
        <v>331</v>
      </c>
      <c r="D114" s="11">
        <v>1</v>
      </c>
      <c r="E114" s="10" t="s">
        <v>332</v>
      </c>
      <c r="F114" s="10"/>
    </row>
    <row r="115" customHeight="1" spans="1:6">
      <c r="A115" s="29">
        <v>43791</v>
      </c>
      <c r="B115" s="33"/>
      <c r="C115" s="10" t="s">
        <v>330</v>
      </c>
      <c r="D115" s="11">
        <v>1</v>
      </c>
      <c r="E115" s="10" t="s">
        <v>333</v>
      </c>
      <c r="F115" s="10"/>
    </row>
    <row r="116" customHeight="1" spans="1:6">
      <c r="A116" s="29">
        <v>43792</v>
      </c>
      <c r="B116" s="33">
        <v>1</v>
      </c>
      <c r="C116" s="28" t="s">
        <v>292</v>
      </c>
      <c r="D116" s="11">
        <v>1</v>
      </c>
      <c r="E116" s="28" t="s">
        <v>334</v>
      </c>
      <c r="F116" s="10"/>
    </row>
    <row r="117" customHeight="1" spans="1:6">
      <c r="A117" s="37">
        <v>43793</v>
      </c>
      <c r="B117" s="38">
        <v>2</v>
      </c>
      <c r="C117" s="28" t="s">
        <v>316</v>
      </c>
      <c r="D117" s="11">
        <v>1</v>
      </c>
      <c r="E117" s="10" t="s">
        <v>263</v>
      </c>
      <c r="F117" s="10"/>
    </row>
    <row r="118" customHeight="1" spans="1:6">
      <c r="A118" s="39"/>
      <c r="B118" s="40"/>
      <c r="C118" s="10" t="s">
        <v>328</v>
      </c>
      <c r="D118" s="11">
        <v>1</v>
      </c>
      <c r="E118" s="10" t="s">
        <v>329</v>
      </c>
      <c r="F118" s="10"/>
    </row>
    <row r="119" customHeight="1" spans="1:6">
      <c r="A119" s="37">
        <v>43794</v>
      </c>
      <c r="B119" s="33">
        <v>2</v>
      </c>
      <c r="C119" s="28" t="s">
        <v>316</v>
      </c>
      <c r="D119" s="11">
        <v>1</v>
      </c>
      <c r="E119" s="10" t="s">
        <v>335</v>
      </c>
      <c r="F119" s="10"/>
    </row>
    <row r="120" customHeight="1" spans="1:6">
      <c r="A120" s="17"/>
      <c r="B120" s="33"/>
      <c r="C120" s="28" t="s">
        <v>316</v>
      </c>
      <c r="D120" s="11">
        <v>1</v>
      </c>
      <c r="E120" s="10" t="s">
        <v>262</v>
      </c>
      <c r="F120" s="10"/>
    </row>
    <row r="121" customHeight="1" spans="1:6">
      <c r="A121" s="29">
        <v>43795</v>
      </c>
      <c r="B121" s="33">
        <v>3</v>
      </c>
      <c r="C121" s="28" t="s">
        <v>336</v>
      </c>
      <c r="D121" s="11">
        <v>1</v>
      </c>
      <c r="E121" s="28" t="s">
        <v>298</v>
      </c>
      <c r="F121" s="10"/>
    </row>
    <row r="122" customHeight="1" spans="1:6">
      <c r="A122" s="29"/>
      <c r="B122" s="33"/>
      <c r="C122" s="28" t="s">
        <v>295</v>
      </c>
      <c r="D122" s="11">
        <v>1</v>
      </c>
      <c r="E122" s="28" t="s">
        <v>298</v>
      </c>
      <c r="F122" s="10"/>
    </row>
    <row r="123" customHeight="1" spans="1:6">
      <c r="A123" s="29"/>
      <c r="B123" s="33"/>
      <c r="C123" s="28" t="s">
        <v>337</v>
      </c>
      <c r="D123" s="11">
        <v>1</v>
      </c>
      <c r="E123" s="28" t="s">
        <v>338</v>
      </c>
      <c r="F123" s="10"/>
    </row>
    <row r="124" customHeight="1" spans="1:6">
      <c r="A124" s="29">
        <v>43796</v>
      </c>
      <c r="B124" s="33">
        <v>5</v>
      </c>
      <c r="C124" s="10" t="s">
        <v>339</v>
      </c>
      <c r="D124" s="11">
        <v>1</v>
      </c>
      <c r="E124" s="10" t="s">
        <v>340</v>
      </c>
      <c r="F124" s="10"/>
    </row>
    <row r="125" customHeight="1" spans="1:6">
      <c r="A125" s="10"/>
      <c r="B125" s="33"/>
      <c r="C125" s="10" t="s">
        <v>341</v>
      </c>
      <c r="D125" s="11">
        <v>1</v>
      </c>
      <c r="E125" s="10" t="s">
        <v>342</v>
      </c>
      <c r="F125" s="10"/>
    </row>
    <row r="126" customHeight="1" spans="1:6">
      <c r="A126" s="10"/>
      <c r="B126" s="33"/>
      <c r="C126" s="10" t="s">
        <v>343</v>
      </c>
      <c r="D126" s="11">
        <v>1</v>
      </c>
      <c r="E126" s="10" t="s">
        <v>206</v>
      </c>
      <c r="F126" s="10"/>
    </row>
    <row r="127" customHeight="1" spans="1:6">
      <c r="A127" s="10"/>
      <c r="B127" s="33"/>
      <c r="C127" s="10" t="s">
        <v>344</v>
      </c>
      <c r="D127" s="11">
        <v>1</v>
      </c>
      <c r="E127" s="10" t="s">
        <v>342</v>
      </c>
      <c r="F127" s="10"/>
    </row>
    <row r="128" customHeight="1" spans="1:6">
      <c r="A128" s="10"/>
      <c r="B128" s="33"/>
      <c r="C128" s="10" t="s">
        <v>267</v>
      </c>
      <c r="D128" s="11">
        <v>1</v>
      </c>
      <c r="E128" s="10" t="s">
        <v>206</v>
      </c>
      <c r="F128" s="10"/>
    </row>
    <row r="129" ht="30" customHeight="1" spans="1:6">
      <c r="A129" s="29">
        <v>43797</v>
      </c>
      <c r="B129" s="33">
        <v>1</v>
      </c>
      <c r="C129" s="13" t="s">
        <v>345</v>
      </c>
      <c r="D129" s="13">
        <v>1</v>
      </c>
      <c r="E129" s="10" t="s">
        <v>206</v>
      </c>
      <c r="F129" s="10"/>
    </row>
    <row r="130" customHeight="1" spans="1:6">
      <c r="A130" s="29">
        <v>43798</v>
      </c>
      <c r="B130" s="33">
        <v>3</v>
      </c>
      <c r="C130" s="10" t="s">
        <v>309</v>
      </c>
      <c r="D130" s="11">
        <v>1</v>
      </c>
      <c r="E130" s="28" t="s">
        <v>346</v>
      </c>
      <c r="F130" s="10"/>
    </row>
    <row r="131" customHeight="1" spans="1:6">
      <c r="A131" s="29"/>
      <c r="B131" s="33"/>
      <c r="C131" s="10" t="s">
        <v>347</v>
      </c>
      <c r="D131" s="11">
        <v>1</v>
      </c>
      <c r="E131" s="28" t="s">
        <v>206</v>
      </c>
      <c r="F131" s="10"/>
    </row>
    <row r="132" customHeight="1" spans="1:6">
      <c r="A132" s="29"/>
      <c r="B132" s="33"/>
      <c r="C132" s="10" t="s">
        <v>348</v>
      </c>
      <c r="D132" s="11">
        <v>1</v>
      </c>
      <c r="E132" s="28" t="s">
        <v>206</v>
      </c>
      <c r="F132" s="10"/>
    </row>
    <row r="133" customHeight="1" spans="1:6">
      <c r="A133" s="29">
        <v>43799</v>
      </c>
      <c r="B133" s="33">
        <v>4</v>
      </c>
      <c r="C133" s="10" t="s">
        <v>292</v>
      </c>
      <c r="D133" s="11">
        <v>1</v>
      </c>
      <c r="E133" s="28" t="s">
        <v>349</v>
      </c>
      <c r="F133" s="10"/>
    </row>
    <row r="134" customHeight="1" spans="1:6">
      <c r="A134" s="29"/>
      <c r="B134" s="33"/>
      <c r="C134" s="10" t="s">
        <v>350</v>
      </c>
      <c r="D134" s="11">
        <v>1</v>
      </c>
      <c r="E134" s="28" t="s">
        <v>206</v>
      </c>
      <c r="F134" s="10"/>
    </row>
    <row r="135" customHeight="1" spans="1:6">
      <c r="A135" s="29"/>
      <c r="B135" s="33"/>
      <c r="C135" s="10" t="s">
        <v>351</v>
      </c>
      <c r="D135" s="11">
        <v>1</v>
      </c>
      <c r="E135" s="10" t="s">
        <v>352</v>
      </c>
      <c r="F135" s="10"/>
    </row>
    <row r="136" customHeight="1" spans="1:6">
      <c r="A136" s="29"/>
      <c r="B136" s="33"/>
      <c r="C136" s="10" t="s">
        <v>353</v>
      </c>
      <c r="D136" s="11">
        <v>1</v>
      </c>
      <c r="E136" s="10" t="s">
        <v>206</v>
      </c>
      <c r="F136" s="10"/>
    </row>
  </sheetData>
  <mergeCells count="36">
    <mergeCell ref="A1:F1"/>
    <mergeCell ref="A117:A118"/>
    <mergeCell ref="A119:A120"/>
    <mergeCell ref="A121:A123"/>
    <mergeCell ref="A124:A128"/>
    <mergeCell ref="A130:A132"/>
    <mergeCell ref="A133:A136"/>
    <mergeCell ref="B3:B7"/>
    <mergeCell ref="B8:B10"/>
    <mergeCell ref="B11:B19"/>
    <mergeCell ref="B20:B30"/>
    <mergeCell ref="B31:B37"/>
    <mergeCell ref="B38:B41"/>
    <mergeCell ref="B42:B44"/>
    <mergeCell ref="B45:B49"/>
    <mergeCell ref="B51:B52"/>
    <mergeCell ref="B53:B60"/>
    <mergeCell ref="B61:B62"/>
    <mergeCell ref="B64:B69"/>
    <mergeCell ref="B70:B76"/>
    <mergeCell ref="B77:B85"/>
    <mergeCell ref="B86:B87"/>
    <mergeCell ref="B88:B91"/>
    <mergeCell ref="B92:B101"/>
    <mergeCell ref="B102:B107"/>
    <mergeCell ref="B108:B110"/>
    <mergeCell ref="B111:B115"/>
    <mergeCell ref="B117:B118"/>
    <mergeCell ref="B119:B120"/>
    <mergeCell ref="B121:B123"/>
    <mergeCell ref="B124:B128"/>
    <mergeCell ref="B130:B132"/>
    <mergeCell ref="B133:B136"/>
    <mergeCell ref="E67:E68"/>
    <mergeCell ref="E71:E73"/>
    <mergeCell ref="E80:E8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营业报表</vt:lpstr>
      <vt:lpstr>11月单品销售</vt:lpstr>
      <vt:lpstr>小区销售数据</vt:lpstr>
      <vt:lpstr>11月售后单品数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逍遥</cp:lastModifiedBy>
  <dcterms:created xsi:type="dcterms:W3CDTF">2019-10-23T01:47:00Z</dcterms:created>
  <dcterms:modified xsi:type="dcterms:W3CDTF">2019-12-17T05:07:19Z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