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knorrbremsegroup-my.sharepoint.com/personal/dale_garrett_bendix_com/Documents/Projects/iSense/DVPnR Gap Analysis - March 2025/"/>
    </mc:Choice>
  </mc:AlternateContent>
  <xr:revisionPtr revIDLastSave="3144" documentId="8_{3CEB0E21-611F-43D3-BF49-3F9FA154C95F}" xr6:coauthVersionLast="47" xr6:coauthVersionMax="47" xr10:uidLastSave="{527D9416-B028-46BC-A986-27F56EA904B3}"/>
  <bookViews>
    <workbookView xWindow="-25320" yWindow="-120" windowWidth="25440" windowHeight="15990" tabRatio="800" firstSheet="1" activeTab="1" xr2:uid="{E95B779F-07EE-49A8-93F2-E2365414600B}"/>
  </bookViews>
  <sheets>
    <sheet name="Dropdowns" sheetId="6" state="hidden" r:id="rId1"/>
    <sheet name="README" sheetId="15" r:id="rId2"/>
    <sheet name="PROJECT Wear Sensor vs OE PIVOT" sheetId="14" r:id="rId3"/>
    <sheet name="PROJECT Wear Sensor vs OE" sheetId="13" r:id="rId4"/>
    <sheet name="PROJECT Wear Sensor vs Bendix" sheetId="10" state="hidden" r:id="rId5"/>
    <sheet name="PROJECT Lining Wear Sense PIVOT" sheetId="11" state="hidden" r:id="rId6"/>
    <sheet name="OE Compliance Matrix" sheetId="1" state="hidden" r:id="rId7"/>
    <sheet name="OE Compliance Pivot" sheetId="8" state="hidden" r:id="rId8"/>
    <sheet name="OE International" sheetId="2" state="hidden" r:id="rId9"/>
    <sheet name="OE PACCAR" sheetId="3" state="hidden" r:id="rId10"/>
    <sheet name="EMC Gap Analysis by KS 2024" sheetId="9" state="hidden" r:id="rId11"/>
  </sheets>
  <definedNames>
    <definedName name="_xlnm._FilterDatabase" localSheetId="6" hidden="1">'OE Compliance Matrix'!$B$2:$R$149</definedName>
    <definedName name="_xlnm._FilterDatabase" localSheetId="4" hidden="1">'PROJECT Wear Sensor vs Bendix'!$B$2:$Z$40</definedName>
    <definedName name="_xlnm._FilterDatabase" localSheetId="3" hidden="1">'PROJECT Wear Sensor vs OE'!$B$2:$AA$147</definedName>
    <definedName name="Compliance_Dropdowns">Dropdowns!$B$2:$B$8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1" i="10" l="1"/>
  <c r="Z147" i="13"/>
  <c r="Z146" i="13"/>
  <c r="Z145" i="13"/>
  <c r="Z144" i="13"/>
  <c r="Z143" i="13"/>
  <c r="Z142" i="13"/>
  <c r="Z141" i="13"/>
  <c r="Z140" i="13"/>
  <c r="Z139" i="13"/>
  <c r="Z138" i="13"/>
  <c r="Z137" i="13"/>
  <c r="Z136" i="13"/>
  <c r="Z135" i="13"/>
  <c r="Z134" i="13"/>
  <c r="Z133" i="13"/>
  <c r="Z132" i="13"/>
  <c r="Z131" i="13"/>
  <c r="Z130" i="13"/>
  <c r="Z129" i="13"/>
  <c r="Z128" i="13"/>
  <c r="Z127" i="13"/>
  <c r="Z126" i="13"/>
  <c r="Z125" i="13"/>
  <c r="Z103" i="13"/>
  <c r="Z102" i="13"/>
  <c r="Z101" i="13"/>
  <c r="Z100" i="13"/>
  <c r="Z98" i="13"/>
  <c r="Z97" i="13"/>
  <c r="Z96" i="13"/>
  <c r="Z95" i="13"/>
  <c r="Z94" i="13"/>
  <c r="Z93" i="13"/>
  <c r="Z91" i="13"/>
  <c r="Z90" i="13"/>
  <c r="Z89" i="13"/>
  <c r="Z88" i="13"/>
  <c r="Z87" i="13"/>
  <c r="Z86" i="13"/>
  <c r="Z85" i="13"/>
  <c r="Z84" i="13"/>
  <c r="Z83" i="13"/>
  <c r="Z82" i="13"/>
  <c r="Z81" i="13"/>
  <c r="Z75" i="13"/>
  <c r="Z74" i="13"/>
  <c r="Z73" i="13"/>
  <c r="Z72" i="13"/>
  <c r="Z71" i="13"/>
  <c r="Z70" i="13"/>
  <c r="Z69" i="13"/>
  <c r="Z68" i="13"/>
  <c r="Z67" i="13"/>
  <c r="Z66" i="13"/>
  <c r="Z65" i="13"/>
  <c r="Z64" i="13"/>
  <c r="Z63" i="13"/>
  <c r="Z62" i="13"/>
  <c r="Z61" i="13"/>
  <c r="Z60" i="13"/>
  <c r="Z59" i="13"/>
  <c r="Z58" i="13"/>
  <c r="Z57" i="13"/>
  <c r="Z56" i="13"/>
  <c r="Z55" i="13"/>
  <c r="Z54" i="13"/>
  <c r="Z53" i="13"/>
  <c r="Z52" i="13"/>
  <c r="Z51" i="13"/>
  <c r="Z50" i="13"/>
  <c r="Z49" i="13"/>
  <c r="Z48" i="13"/>
  <c r="Z47" i="13"/>
  <c r="Z46" i="13"/>
  <c r="Z45" i="13"/>
  <c r="Z44" i="13"/>
  <c r="Z43" i="13"/>
  <c r="Z42" i="13"/>
  <c r="Z41" i="13"/>
  <c r="Z40" i="13"/>
  <c r="Z39" i="13"/>
  <c r="Z38" i="13"/>
  <c r="Z37" i="13"/>
  <c r="Z36" i="13"/>
  <c r="Z35" i="13"/>
  <c r="Z34" i="13"/>
  <c r="Z33" i="13"/>
  <c r="Z32" i="13"/>
  <c r="Z31" i="13"/>
  <c r="Z30" i="13"/>
  <c r="Z29" i="13"/>
  <c r="Z28" i="13"/>
  <c r="Z26" i="13"/>
  <c r="Z25" i="13"/>
  <c r="Z24" i="13"/>
  <c r="Z23" i="13"/>
  <c r="Z22" i="13"/>
  <c r="Z21" i="13"/>
  <c r="Z20" i="13"/>
  <c r="Z19" i="13"/>
  <c r="Z18" i="13"/>
  <c r="Z17" i="13"/>
  <c r="Z16" i="13"/>
  <c r="Z15" i="13"/>
  <c r="Z13" i="13"/>
  <c r="Z12" i="13"/>
  <c r="Z11" i="13"/>
  <c r="Z10" i="13"/>
  <c r="Z9" i="13"/>
  <c r="Z8" i="13"/>
  <c r="Z7" i="13"/>
  <c r="Z6" i="13"/>
  <c r="Z5" i="13"/>
  <c r="Z4" i="13"/>
  <c r="Z3" i="13"/>
  <c r="Y37" i="10"/>
  <c r="Y38" i="10"/>
  <c r="Y39" i="10"/>
  <c r="Y40" i="10"/>
  <c r="Y35" i="10"/>
  <c r="Y36" i="10"/>
  <c r="Y32" i="10"/>
  <c r="Y33" i="10"/>
  <c r="Y34" i="10"/>
  <c r="Y29" i="10"/>
  <c r="Y30" i="10"/>
  <c r="Y31" i="10"/>
  <c r="Y28" i="10"/>
  <c r="Y27" i="10"/>
  <c r="Y26" i="10"/>
  <c r="Y25" i="10"/>
  <c r="Y24" i="10"/>
  <c r="Y23" i="10"/>
  <c r="Y22" i="10"/>
  <c r="Y17" i="10"/>
  <c r="Y18" i="10"/>
  <c r="Y19" i="10"/>
  <c r="Y20" i="10"/>
  <c r="Y14" i="10"/>
  <c r="Y15" i="10"/>
  <c r="Y16" i="10"/>
  <c r="Y11" i="10"/>
  <c r="Y12" i="10"/>
  <c r="Y13" i="10"/>
  <c r="Y9" i="10"/>
  <c r="Y10" i="10"/>
  <c r="Y7" i="10"/>
  <c r="Y8" i="10"/>
  <c r="Y6" i="10"/>
  <c r="Y4" i="10"/>
  <c r="Y3" i="10"/>
  <c r="C4" i="14"/>
  <c r="E4" i="14" a="1"/>
  <c r="E4" i="14" s="1"/>
  <c r="C5" i="14" l="1"/>
  <c r="C6" i="14" l="1"/>
  <c r="C7" i="14" l="1"/>
  <c r="E4" i="11" a="1"/>
  <c r="E4" i="11" s="1"/>
  <c r="F4" i="11" s="1"/>
  <c r="C8" i="14" l="1"/>
  <c r="F8" i="11"/>
  <c r="F5" i="11"/>
  <c r="F6" i="11"/>
  <c r="F7" i="1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U97" i="1"/>
  <c r="V97" i="1"/>
  <c r="W97" i="1"/>
  <c r="X97" i="1"/>
  <c r="U98" i="1"/>
  <c r="V98" i="1"/>
  <c r="W98" i="1"/>
  <c r="X98" i="1"/>
  <c r="U99" i="1"/>
  <c r="V99" i="1"/>
  <c r="W99" i="1"/>
  <c r="X99" i="1"/>
  <c r="U100" i="1"/>
  <c r="V100" i="1"/>
  <c r="W100" i="1"/>
  <c r="X100" i="1"/>
  <c r="U101" i="1"/>
  <c r="V101" i="1"/>
  <c r="W101" i="1"/>
  <c r="X101" i="1"/>
  <c r="U102" i="1"/>
  <c r="V102" i="1"/>
  <c r="W102" i="1"/>
  <c r="X102" i="1"/>
  <c r="U103" i="1"/>
  <c r="V103" i="1"/>
  <c r="W103" i="1"/>
  <c r="X103" i="1"/>
  <c r="U104" i="1"/>
  <c r="V104" i="1"/>
  <c r="W104" i="1"/>
  <c r="X104" i="1"/>
  <c r="U105" i="1"/>
  <c r="V105" i="1"/>
  <c r="W105" i="1"/>
  <c r="X105" i="1"/>
  <c r="U106" i="1"/>
  <c r="V106" i="1"/>
  <c r="W106" i="1"/>
  <c r="X106" i="1"/>
  <c r="U107" i="1"/>
  <c r="V107" i="1"/>
  <c r="W107" i="1"/>
  <c r="X107" i="1"/>
  <c r="U108" i="1"/>
  <c r="V108" i="1"/>
  <c r="W108" i="1"/>
  <c r="X108" i="1"/>
  <c r="U86" i="1"/>
  <c r="V86" i="1"/>
  <c r="W86" i="1"/>
  <c r="X86" i="1"/>
  <c r="U87" i="1"/>
  <c r="V87" i="1"/>
  <c r="W87" i="1"/>
  <c r="X87" i="1"/>
  <c r="U88" i="1"/>
  <c r="V88" i="1"/>
  <c r="W88" i="1"/>
  <c r="X88" i="1"/>
  <c r="U89" i="1"/>
  <c r="V89" i="1"/>
  <c r="W89" i="1"/>
  <c r="Y89" i="1" s="1"/>
  <c r="X89" i="1"/>
  <c r="U90" i="1"/>
  <c r="V90" i="1"/>
  <c r="W90" i="1"/>
  <c r="X90" i="1"/>
  <c r="U91" i="1"/>
  <c r="V91" i="1"/>
  <c r="W91" i="1"/>
  <c r="X91" i="1"/>
  <c r="AF91" i="1" s="1"/>
  <c r="P91" i="1" s="1"/>
  <c r="U92" i="1"/>
  <c r="V92" i="1"/>
  <c r="W92" i="1"/>
  <c r="X92" i="1"/>
  <c r="U93" i="1"/>
  <c r="V93" i="1"/>
  <c r="W93" i="1"/>
  <c r="X93" i="1"/>
  <c r="U94" i="1"/>
  <c r="V94" i="1"/>
  <c r="W94" i="1"/>
  <c r="Y94" i="1" s="1"/>
  <c r="X94" i="1"/>
  <c r="U95" i="1"/>
  <c r="V95" i="1"/>
  <c r="W95" i="1"/>
  <c r="Y95" i="1" s="1"/>
  <c r="X95" i="1"/>
  <c r="U96" i="1"/>
  <c r="V96" i="1"/>
  <c r="W96" i="1"/>
  <c r="Y96" i="1" s="1"/>
  <c r="X96" i="1"/>
  <c r="U63" i="1"/>
  <c r="V63" i="1"/>
  <c r="W63" i="1"/>
  <c r="X63" i="1"/>
  <c r="U64" i="1"/>
  <c r="V64" i="1"/>
  <c r="W64" i="1"/>
  <c r="Y64" i="1" s="1"/>
  <c r="X64" i="1"/>
  <c r="U65" i="1"/>
  <c r="V65" i="1"/>
  <c r="W65" i="1"/>
  <c r="X65" i="1"/>
  <c r="U66" i="1"/>
  <c r="V66" i="1"/>
  <c r="W66" i="1"/>
  <c r="X66" i="1"/>
  <c r="U67" i="1"/>
  <c r="V67" i="1"/>
  <c r="W67" i="1"/>
  <c r="Y67" i="1" s="1"/>
  <c r="X67" i="1"/>
  <c r="U68" i="1"/>
  <c r="V68" i="1"/>
  <c r="W68" i="1"/>
  <c r="X68" i="1"/>
  <c r="U69" i="1"/>
  <c r="V69" i="1"/>
  <c r="W69" i="1"/>
  <c r="Y69" i="1" s="1"/>
  <c r="X69" i="1"/>
  <c r="U70" i="1"/>
  <c r="V70" i="1"/>
  <c r="W70" i="1"/>
  <c r="X70" i="1"/>
  <c r="U71" i="1"/>
  <c r="V71" i="1"/>
  <c r="W71" i="1"/>
  <c r="X71" i="1"/>
  <c r="U72" i="1"/>
  <c r="V72" i="1"/>
  <c r="W72" i="1"/>
  <c r="X72" i="1"/>
  <c r="U73" i="1"/>
  <c r="V73" i="1"/>
  <c r="W73" i="1"/>
  <c r="Y73" i="1" s="1"/>
  <c r="X73" i="1"/>
  <c r="U74" i="1"/>
  <c r="V74" i="1"/>
  <c r="W74" i="1"/>
  <c r="X74" i="1"/>
  <c r="U75" i="1"/>
  <c r="V75" i="1"/>
  <c r="W75" i="1"/>
  <c r="X75" i="1"/>
  <c r="U76" i="1"/>
  <c r="V76" i="1"/>
  <c r="W76" i="1"/>
  <c r="Y76" i="1" s="1"/>
  <c r="X76" i="1"/>
  <c r="U77" i="1"/>
  <c r="V77" i="1"/>
  <c r="W77" i="1"/>
  <c r="Y77" i="1" s="1"/>
  <c r="X77" i="1"/>
  <c r="U78" i="1"/>
  <c r="V78" i="1"/>
  <c r="W78" i="1"/>
  <c r="Y78" i="1" s="1"/>
  <c r="X78" i="1"/>
  <c r="U79" i="1"/>
  <c r="V79" i="1"/>
  <c r="W79" i="1"/>
  <c r="X79" i="1"/>
  <c r="U80" i="1"/>
  <c r="V80" i="1"/>
  <c r="W80" i="1"/>
  <c r="X80" i="1"/>
  <c r="U81" i="1"/>
  <c r="V81" i="1"/>
  <c r="W81" i="1"/>
  <c r="X81" i="1"/>
  <c r="U82" i="1"/>
  <c r="V82" i="1"/>
  <c r="W82" i="1"/>
  <c r="X82" i="1"/>
  <c r="U83" i="1"/>
  <c r="V83" i="1"/>
  <c r="W83" i="1"/>
  <c r="Y83" i="1" s="1"/>
  <c r="X83" i="1"/>
  <c r="U84" i="1"/>
  <c r="V84" i="1"/>
  <c r="W84" i="1"/>
  <c r="Y84" i="1" s="1"/>
  <c r="X84" i="1"/>
  <c r="U85" i="1"/>
  <c r="V85" i="1"/>
  <c r="W85" i="1"/>
  <c r="X85" i="1"/>
  <c r="U52" i="1"/>
  <c r="V52" i="1"/>
  <c r="W52" i="1"/>
  <c r="X52" i="1"/>
  <c r="U53" i="1"/>
  <c r="V53" i="1"/>
  <c r="W53" i="1"/>
  <c r="X53" i="1"/>
  <c r="U54" i="1"/>
  <c r="V54" i="1"/>
  <c r="W54" i="1"/>
  <c r="X54" i="1"/>
  <c r="U55" i="1"/>
  <c r="V55" i="1"/>
  <c r="W55" i="1"/>
  <c r="X55" i="1"/>
  <c r="U56" i="1"/>
  <c r="V56" i="1"/>
  <c r="W56" i="1"/>
  <c r="X56" i="1"/>
  <c r="U57" i="1"/>
  <c r="V57" i="1"/>
  <c r="W57" i="1"/>
  <c r="X57" i="1"/>
  <c r="U58" i="1"/>
  <c r="V58" i="1"/>
  <c r="W58" i="1"/>
  <c r="X58" i="1"/>
  <c r="U59" i="1"/>
  <c r="V59" i="1"/>
  <c r="W59" i="1"/>
  <c r="X59" i="1"/>
  <c r="U60" i="1"/>
  <c r="V60" i="1"/>
  <c r="W60" i="1"/>
  <c r="X60" i="1"/>
  <c r="U61" i="1"/>
  <c r="V61" i="1"/>
  <c r="W61" i="1"/>
  <c r="X61" i="1"/>
  <c r="U62" i="1"/>
  <c r="V62" i="1"/>
  <c r="W62" i="1"/>
  <c r="X62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4" i="1"/>
  <c r="W51" i="1"/>
  <c r="Y51" i="1" s="1"/>
  <c r="W50" i="1"/>
  <c r="Y50" i="1" s="1"/>
  <c r="W49" i="1"/>
  <c r="W48" i="1"/>
  <c r="W47" i="1"/>
  <c r="Y47" i="1" s="1"/>
  <c r="W46" i="1"/>
  <c r="Y46" i="1" s="1"/>
  <c r="W45" i="1"/>
  <c r="Y45" i="1" s="1"/>
  <c r="W44" i="1"/>
  <c r="Y44" i="1" s="1"/>
  <c r="W43" i="1"/>
  <c r="W42" i="1"/>
  <c r="Y42" i="1" s="1"/>
  <c r="W41" i="1"/>
  <c r="Y41" i="1" s="1"/>
  <c r="W40" i="1"/>
  <c r="Y40" i="1" s="1"/>
  <c r="W39" i="1"/>
  <c r="Y39" i="1" s="1"/>
  <c r="W38" i="1"/>
  <c r="Y38" i="1" s="1"/>
  <c r="W37" i="1"/>
  <c r="W36" i="1"/>
  <c r="W35" i="1"/>
  <c r="W34" i="1"/>
  <c r="Y34" i="1" s="1"/>
  <c r="W33" i="1"/>
  <c r="Y33" i="1" s="1"/>
  <c r="W32" i="1"/>
  <c r="Y32" i="1" s="1"/>
  <c r="W31" i="1"/>
  <c r="Y31" i="1" s="1"/>
  <c r="W30" i="1"/>
  <c r="W29" i="1"/>
  <c r="Y29" i="1" s="1"/>
  <c r="W28" i="1"/>
  <c r="Y28" i="1" s="1"/>
  <c r="W27" i="1"/>
  <c r="Y27" i="1" s="1"/>
  <c r="W26" i="1"/>
  <c r="Y26" i="1" s="1"/>
  <c r="W25" i="1"/>
  <c r="W24" i="1"/>
  <c r="Y24" i="1" s="1"/>
  <c r="W23" i="1"/>
  <c r="Y23" i="1" s="1"/>
  <c r="W22" i="1"/>
  <c r="Y22" i="1" s="1"/>
  <c r="W21" i="1"/>
  <c r="Y21" i="1" s="1"/>
  <c r="W20" i="1"/>
  <c r="Y20" i="1" s="1"/>
  <c r="W19" i="1"/>
  <c r="Y19" i="1" s="1"/>
  <c r="W18" i="1"/>
  <c r="Y18" i="1" s="1"/>
  <c r="W17" i="1"/>
  <c r="Y17" i="1" s="1"/>
  <c r="W16" i="1"/>
  <c r="Y16" i="1" s="1"/>
  <c r="W15" i="1"/>
  <c r="Y15" i="1" s="1"/>
  <c r="W14" i="1"/>
  <c r="Y14" i="1" s="1"/>
  <c r="W13" i="1"/>
  <c r="W12" i="1"/>
  <c r="Y12" i="1" s="1"/>
  <c r="W11" i="1"/>
  <c r="W10" i="1"/>
  <c r="W9" i="1"/>
  <c r="W8" i="1"/>
  <c r="Y8" i="1" s="1"/>
  <c r="W7" i="1"/>
  <c r="Y7" i="1" s="1"/>
  <c r="W6" i="1"/>
  <c r="Y6" i="1" s="1"/>
  <c r="W5" i="1"/>
  <c r="Y5" i="1" s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0" i="1"/>
  <c r="V9" i="1"/>
  <c r="V8" i="1"/>
  <c r="V7" i="1"/>
  <c r="V6" i="1"/>
  <c r="V5" i="1"/>
  <c r="V4" i="1"/>
  <c r="V11" i="1"/>
  <c r="W4" i="1"/>
  <c r="U11" i="1"/>
  <c r="U4" i="1"/>
  <c r="U5" i="1"/>
  <c r="U6" i="1"/>
  <c r="U7" i="1"/>
  <c r="U8" i="1"/>
  <c r="U9" i="1"/>
  <c r="U10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F11" i="11" l="1"/>
  <c r="C9" i="14"/>
  <c r="AF105" i="1"/>
  <c r="P105" i="1" s="1"/>
  <c r="AF73" i="1"/>
  <c r="P73" i="1" s="1"/>
  <c r="AF70" i="1"/>
  <c r="P70" i="1" s="1"/>
  <c r="AE79" i="1"/>
  <c r="O79" i="1" s="1"/>
  <c r="AA96" i="1"/>
  <c r="AE93" i="1"/>
  <c r="O93" i="1" s="1"/>
  <c r="AE96" i="1"/>
  <c r="O96" i="1" s="1"/>
  <c r="AF93" i="1"/>
  <c r="P93" i="1" s="1"/>
  <c r="AF103" i="1"/>
  <c r="P103" i="1" s="1"/>
  <c r="AF97" i="1"/>
  <c r="P97" i="1" s="1"/>
  <c r="AE86" i="1"/>
  <c r="O86" i="1" s="1"/>
  <c r="AE103" i="1"/>
  <c r="O103" i="1" s="1"/>
  <c r="AE97" i="1"/>
  <c r="O97" i="1" s="1"/>
  <c r="Y68" i="1"/>
  <c r="AA68" i="1" s="1"/>
  <c r="AB68" i="1" s="1"/>
  <c r="AC68" i="1" s="1"/>
  <c r="J68" i="1" s="1"/>
  <c r="AE72" i="1"/>
  <c r="O72" i="1" s="1"/>
  <c r="AA73" i="1"/>
  <c r="AB73" i="1" s="1"/>
  <c r="AD73" i="1" s="1"/>
  <c r="K73" i="1" s="1"/>
  <c r="AF61" i="1"/>
  <c r="P61" i="1" s="1"/>
  <c r="AF52" i="1"/>
  <c r="P52" i="1" s="1"/>
  <c r="AE91" i="1"/>
  <c r="O91" i="1" s="1"/>
  <c r="AE105" i="1"/>
  <c r="O105" i="1" s="1"/>
  <c r="AF59" i="1"/>
  <c r="P59" i="1" s="1"/>
  <c r="AF81" i="1"/>
  <c r="P81" i="1" s="1"/>
  <c r="AF56" i="1"/>
  <c r="P56" i="1" s="1"/>
  <c r="AE81" i="1"/>
  <c r="O81" i="1" s="1"/>
  <c r="Y75" i="1"/>
  <c r="AA75" i="1" s="1"/>
  <c r="AB75" i="1" s="1"/>
  <c r="AD75" i="1" s="1"/>
  <c r="K75" i="1" s="1"/>
  <c r="AF62" i="1"/>
  <c r="P62" i="1" s="1"/>
  <c r="Y74" i="1"/>
  <c r="AA74" i="1" s="1"/>
  <c r="Y88" i="1"/>
  <c r="AA88" i="1" s="1"/>
  <c r="AB88" i="1" s="1"/>
  <c r="AC88" i="1" s="1"/>
  <c r="J88" i="1" s="1"/>
  <c r="AF74" i="1"/>
  <c r="P74" i="1" s="1"/>
  <c r="Y107" i="1"/>
  <c r="AA107" i="1" s="1"/>
  <c r="AB107" i="1" s="1"/>
  <c r="Y108" i="1"/>
  <c r="AA108" i="1" s="1"/>
  <c r="AB108" i="1" s="1"/>
  <c r="AC108" i="1" s="1"/>
  <c r="J108" i="1" s="1"/>
  <c r="AF85" i="1"/>
  <c r="P85" i="1" s="1"/>
  <c r="AE87" i="1"/>
  <c r="O87" i="1" s="1"/>
  <c r="AE107" i="1"/>
  <c r="O107" i="1" s="1"/>
  <c r="AF63" i="1"/>
  <c r="P63" i="1" s="1"/>
  <c r="AF89" i="1"/>
  <c r="P89" i="1" s="1"/>
  <c r="AA95" i="1"/>
  <c r="AB95" i="1" s="1"/>
  <c r="AC95" i="1" s="1"/>
  <c r="J95" i="1" s="1"/>
  <c r="AE62" i="1"/>
  <c r="O62" i="1" s="1"/>
  <c r="AF84" i="1"/>
  <c r="P84" i="1" s="1"/>
  <c r="AF68" i="1"/>
  <c r="P68" i="1" s="1"/>
  <c r="AA84" i="1"/>
  <c r="Y91" i="1"/>
  <c r="AA91" i="1" s="1"/>
  <c r="AB91" i="1" s="1"/>
  <c r="AC91" i="1" s="1"/>
  <c r="J91" i="1" s="1"/>
  <c r="AE61" i="1"/>
  <c r="O61" i="1" s="1"/>
  <c r="AE58" i="1"/>
  <c r="O58" i="1" s="1"/>
  <c r="Y55" i="1"/>
  <c r="AA55" i="1" s="1"/>
  <c r="AE52" i="1"/>
  <c r="O52" i="1" s="1"/>
  <c r="AA78" i="1"/>
  <c r="AB78" i="1" s="1"/>
  <c r="AD78" i="1" s="1"/>
  <c r="K78" i="1" s="1"/>
  <c r="AE70" i="1"/>
  <c r="O70" i="1" s="1"/>
  <c r="AE75" i="1"/>
  <c r="O75" i="1" s="1"/>
  <c r="AF108" i="1"/>
  <c r="P108" i="1" s="1"/>
  <c r="AF55" i="1"/>
  <c r="P55" i="1" s="1"/>
  <c r="Y102" i="1"/>
  <c r="AA102" i="1" s="1"/>
  <c r="Y60" i="1"/>
  <c r="AA60" i="1" s="1"/>
  <c r="AF57" i="1"/>
  <c r="P57" i="1" s="1"/>
  <c r="AE74" i="1"/>
  <c r="O74" i="1" s="1"/>
  <c r="AA64" i="1"/>
  <c r="AB64" i="1" s="1"/>
  <c r="AC64" i="1" s="1"/>
  <c r="J64" i="1" s="1"/>
  <c r="AE13" i="1"/>
  <c r="O13" i="1" s="1"/>
  <c r="AF7" i="1"/>
  <c r="P7" i="1" s="1"/>
  <c r="AE57" i="1"/>
  <c r="O57" i="1" s="1"/>
  <c r="AA77" i="1"/>
  <c r="AB77" i="1" s="1"/>
  <c r="AC77" i="1" s="1"/>
  <c r="J77" i="1" s="1"/>
  <c r="AE64" i="1"/>
  <c r="O64" i="1" s="1"/>
  <c r="AE99" i="1"/>
  <c r="O99" i="1" s="1"/>
  <c r="Y85" i="1"/>
  <c r="AA85" i="1" s="1"/>
  <c r="AB85" i="1" s="1"/>
  <c r="AD85" i="1" s="1"/>
  <c r="K85" i="1" s="1"/>
  <c r="Y79" i="1"/>
  <c r="AA79" i="1" s="1"/>
  <c r="AB79" i="1" s="1"/>
  <c r="AD79" i="1" s="1"/>
  <c r="K79" i="1" s="1"/>
  <c r="AF77" i="1"/>
  <c r="P77" i="1" s="1"/>
  <c r="AF95" i="1"/>
  <c r="P95" i="1" s="1"/>
  <c r="AF101" i="1"/>
  <c r="P101" i="1" s="1"/>
  <c r="AF79" i="1"/>
  <c r="P79" i="1" s="1"/>
  <c r="AE95" i="1"/>
  <c r="O95" i="1" s="1"/>
  <c r="AF86" i="1"/>
  <c r="P86" i="1" s="1"/>
  <c r="AA94" i="1"/>
  <c r="AB94" i="1" s="1"/>
  <c r="AC94" i="1" s="1"/>
  <c r="J94" i="1" s="1"/>
  <c r="AA69" i="1"/>
  <c r="AB69" i="1" s="1"/>
  <c r="AE60" i="1"/>
  <c r="O60" i="1" s="1"/>
  <c r="AE82" i="1"/>
  <c r="O82" i="1" s="1"/>
  <c r="AE80" i="1"/>
  <c r="O80" i="1" s="1"/>
  <c r="AE73" i="1"/>
  <c r="O73" i="1" s="1"/>
  <c r="AF71" i="1"/>
  <c r="P71" i="1" s="1"/>
  <c r="Y66" i="1"/>
  <c r="AA66" i="1" s="1"/>
  <c r="AB66" i="1" s="1"/>
  <c r="AD66" i="1" s="1"/>
  <c r="K66" i="1" s="1"/>
  <c r="AE92" i="1"/>
  <c r="O92" i="1" s="1"/>
  <c r="AF106" i="1"/>
  <c r="P106" i="1" s="1"/>
  <c r="AE104" i="1"/>
  <c r="O104" i="1" s="1"/>
  <c r="Y57" i="1"/>
  <c r="AA57" i="1" s="1"/>
  <c r="Y52" i="1"/>
  <c r="AA52" i="1" s="1"/>
  <c r="AE84" i="1"/>
  <c r="O84" i="1" s="1"/>
  <c r="AE71" i="1"/>
  <c r="O71" i="1" s="1"/>
  <c r="AE106" i="1"/>
  <c r="O106" i="1" s="1"/>
  <c r="AE59" i="1"/>
  <c r="O59" i="1" s="1"/>
  <c r="Y81" i="1"/>
  <c r="AA81" i="1" s="1"/>
  <c r="AE68" i="1"/>
  <c r="O68" i="1" s="1"/>
  <c r="Y65" i="1"/>
  <c r="AA65" i="1" s="1"/>
  <c r="Y63" i="1"/>
  <c r="AA63" i="1" s="1"/>
  <c r="Y93" i="1"/>
  <c r="AA93" i="1" s="1"/>
  <c r="Y103" i="1"/>
  <c r="AA103" i="1" s="1"/>
  <c r="AB103" i="1" s="1"/>
  <c r="Y54" i="1"/>
  <c r="AA54" i="1" s="1"/>
  <c r="Y86" i="1"/>
  <c r="AA86" i="1" s="1"/>
  <c r="AB86" i="1" s="1"/>
  <c r="AC86" i="1" s="1"/>
  <c r="J86" i="1" s="1"/>
  <c r="Y56" i="1"/>
  <c r="AA56" i="1" s="1"/>
  <c r="Y53" i="1"/>
  <c r="AA53" i="1" s="1"/>
  <c r="AE85" i="1"/>
  <c r="O85" i="1" s="1"/>
  <c r="AF83" i="1"/>
  <c r="P83" i="1" s="1"/>
  <c r="AA76" i="1"/>
  <c r="AB76" i="1" s="1"/>
  <c r="AF72" i="1"/>
  <c r="P72" i="1" s="1"/>
  <c r="AF67" i="1"/>
  <c r="P67" i="1" s="1"/>
  <c r="AF96" i="1"/>
  <c r="P96" i="1" s="1"/>
  <c r="AE88" i="1"/>
  <c r="O88" i="1" s="1"/>
  <c r="AE108" i="1"/>
  <c r="O108" i="1" s="1"/>
  <c r="AF107" i="1"/>
  <c r="P107" i="1" s="1"/>
  <c r="Y100" i="1"/>
  <c r="AA100" i="1" s="1"/>
  <c r="AE54" i="1"/>
  <c r="O54" i="1" s="1"/>
  <c r="AF65" i="1"/>
  <c r="P65" i="1" s="1"/>
  <c r="Y58" i="1"/>
  <c r="AA58" i="1" s="1"/>
  <c r="AE83" i="1"/>
  <c r="O83" i="1" s="1"/>
  <c r="AF78" i="1"/>
  <c r="P78" i="1" s="1"/>
  <c r="AE76" i="1"/>
  <c r="O76" i="1" s="1"/>
  <c r="AF90" i="1"/>
  <c r="P90" i="1" s="1"/>
  <c r="Y101" i="1"/>
  <c r="AA101" i="1" s="1"/>
  <c r="AE98" i="1"/>
  <c r="O98" i="1" s="1"/>
  <c r="AF58" i="1"/>
  <c r="P58" i="1" s="1"/>
  <c r="AE53" i="1"/>
  <c r="O53" i="1" s="1"/>
  <c r="AA83" i="1"/>
  <c r="AB83" i="1" s="1"/>
  <c r="AC83" i="1" s="1"/>
  <c r="J83" i="1" s="1"/>
  <c r="Y90" i="1"/>
  <c r="AA90" i="1" s="1"/>
  <c r="Y87" i="1"/>
  <c r="AA87" i="1" s="1"/>
  <c r="AB87" i="1" s="1"/>
  <c r="AC87" i="1" s="1"/>
  <c r="J87" i="1" s="1"/>
  <c r="AF100" i="1"/>
  <c r="P100" i="1" s="1"/>
  <c r="Y97" i="1"/>
  <c r="AA97" i="1" s="1"/>
  <c r="AB97" i="1" s="1"/>
  <c r="AC97" i="1" s="1"/>
  <c r="J97" i="1" s="1"/>
  <c r="Y80" i="1"/>
  <c r="AA80" i="1" s="1"/>
  <c r="AF69" i="1"/>
  <c r="P69" i="1" s="1"/>
  <c r="AF94" i="1"/>
  <c r="P94" i="1" s="1"/>
  <c r="Y92" i="1"/>
  <c r="AA92" i="1" s="1"/>
  <c r="Y104" i="1"/>
  <c r="AA104" i="1" s="1"/>
  <c r="AF102" i="1"/>
  <c r="P102" i="1" s="1"/>
  <c r="Y98" i="1"/>
  <c r="AA98" i="1" s="1"/>
  <c r="AF60" i="1"/>
  <c r="P60" i="1" s="1"/>
  <c r="AF82" i="1"/>
  <c r="P82" i="1" s="1"/>
  <c r="AF80" i="1"/>
  <c r="P80" i="1" s="1"/>
  <c r="Y71" i="1"/>
  <c r="AA71" i="1" s="1"/>
  <c r="AB71" i="1" s="1"/>
  <c r="AD71" i="1" s="1"/>
  <c r="K71" i="1" s="1"/>
  <c r="AE69" i="1"/>
  <c r="O69" i="1" s="1"/>
  <c r="AF66" i="1"/>
  <c r="P66" i="1" s="1"/>
  <c r="AE94" i="1"/>
  <c r="O94" i="1" s="1"/>
  <c r="AF92" i="1"/>
  <c r="P92" i="1" s="1"/>
  <c r="Y106" i="1"/>
  <c r="AA106" i="1" s="1"/>
  <c r="AB106" i="1" s="1"/>
  <c r="AF104" i="1"/>
  <c r="P104" i="1" s="1"/>
  <c r="AE102" i="1"/>
  <c r="O102" i="1" s="1"/>
  <c r="Y99" i="1"/>
  <c r="AA99" i="1" s="1"/>
  <c r="AB99" i="1" s="1"/>
  <c r="AC99" i="1" s="1"/>
  <c r="J99" i="1" s="1"/>
  <c r="AF98" i="1"/>
  <c r="P98" i="1" s="1"/>
  <c r="Y105" i="1"/>
  <c r="AA105" i="1" s="1"/>
  <c r="AF99" i="1"/>
  <c r="P99" i="1" s="1"/>
  <c r="AE100" i="1"/>
  <c r="O100" i="1" s="1"/>
  <c r="AE101" i="1"/>
  <c r="O101" i="1" s="1"/>
  <c r="AB96" i="1"/>
  <c r="AD96" i="1" s="1"/>
  <c r="K96" i="1" s="1"/>
  <c r="AA89" i="1"/>
  <c r="AF87" i="1"/>
  <c r="P87" i="1" s="1"/>
  <c r="AF88" i="1"/>
  <c r="P88" i="1" s="1"/>
  <c r="AE89" i="1"/>
  <c r="O89" i="1" s="1"/>
  <c r="AE90" i="1"/>
  <c r="O90" i="1" s="1"/>
  <c r="AA67" i="1"/>
  <c r="AB84" i="1"/>
  <c r="AC84" i="1" s="1"/>
  <c r="J84" i="1" s="1"/>
  <c r="AF75" i="1"/>
  <c r="P75" i="1" s="1"/>
  <c r="Y82" i="1"/>
  <c r="AA82" i="1" s="1"/>
  <c r="AF76" i="1"/>
  <c r="P76" i="1" s="1"/>
  <c r="Y70" i="1"/>
  <c r="AA70" i="1" s="1"/>
  <c r="AF64" i="1"/>
  <c r="P64" i="1" s="1"/>
  <c r="AE63" i="1"/>
  <c r="O63" i="1" s="1"/>
  <c r="AE77" i="1"/>
  <c r="O77" i="1" s="1"/>
  <c r="Y72" i="1"/>
  <c r="AA72" i="1" s="1"/>
  <c r="AE65" i="1"/>
  <c r="O65" i="1" s="1"/>
  <c r="AE78" i="1"/>
  <c r="O78" i="1" s="1"/>
  <c r="AE66" i="1"/>
  <c r="O66" i="1" s="1"/>
  <c r="AE67" i="1"/>
  <c r="O67" i="1" s="1"/>
  <c r="AB60" i="1"/>
  <c r="AD60" i="1" s="1"/>
  <c r="K60" i="1" s="1"/>
  <c r="Y59" i="1"/>
  <c r="AA59" i="1" s="1"/>
  <c r="AF53" i="1"/>
  <c r="P53" i="1" s="1"/>
  <c r="AF54" i="1"/>
  <c r="P54" i="1" s="1"/>
  <c r="Y61" i="1"/>
  <c r="AA61" i="1" s="1"/>
  <c r="Y62" i="1"/>
  <c r="AA62" i="1" s="1"/>
  <c r="AE55" i="1"/>
  <c r="O55" i="1" s="1"/>
  <c r="AE56" i="1"/>
  <c r="O56" i="1" s="1"/>
  <c r="AF48" i="1"/>
  <c r="P48" i="1" s="1"/>
  <c r="AF36" i="1"/>
  <c r="P36" i="1" s="1"/>
  <c r="AF24" i="1"/>
  <c r="P24" i="1" s="1"/>
  <c r="AF12" i="1"/>
  <c r="P12" i="1" s="1"/>
  <c r="AF47" i="1"/>
  <c r="P47" i="1" s="1"/>
  <c r="AF35" i="1"/>
  <c r="P35" i="1" s="1"/>
  <c r="AF23" i="1"/>
  <c r="P23" i="1" s="1"/>
  <c r="AF11" i="1"/>
  <c r="P11" i="1" s="1"/>
  <c r="AF46" i="1"/>
  <c r="P46" i="1" s="1"/>
  <c r="AF34" i="1"/>
  <c r="P34" i="1" s="1"/>
  <c r="AF22" i="1"/>
  <c r="P22" i="1" s="1"/>
  <c r="AF10" i="1"/>
  <c r="P10" i="1" s="1"/>
  <c r="Y11" i="1"/>
  <c r="AA11" i="1" s="1"/>
  <c r="AF19" i="1"/>
  <c r="P19" i="1" s="1"/>
  <c r="AF43" i="1"/>
  <c r="P43" i="1" s="1"/>
  <c r="AF31" i="1"/>
  <c r="P31" i="1" s="1"/>
  <c r="AF49" i="1"/>
  <c r="P49" i="1" s="1"/>
  <c r="AF37" i="1"/>
  <c r="P37" i="1" s="1"/>
  <c r="AF25" i="1"/>
  <c r="P25" i="1" s="1"/>
  <c r="AF13" i="1"/>
  <c r="P13" i="1" s="1"/>
  <c r="Y35" i="1"/>
  <c r="AA35" i="1" s="1"/>
  <c r="AB35" i="1" s="1"/>
  <c r="AC35" i="1" s="1"/>
  <c r="J35" i="1" s="1"/>
  <c r="AF45" i="1"/>
  <c r="P45" i="1" s="1"/>
  <c r="AF33" i="1"/>
  <c r="P33" i="1" s="1"/>
  <c r="AF21" i="1"/>
  <c r="P21" i="1" s="1"/>
  <c r="AF9" i="1"/>
  <c r="P9" i="1" s="1"/>
  <c r="Y36" i="1"/>
  <c r="AA36" i="1" s="1"/>
  <c r="Y48" i="1"/>
  <c r="AA48" i="1" s="1"/>
  <c r="AB48" i="1" s="1"/>
  <c r="AC48" i="1" s="1"/>
  <c r="J48" i="1" s="1"/>
  <c r="AF44" i="1"/>
  <c r="P44" i="1" s="1"/>
  <c r="AF32" i="1"/>
  <c r="P32" i="1" s="1"/>
  <c r="AF20" i="1"/>
  <c r="P20" i="1" s="1"/>
  <c r="AF8" i="1"/>
  <c r="P8" i="1" s="1"/>
  <c r="AE25" i="1"/>
  <c r="O25" i="1" s="1"/>
  <c r="AE37" i="1"/>
  <c r="O37" i="1" s="1"/>
  <c r="AE49" i="1"/>
  <c r="O49" i="1" s="1"/>
  <c r="AF42" i="1"/>
  <c r="P42" i="1" s="1"/>
  <c r="AF30" i="1"/>
  <c r="P30" i="1" s="1"/>
  <c r="AF18" i="1"/>
  <c r="P18" i="1" s="1"/>
  <c r="AF6" i="1"/>
  <c r="P6" i="1" s="1"/>
  <c r="AF41" i="1"/>
  <c r="P41" i="1" s="1"/>
  <c r="AF29" i="1"/>
  <c r="P29" i="1" s="1"/>
  <c r="AF17" i="1"/>
  <c r="P17" i="1" s="1"/>
  <c r="AF5" i="1"/>
  <c r="P5" i="1" s="1"/>
  <c r="Y4" i="1"/>
  <c r="AA4" i="1" s="1"/>
  <c r="AF4" i="1"/>
  <c r="P4" i="1" s="1"/>
  <c r="AF40" i="1"/>
  <c r="P40" i="1" s="1"/>
  <c r="AF28" i="1"/>
  <c r="P28" i="1" s="1"/>
  <c r="AF16" i="1"/>
  <c r="P16" i="1" s="1"/>
  <c r="AF51" i="1"/>
  <c r="P51" i="1" s="1"/>
  <c r="AF39" i="1"/>
  <c r="P39" i="1" s="1"/>
  <c r="AF27" i="1"/>
  <c r="P27" i="1" s="1"/>
  <c r="AF15" i="1"/>
  <c r="P15" i="1" s="1"/>
  <c r="AE8" i="1"/>
  <c r="O8" i="1" s="1"/>
  <c r="Y30" i="1"/>
  <c r="AA30" i="1" s="1"/>
  <c r="AF50" i="1"/>
  <c r="P50" i="1" s="1"/>
  <c r="AF38" i="1"/>
  <c r="P38" i="1" s="1"/>
  <c r="AF26" i="1"/>
  <c r="P26" i="1" s="1"/>
  <c r="AF14" i="1"/>
  <c r="P14" i="1" s="1"/>
  <c r="AE43" i="1"/>
  <c r="O43" i="1" s="1"/>
  <c r="Y9" i="1"/>
  <c r="AA9" i="1" s="1"/>
  <c r="Y43" i="1"/>
  <c r="AA43" i="1" s="1"/>
  <c r="Y10" i="1"/>
  <c r="AA10" i="1" s="1"/>
  <c r="Y49" i="1"/>
  <c r="AA49" i="1" s="1"/>
  <c r="AB49" i="1" s="1"/>
  <c r="AC49" i="1" s="1"/>
  <c r="J49" i="1" s="1"/>
  <c r="Y37" i="1"/>
  <c r="AA37" i="1" s="1"/>
  <c r="AB37" i="1" s="1"/>
  <c r="AC37" i="1" s="1"/>
  <c r="J37" i="1" s="1"/>
  <c r="Y25" i="1"/>
  <c r="AA25" i="1" s="1"/>
  <c r="Y13" i="1"/>
  <c r="AA13" i="1" s="1"/>
  <c r="AA47" i="1"/>
  <c r="AE22" i="1"/>
  <c r="O22" i="1" s="1"/>
  <c r="AA26" i="1"/>
  <c r="AE23" i="1"/>
  <c r="O23" i="1" s="1"/>
  <c r="AE10" i="1"/>
  <c r="O10" i="1" s="1"/>
  <c r="AE4" i="1"/>
  <c r="O4" i="1" s="1"/>
  <c r="AE48" i="1"/>
  <c r="O48" i="1" s="1"/>
  <c r="AE24" i="1"/>
  <c r="O24" i="1" s="1"/>
  <c r="AE12" i="1"/>
  <c r="O12" i="1" s="1"/>
  <c r="AE36" i="1"/>
  <c r="O36" i="1" s="1"/>
  <c r="AA22" i="1"/>
  <c r="AB22" i="1" s="1"/>
  <c r="AD22" i="1" s="1"/>
  <c r="K22" i="1" s="1"/>
  <c r="AA34" i="1"/>
  <c r="AB34" i="1" s="1"/>
  <c r="AC34" i="1" s="1"/>
  <c r="J34" i="1" s="1"/>
  <c r="AA23" i="1"/>
  <c r="AB23" i="1" s="1"/>
  <c r="AD23" i="1" s="1"/>
  <c r="K23" i="1" s="1"/>
  <c r="AA45" i="1"/>
  <c r="AB45" i="1" s="1"/>
  <c r="AC45" i="1" s="1"/>
  <c r="J45" i="1" s="1"/>
  <c r="AA46" i="1"/>
  <c r="AB46" i="1" s="1"/>
  <c r="AC46" i="1" s="1"/>
  <c r="J46" i="1" s="1"/>
  <c r="AE41" i="1"/>
  <c r="O41" i="1" s="1"/>
  <c r="AE45" i="1"/>
  <c r="O45" i="1" s="1"/>
  <c r="AE33" i="1"/>
  <c r="O33" i="1" s="1"/>
  <c r="AE21" i="1"/>
  <c r="O21" i="1" s="1"/>
  <c r="AE18" i="1"/>
  <c r="O18" i="1" s="1"/>
  <c r="AE30" i="1"/>
  <c r="O30" i="1" s="1"/>
  <c r="AE42" i="1"/>
  <c r="O42" i="1" s="1"/>
  <c r="AE51" i="1"/>
  <c r="O51" i="1" s="1"/>
  <c r="AA24" i="1"/>
  <c r="AE26" i="1"/>
  <c r="O26" i="1" s="1"/>
  <c r="AE9" i="1"/>
  <c r="O9" i="1" s="1"/>
  <c r="AE29" i="1"/>
  <c r="O29" i="1" s="1"/>
  <c r="AE7" i="1"/>
  <c r="O7" i="1" s="1"/>
  <c r="AE50" i="1"/>
  <c r="O50" i="1" s="1"/>
  <c r="AA20" i="1"/>
  <c r="AA32" i="1"/>
  <c r="AE44" i="1"/>
  <c r="O44" i="1" s="1"/>
  <c r="AE14" i="1"/>
  <c r="O14" i="1" s="1"/>
  <c r="AA14" i="1"/>
  <c r="AA33" i="1"/>
  <c r="AE46" i="1"/>
  <c r="O46" i="1" s="1"/>
  <c r="AE39" i="1"/>
  <c r="O39" i="1" s="1"/>
  <c r="AE11" i="1"/>
  <c r="O11" i="1" s="1"/>
  <c r="AE47" i="1"/>
  <c r="O47" i="1" s="1"/>
  <c r="AE38" i="1"/>
  <c r="O38" i="1" s="1"/>
  <c r="AA12" i="1"/>
  <c r="AE27" i="1"/>
  <c r="O27" i="1" s="1"/>
  <c r="AE15" i="1"/>
  <c r="O15" i="1" s="1"/>
  <c r="AA51" i="1"/>
  <c r="AA5" i="1"/>
  <c r="AA6" i="1"/>
  <c r="AA38" i="1"/>
  <c r="AB38" i="1" s="1"/>
  <c r="AC38" i="1" s="1"/>
  <c r="J38" i="1" s="1"/>
  <c r="AA27" i="1"/>
  <c r="AB27" i="1" s="1"/>
  <c r="AC27" i="1" s="1"/>
  <c r="J27" i="1" s="1"/>
  <c r="AA19" i="1"/>
  <c r="AA21" i="1"/>
  <c r="AB21" i="1" s="1"/>
  <c r="AC21" i="1" s="1"/>
  <c r="J21" i="1" s="1"/>
  <c r="AA50" i="1"/>
  <c r="AB50" i="1" s="1"/>
  <c r="AC50" i="1" s="1"/>
  <c r="J50" i="1" s="1"/>
  <c r="AA39" i="1"/>
  <c r="AA28" i="1"/>
  <c r="AB28" i="1" s="1"/>
  <c r="AC28" i="1" s="1"/>
  <c r="J28" i="1" s="1"/>
  <c r="AA17" i="1"/>
  <c r="AA8" i="1"/>
  <c r="AA15" i="1"/>
  <c r="AB15" i="1" s="1"/>
  <c r="AC15" i="1" s="1"/>
  <c r="J15" i="1" s="1"/>
  <c r="AA16" i="1"/>
  <c r="AB16" i="1" s="1"/>
  <c r="AD16" i="1" s="1"/>
  <c r="K16" i="1" s="1"/>
  <c r="AA40" i="1"/>
  <c r="AB40" i="1" s="1"/>
  <c r="AC40" i="1" s="1"/>
  <c r="J40" i="1" s="1"/>
  <c r="AA31" i="1"/>
  <c r="AE40" i="1"/>
  <c r="O40" i="1" s="1"/>
  <c r="AE6" i="1"/>
  <c r="O6" i="1" s="1"/>
  <c r="AE19" i="1"/>
  <c r="O19" i="1" s="1"/>
  <c r="AE35" i="1"/>
  <c r="O35" i="1" s="1"/>
  <c r="AA7" i="1"/>
  <c r="AA44" i="1"/>
  <c r="AB44" i="1" s="1"/>
  <c r="AC44" i="1" s="1"/>
  <c r="J44" i="1" s="1"/>
  <c r="AE34" i="1"/>
  <c r="O34" i="1" s="1"/>
  <c r="AE28" i="1"/>
  <c r="O28" i="1" s="1"/>
  <c r="AE16" i="1"/>
  <c r="O16" i="1" s="1"/>
  <c r="AE32" i="1"/>
  <c r="O32" i="1" s="1"/>
  <c r="AA18" i="1"/>
  <c r="AA41" i="1"/>
  <c r="AB41" i="1" s="1"/>
  <c r="AC41" i="1" s="1"/>
  <c r="J41" i="1" s="1"/>
  <c r="AE20" i="1"/>
  <c r="O20" i="1" s="1"/>
  <c r="AE5" i="1"/>
  <c r="O5" i="1" s="1"/>
  <c r="AE17" i="1"/>
  <c r="O17" i="1" s="1"/>
  <c r="AA42" i="1"/>
  <c r="AB42" i="1" s="1"/>
  <c r="AC42" i="1" s="1"/>
  <c r="J42" i="1" s="1"/>
  <c r="AE31" i="1"/>
  <c r="O31" i="1" s="1"/>
  <c r="AA29" i="1"/>
  <c r="C10" i="14" l="1"/>
  <c r="AB74" i="1"/>
  <c r="AC74" i="1" s="1"/>
  <c r="J74" i="1" s="1"/>
  <c r="AC69" i="1"/>
  <c r="J69" i="1" s="1"/>
  <c r="AC103" i="1"/>
  <c r="J103" i="1" s="1"/>
  <c r="AC73" i="1"/>
  <c r="J73" i="1" s="1"/>
  <c r="AC75" i="1"/>
  <c r="J75" i="1" s="1"/>
  <c r="AC107" i="1"/>
  <c r="J107" i="1" s="1"/>
  <c r="AD107" i="1"/>
  <c r="K107" i="1" s="1"/>
  <c r="AD77" i="1"/>
  <c r="K77" i="1" s="1"/>
  <c r="AD40" i="1"/>
  <c r="K40" i="1" s="1"/>
  <c r="AD69" i="1"/>
  <c r="K69" i="1" s="1"/>
  <c r="AC85" i="1"/>
  <c r="J85" i="1" s="1"/>
  <c r="AD44" i="1"/>
  <c r="K44" i="1" s="1"/>
  <c r="AB102" i="1"/>
  <c r="AC102" i="1" s="1"/>
  <c r="J102" i="1" s="1"/>
  <c r="AB52" i="1"/>
  <c r="AD52" i="1" s="1"/>
  <c r="K52" i="1" s="1"/>
  <c r="AD48" i="1"/>
  <c r="K48" i="1" s="1"/>
  <c r="AD86" i="1"/>
  <c r="K86" i="1" s="1"/>
  <c r="AC66" i="1"/>
  <c r="J66" i="1" s="1"/>
  <c r="AD95" i="1"/>
  <c r="K95" i="1" s="1"/>
  <c r="AC23" i="1"/>
  <c r="J23" i="1" s="1"/>
  <c r="AD91" i="1"/>
  <c r="K91" i="1" s="1"/>
  <c r="AD41" i="1"/>
  <c r="K41" i="1" s="1"/>
  <c r="AD45" i="1"/>
  <c r="K45" i="1" s="1"/>
  <c r="AC78" i="1"/>
  <c r="J78" i="1" s="1"/>
  <c r="AD103" i="1"/>
  <c r="K103" i="1" s="1"/>
  <c r="AD83" i="1"/>
  <c r="K83" i="1" s="1"/>
  <c r="AC106" i="1"/>
  <c r="J106" i="1" s="1"/>
  <c r="AD106" i="1"/>
  <c r="K106" i="1" s="1"/>
  <c r="AB92" i="1"/>
  <c r="AD92" i="1" s="1"/>
  <c r="K92" i="1" s="1"/>
  <c r="AB63" i="1"/>
  <c r="AC63" i="1" s="1"/>
  <c r="J63" i="1" s="1"/>
  <c r="AB30" i="1"/>
  <c r="AC30" i="1" s="1"/>
  <c r="J30" i="1" s="1"/>
  <c r="AB80" i="1"/>
  <c r="AD80" i="1" s="1"/>
  <c r="K80" i="1" s="1"/>
  <c r="AB58" i="1"/>
  <c r="AC58" i="1" s="1"/>
  <c r="J58" i="1" s="1"/>
  <c r="AB57" i="1"/>
  <c r="AC57" i="1" s="1"/>
  <c r="J57" i="1" s="1"/>
  <c r="AB36" i="1"/>
  <c r="AC36" i="1" s="1"/>
  <c r="J36" i="1" s="1"/>
  <c r="AB25" i="1"/>
  <c r="AD25" i="1" s="1"/>
  <c r="K25" i="1" s="1"/>
  <c r="AB17" i="1"/>
  <c r="AC17" i="1" s="1"/>
  <c r="J17" i="1" s="1"/>
  <c r="AD35" i="1"/>
  <c r="K35" i="1" s="1"/>
  <c r="AB53" i="1"/>
  <c r="AD53" i="1" s="1"/>
  <c r="K53" i="1" s="1"/>
  <c r="AB104" i="1"/>
  <c r="AD104" i="1" s="1"/>
  <c r="K104" i="1" s="1"/>
  <c r="AB33" i="1"/>
  <c r="AC33" i="1" s="1"/>
  <c r="J33" i="1" s="1"/>
  <c r="AB47" i="1"/>
  <c r="AC47" i="1" s="1"/>
  <c r="J47" i="1" s="1"/>
  <c r="AB51" i="1"/>
  <c r="AC51" i="1" s="1"/>
  <c r="J51" i="1" s="1"/>
  <c r="AD34" i="1"/>
  <c r="K34" i="1" s="1"/>
  <c r="AD37" i="1"/>
  <c r="K37" i="1" s="1"/>
  <c r="AB81" i="1"/>
  <c r="AD81" i="1" s="1"/>
  <c r="K81" i="1" s="1"/>
  <c r="AD108" i="1"/>
  <c r="K108" i="1" s="1"/>
  <c r="AB24" i="1"/>
  <c r="AC24" i="1" s="1"/>
  <c r="J24" i="1" s="1"/>
  <c r="AB11" i="1"/>
  <c r="AC11" i="1" s="1"/>
  <c r="J11" i="1" s="1"/>
  <c r="AB39" i="1"/>
  <c r="AD39" i="1" s="1"/>
  <c r="K39" i="1" s="1"/>
  <c r="AB43" i="1"/>
  <c r="AC43" i="1" s="1"/>
  <c r="J43" i="1" s="1"/>
  <c r="AD21" i="1"/>
  <c r="K21" i="1" s="1"/>
  <c r="AD49" i="1"/>
  <c r="K49" i="1" s="1"/>
  <c r="AD76" i="1"/>
  <c r="K76" i="1" s="1"/>
  <c r="AB14" i="1"/>
  <c r="AC14" i="1" s="1"/>
  <c r="J14" i="1" s="1"/>
  <c r="AB65" i="1"/>
  <c r="AC65" i="1" s="1"/>
  <c r="J65" i="1" s="1"/>
  <c r="AB29" i="1"/>
  <c r="AC29" i="1" s="1"/>
  <c r="J29" i="1" s="1"/>
  <c r="AB12" i="1"/>
  <c r="AD12" i="1" s="1"/>
  <c r="K12" i="1" s="1"/>
  <c r="AD15" i="1"/>
  <c r="K15" i="1" s="1"/>
  <c r="AD27" i="1"/>
  <c r="K27" i="1" s="1"/>
  <c r="AD38" i="1"/>
  <c r="K38" i="1" s="1"/>
  <c r="AC76" i="1"/>
  <c r="J76" i="1" s="1"/>
  <c r="AB32" i="1"/>
  <c r="AD32" i="1" s="1"/>
  <c r="K32" i="1" s="1"/>
  <c r="AB20" i="1"/>
  <c r="AD20" i="1" s="1"/>
  <c r="K20" i="1" s="1"/>
  <c r="AB18" i="1"/>
  <c r="AC18" i="1" s="1"/>
  <c r="J18" i="1" s="1"/>
  <c r="AC16" i="1"/>
  <c r="J16" i="1" s="1"/>
  <c r="AD42" i="1"/>
  <c r="K42" i="1" s="1"/>
  <c r="AC60" i="1"/>
  <c r="J60" i="1" s="1"/>
  <c r="AB19" i="1"/>
  <c r="AC19" i="1" s="1"/>
  <c r="J19" i="1" s="1"/>
  <c r="AB31" i="1"/>
  <c r="AC31" i="1" s="1"/>
  <c r="J31" i="1" s="1"/>
  <c r="AB26" i="1"/>
  <c r="AC26" i="1" s="1"/>
  <c r="J26" i="1" s="1"/>
  <c r="AC22" i="1"/>
  <c r="J22" i="1" s="1"/>
  <c r="AD46" i="1"/>
  <c r="K46" i="1" s="1"/>
  <c r="AD68" i="1"/>
  <c r="K68" i="1" s="1"/>
  <c r="AC79" i="1"/>
  <c r="J79" i="1" s="1"/>
  <c r="AB13" i="1"/>
  <c r="AD13" i="1" s="1"/>
  <c r="K13" i="1" s="1"/>
  <c r="AD28" i="1"/>
  <c r="K28" i="1" s="1"/>
  <c r="AD50" i="1"/>
  <c r="K50" i="1" s="1"/>
  <c r="AB93" i="1"/>
  <c r="AD93" i="1" s="1"/>
  <c r="K93" i="1" s="1"/>
  <c r="AB100" i="1"/>
  <c r="AC100" i="1" s="1"/>
  <c r="J100" i="1" s="1"/>
  <c r="AB105" i="1"/>
  <c r="AD105" i="1" s="1"/>
  <c r="K105" i="1" s="1"/>
  <c r="AB98" i="1"/>
  <c r="AC98" i="1" s="1"/>
  <c r="J98" i="1" s="1"/>
  <c r="AB101" i="1"/>
  <c r="AC101" i="1" s="1"/>
  <c r="J101" i="1" s="1"/>
  <c r="AD99" i="1"/>
  <c r="K99" i="1" s="1"/>
  <c r="AD97" i="1"/>
  <c r="K97" i="1" s="1"/>
  <c r="AB89" i="1"/>
  <c r="AC89" i="1" s="1"/>
  <c r="J89" i="1" s="1"/>
  <c r="AD94" i="1"/>
  <c r="K94" i="1" s="1"/>
  <c r="AB90" i="1"/>
  <c r="AC90" i="1" s="1"/>
  <c r="J90" i="1" s="1"/>
  <c r="AD88" i="1"/>
  <c r="K88" i="1" s="1"/>
  <c r="AD87" i="1"/>
  <c r="K87" i="1" s="1"/>
  <c r="AC96" i="1"/>
  <c r="J96" i="1" s="1"/>
  <c r="AD84" i="1"/>
  <c r="K84" i="1" s="1"/>
  <c r="AB82" i="1"/>
  <c r="AD82" i="1" s="1"/>
  <c r="K82" i="1" s="1"/>
  <c r="AD64" i="1"/>
  <c r="K64" i="1" s="1"/>
  <c r="AB67" i="1"/>
  <c r="AC67" i="1" s="1"/>
  <c r="J67" i="1" s="1"/>
  <c r="AB72" i="1"/>
  <c r="AD72" i="1" s="1"/>
  <c r="K72" i="1" s="1"/>
  <c r="AC71" i="1"/>
  <c r="J71" i="1" s="1"/>
  <c r="AB70" i="1"/>
  <c r="AC70" i="1" s="1"/>
  <c r="J70" i="1" s="1"/>
  <c r="AB62" i="1"/>
  <c r="AD62" i="1" s="1"/>
  <c r="K62" i="1" s="1"/>
  <c r="AB54" i="1"/>
  <c r="AC54" i="1" s="1"/>
  <c r="J54" i="1" s="1"/>
  <c r="AB55" i="1"/>
  <c r="AC55" i="1" s="1"/>
  <c r="J55" i="1" s="1"/>
  <c r="AB61" i="1"/>
  <c r="AC61" i="1" s="1"/>
  <c r="J61" i="1" s="1"/>
  <c r="AB59" i="1"/>
  <c r="AC59" i="1" s="1"/>
  <c r="J59" i="1" s="1"/>
  <c r="AB56" i="1"/>
  <c r="AC56" i="1" s="1"/>
  <c r="J56" i="1" s="1"/>
  <c r="AB4" i="1"/>
  <c r="AC4" i="1" s="1"/>
  <c r="J4" i="1" s="1"/>
  <c r="AB5" i="1"/>
  <c r="AC5" i="1" s="1"/>
  <c r="J5" i="1" s="1"/>
  <c r="AB9" i="1"/>
  <c r="AC9" i="1" s="1"/>
  <c r="J9" i="1" s="1"/>
  <c r="AB8" i="1"/>
  <c r="AC8" i="1" s="1"/>
  <c r="J8" i="1" s="1"/>
  <c r="AB6" i="1"/>
  <c r="AC6" i="1" s="1"/>
  <c r="J6" i="1" s="1"/>
  <c r="AB7" i="1"/>
  <c r="AC7" i="1" s="1"/>
  <c r="J7" i="1" s="1"/>
  <c r="AB10" i="1"/>
  <c r="AD10" i="1" s="1"/>
  <c r="K10" i="1" s="1"/>
  <c r="C11" i="14" l="1"/>
  <c r="AD74" i="1"/>
  <c r="K74" i="1" s="1"/>
  <c r="AC13" i="1"/>
  <c r="J13" i="1" s="1"/>
  <c r="AD101" i="1"/>
  <c r="K101" i="1" s="1"/>
  <c r="AD58" i="1"/>
  <c r="K58" i="1" s="1"/>
  <c r="AD6" i="1"/>
  <c r="K6" i="1" s="1"/>
  <c r="AD8" i="1"/>
  <c r="K8" i="1" s="1"/>
  <c r="AD67" i="1"/>
  <c r="K67" i="1" s="1"/>
  <c r="AD102" i="1"/>
  <c r="K102" i="1" s="1"/>
  <c r="AD14" i="1"/>
  <c r="K14" i="1" s="1"/>
  <c r="AC32" i="1"/>
  <c r="J32" i="1" s="1"/>
  <c r="AC62" i="1"/>
  <c r="J62" i="1" s="1"/>
  <c r="AD43" i="1"/>
  <c r="K43" i="1" s="1"/>
  <c r="AC39" i="1"/>
  <c r="J39" i="1" s="1"/>
  <c r="AD30" i="1"/>
  <c r="K30" i="1" s="1"/>
  <c r="AC105" i="1"/>
  <c r="J105" i="1" s="1"/>
  <c r="AD17" i="1"/>
  <c r="K17" i="1" s="1"/>
  <c r="AD63" i="1"/>
  <c r="K63" i="1" s="1"/>
  <c r="AD100" i="1"/>
  <c r="K100" i="1" s="1"/>
  <c r="AD7" i="1"/>
  <c r="K7" i="1" s="1"/>
  <c r="AC92" i="1"/>
  <c r="J92" i="1" s="1"/>
  <c r="AD61" i="1"/>
  <c r="K61" i="1" s="1"/>
  <c r="AC81" i="1"/>
  <c r="J81" i="1" s="1"/>
  <c r="AD47" i="1"/>
  <c r="K47" i="1" s="1"/>
  <c r="AD56" i="1"/>
  <c r="K56" i="1" s="1"/>
  <c r="AC52" i="1"/>
  <c r="J52" i="1" s="1"/>
  <c r="AD51" i="1"/>
  <c r="K51" i="1" s="1"/>
  <c r="AD36" i="1"/>
  <c r="K36" i="1" s="1"/>
  <c r="AD57" i="1"/>
  <c r="K57" i="1" s="1"/>
  <c r="AD55" i="1"/>
  <c r="K55" i="1" s="1"/>
  <c r="AD33" i="1"/>
  <c r="K33" i="1" s="1"/>
  <c r="AC10" i="1"/>
  <c r="J10" i="1" s="1"/>
  <c r="AD89" i="1"/>
  <c r="K89" i="1" s="1"/>
  <c r="AD5" i="1"/>
  <c r="K5" i="1" s="1"/>
  <c r="AD98" i="1"/>
  <c r="K98" i="1" s="1"/>
  <c r="AD26" i="1"/>
  <c r="K26" i="1" s="1"/>
  <c r="AD18" i="1"/>
  <c r="K18" i="1" s="1"/>
  <c r="AD11" i="1"/>
  <c r="K11" i="1" s="1"/>
  <c r="AC104" i="1"/>
  <c r="J104" i="1" s="1"/>
  <c r="AD90" i="1"/>
  <c r="K90" i="1" s="1"/>
  <c r="AD65" i="1"/>
  <c r="K65" i="1" s="1"/>
  <c r="AD54" i="1"/>
  <c r="K54" i="1" s="1"/>
  <c r="AC93" i="1"/>
  <c r="J93" i="1" s="1"/>
  <c r="AD4" i="1"/>
  <c r="K4" i="1" s="1"/>
  <c r="AC12" i="1"/>
  <c r="J12" i="1" s="1"/>
  <c r="AD24" i="1"/>
  <c r="K24" i="1" s="1"/>
  <c r="AD9" i="1"/>
  <c r="K9" i="1" s="1"/>
  <c r="AC20" i="1"/>
  <c r="J20" i="1" s="1"/>
  <c r="AC53" i="1"/>
  <c r="J53" i="1" s="1"/>
  <c r="AD19" i="1"/>
  <c r="K19" i="1" s="1"/>
  <c r="AD29" i="1"/>
  <c r="K29" i="1" s="1"/>
  <c r="AC25" i="1"/>
  <c r="J25" i="1" s="1"/>
  <c r="AC80" i="1"/>
  <c r="J80" i="1" s="1"/>
  <c r="AD31" i="1"/>
  <c r="K31" i="1" s="1"/>
  <c r="AC82" i="1"/>
  <c r="J82" i="1" s="1"/>
  <c r="AD70" i="1"/>
  <c r="K70" i="1" s="1"/>
  <c r="AC72" i="1"/>
  <c r="J72" i="1" s="1"/>
  <c r="AD59" i="1"/>
  <c r="K59" i="1" s="1"/>
  <c r="C12" i="14" l="1"/>
  <c r="C13" i="14" s="1"/>
  <c r="C14" i="14" s="1"/>
  <c r="C15" i="14" s="1"/>
  <c r="C16" i="14" s="1"/>
  <c r="C17" i="14" s="1"/>
  <c r="C18" i="14" s="1"/>
  <c r="C19" i="14" s="1"/>
  <c r="C20" i="14" s="1"/>
  <c r="C21" i="14" s="1"/>
  <c r="C22" i="14" s="1"/>
  <c r="C23" i="14" s="1"/>
  <c r="C24" i="14" s="1"/>
  <c r="C25" i="14" s="1"/>
  <c r="C26" i="14" s="1"/>
  <c r="C27" i="14" s="1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47" i="14" s="1"/>
  <c r="C48" i="14" s="1"/>
  <c r="C49" i="14" s="1"/>
  <c r="C50" i="14" s="1"/>
  <c r="C51" i="14" s="1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C71" i="14" s="1"/>
  <c r="C72" i="14" s="1"/>
  <c r="C73" i="14" s="1"/>
  <c r="C74" i="14" s="1"/>
  <c r="C75" i="14" s="1"/>
  <c r="C76" i="14" s="1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C95" i="14" s="1"/>
  <c r="C96" i="14" s="1"/>
  <c r="C97" i="14" s="1"/>
  <c r="C98" i="14" s="1"/>
  <c r="C99" i="14" s="1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19" i="14" s="1"/>
  <c r="C120" i="14" s="1"/>
  <c r="C121" i="14" s="1"/>
  <c r="C122" i="14" s="1"/>
  <c r="C123" i="14" s="1"/>
  <c r="C124" i="14" s="1"/>
  <c r="C125" i="14" s="1"/>
  <c r="C126" i="14" s="1"/>
  <c r="C127" i="14" s="1"/>
  <c r="C128" i="14" s="1"/>
  <c r="C129" i="14" s="1"/>
  <c r="C130" i="14" s="1"/>
  <c r="C131" i="14" s="1"/>
  <c r="C132" i="14" s="1"/>
  <c r="C133" i="14" s="1"/>
  <c r="C134" i="14" s="1"/>
  <c r="C135" i="14" s="1"/>
  <c r="C136" i="14" s="1"/>
  <c r="C137" i="14" s="1"/>
  <c r="C138" i="14" s="1"/>
  <c r="C139" i="14" s="1"/>
  <c r="C140" i="14" s="1"/>
  <c r="C141" i="14" s="1"/>
  <c r="C142" i="14" s="1"/>
  <c r="C143" i="14" s="1"/>
  <c r="C144" i="14" s="1"/>
  <c r="C145" i="14" s="1"/>
  <c r="C146" i="14" s="1"/>
  <c r="C147" i="14" s="1"/>
  <c r="C148" i="14" s="1"/>
  <c r="C149" i="14" s="1"/>
  <c r="C150" i="14" s="1"/>
  <c r="C151" i="14" s="1"/>
  <c r="C152" i="14" s="1"/>
  <c r="C153" i="14" s="1"/>
  <c r="C154" i="14" s="1"/>
  <c r="C155" i="14" s="1"/>
  <c r="C156" i="14" s="1"/>
  <c r="G4" i="14" l="1"/>
  <c r="F10" i="14"/>
  <c r="H9" i="14"/>
  <c r="F4" i="14"/>
  <c r="G8" i="14"/>
  <c r="F7" i="14"/>
  <c r="H4" i="14"/>
  <c r="H10" i="14"/>
  <c r="F8" i="14"/>
  <c r="H8" i="14"/>
  <c r="G6" i="14"/>
  <c r="H5" i="14"/>
  <c r="F6" i="14"/>
  <c r="G7" i="14"/>
  <c r="F5" i="14"/>
  <c r="F9" i="14"/>
  <c r="G10" i="14"/>
  <c r="G9" i="14"/>
  <c r="G5" i="14"/>
  <c r="H6" i="14"/>
  <c r="H7" i="14"/>
  <c r="H11" i="14" l="1"/>
  <c r="F11" i="14"/>
  <c r="G11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<sst xmlns="http://schemas.openxmlformats.org/spreadsheetml/2006/main" count="4022" uniqueCount="1206">
  <si>
    <t>Customer</t>
  </si>
  <si>
    <t>Customer Document</t>
  </si>
  <si>
    <t>Item Name</t>
  </si>
  <si>
    <t>Section</t>
  </si>
  <si>
    <t>Reference</t>
  </si>
  <si>
    <t>Bendix</t>
  </si>
  <si>
    <t>Bendix Document</t>
  </si>
  <si>
    <t>Item Number</t>
  </si>
  <si>
    <t>KB Product</t>
  </si>
  <si>
    <t>Compliance</t>
  </si>
  <si>
    <t>Comment</t>
  </si>
  <si>
    <t>Navistar</t>
  </si>
  <si>
    <t>DR100159-06</t>
  </si>
  <si>
    <t>Operational Temperature</t>
  </si>
  <si>
    <t>Three Temperature Parametric Test</t>
  </si>
  <si>
    <t>Storage Temperature Test</t>
  </si>
  <si>
    <t>Thermal Cycle Test</t>
  </si>
  <si>
    <t>Section 5.1</t>
  </si>
  <si>
    <t>Section 5.2</t>
  </si>
  <si>
    <t>Section 5.3</t>
  </si>
  <si>
    <t>Section 5.4</t>
  </si>
  <si>
    <t>Thermal Shock Test Short</t>
  </si>
  <si>
    <t>Section 5.5.1</t>
  </si>
  <si>
    <t>Thermal Shock Test Long</t>
  </si>
  <si>
    <t>Section 5.5.2</t>
  </si>
  <si>
    <t>Humidity Test Short</t>
  </si>
  <si>
    <t>Section 5.6.1</t>
  </si>
  <si>
    <t>Humidity Test Long</t>
  </si>
  <si>
    <t>Section 5.6.2</t>
  </si>
  <si>
    <t>Frost Test</t>
  </si>
  <si>
    <t>Section 5.7</t>
  </si>
  <si>
    <t>Salt Spray Test</t>
  </si>
  <si>
    <t>Section 5.8</t>
  </si>
  <si>
    <t>Immersion Test</t>
  </si>
  <si>
    <t>Section 5.9</t>
  </si>
  <si>
    <t>Exposure to Chemicals and Oils</t>
  </si>
  <si>
    <t>Section 5.10</t>
  </si>
  <si>
    <t>Pressure Washing</t>
  </si>
  <si>
    <t>Section 5.11.1</t>
  </si>
  <si>
    <t>Steam Cleaning</t>
  </si>
  <si>
    <t>Section 5.11.2</t>
  </si>
  <si>
    <t>Fungus</t>
  </si>
  <si>
    <t>Section 5.12</t>
  </si>
  <si>
    <t>Altitude Operating</t>
  </si>
  <si>
    <t>Section 5.13.1</t>
  </si>
  <si>
    <t>Altitude Non-Operating</t>
  </si>
  <si>
    <t>Section 5.13.2</t>
  </si>
  <si>
    <t>Dust and Sand</t>
  </si>
  <si>
    <t>Section 6.1</t>
  </si>
  <si>
    <t>Gravel Bombardment</t>
  </si>
  <si>
    <t>Section 6.2</t>
  </si>
  <si>
    <t>Combined Environmental Testing</t>
  </si>
  <si>
    <t>Section 6.3</t>
  </si>
  <si>
    <t>Swept Sine Vibration Test</t>
  </si>
  <si>
    <t>Section 6.4</t>
  </si>
  <si>
    <t>Random Vibration Test</t>
  </si>
  <si>
    <t>Section 6.5</t>
  </si>
  <si>
    <t>Handling Drop Test</t>
  </si>
  <si>
    <t>Section 6.6</t>
  </si>
  <si>
    <t>Transit Drop Test</t>
  </si>
  <si>
    <t>Section 6.7</t>
  </si>
  <si>
    <t>Installation Harness Drop Test</t>
  </si>
  <si>
    <t>Section 6.8</t>
  </si>
  <si>
    <t>Operational Shock</t>
  </si>
  <si>
    <t>Section 6.9</t>
  </si>
  <si>
    <t>Operational Voltage Ranges</t>
  </si>
  <si>
    <t>Section 7.1.1</t>
  </si>
  <si>
    <t>Intermittent Power Specification</t>
  </si>
  <si>
    <t>Section 7.1.2</t>
  </si>
  <si>
    <t>Jump Starting</t>
  </si>
  <si>
    <t>Section 7.2</t>
  </si>
  <si>
    <t>Cold Cranking</t>
  </si>
  <si>
    <t>Section 7.3</t>
  </si>
  <si>
    <t>Reverse Polarity</t>
  </si>
  <si>
    <t>Section 7.4</t>
  </si>
  <si>
    <t>Voltage Regulator Failure</t>
  </si>
  <si>
    <t>Section 7.5</t>
  </si>
  <si>
    <t>Open Circuit</t>
  </si>
  <si>
    <t>Section 7.6</t>
  </si>
  <si>
    <t>Operation Without Batteries</t>
  </si>
  <si>
    <t>Section 7.8</t>
  </si>
  <si>
    <t>Inductive Switching - Pulse 1</t>
  </si>
  <si>
    <t>Section 7.9.1</t>
  </si>
  <si>
    <t>Inductive Switching - Pulse 2a</t>
  </si>
  <si>
    <t>Section 7.9.2</t>
  </si>
  <si>
    <t>Inductive Switching - Pulse 2b</t>
  </si>
  <si>
    <t>Section 7.9.3</t>
  </si>
  <si>
    <t>Switching Spikes - Pulse 3a</t>
  </si>
  <si>
    <t>Section 7.9.4</t>
  </si>
  <si>
    <t>Switching Spikes - Pulse 3b</t>
  </si>
  <si>
    <t>Section 7.9.5</t>
  </si>
  <si>
    <t>Load Dump - Pulse 5a</t>
  </si>
  <si>
    <t>Section 7.9.6</t>
  </si>
  <si>
    <t>Low Side Outputs Bias by Ignition or Accessory</t>
  </si>
  <si>
    <t>Section 7.9.7</t>
  </si>
  <si>
    <t>Capacitive Coupling Clamp</t>
  </si>
  <si>
    <t>Section 7.10.1</t>
  </si>
  <si>
    <t>Chattering Relay</t>
  </si>
  <si>
    <t>Section 7.10.2</t>
  </si>
  <si>
    <t>Electrostatic Discharge (Unpowered)</t>
  </si>
  <si>
    <t>Section 7.11.1</t>
  </si>
  <si>
    <t>Electrostatic Discharge (Powered)</t>
  </si>
  <si>
    <t>Section 7.11.2</t>
  </si>
  <si>
    <t>Conducted Emissions</t>
  </si>
  <si>
    <t>Section 7.12</t>
  </si>
  <si>
    <t>Radiated Emissions</t>
  </si>
  <si>
    <t>Section 7.13</t>
  </si>
  <si>
    <t>Radiated Immunity</t>
  </si>
  <si>
    <t>Section 7.14</t>
  </si>
  <si>
    <t>Bulk Current Injection</t>
  </si>
  <si>
    <t>Section 7.15</t>
  </si>
  <si>
    <t>Electrostatic Discharge</t>
  </si>
  <si>
    <t>Section 8.1</t>
  </si>
  <si>
    <t>Section 8.2</t>
  </si>
  <si>
    <t>Radiated Susceptibility - Off Vehicle Source</t>
  </si>
  <si>
    <t>Section 8.3</t>
  </si>
  <si>
    <t>SINAD Test</t>
  </si>
  <si>
    <t>Section 8.4</t>
  </si>
  <si>
    <t>SAE J1455 REV MAR2017, Section 4.13.1.1, “Steady State Electrical Characteristics”</t>
  </si>
  <si>
    <t>N/A</t>
  </si>
  <si>
    <t xml:space="preserve">ISO 16750-2 Section 4.4 </t>
  </si>
  <si>
    <t>SAE J1113-12 REV AUG2006, Section 4.2, “Chattering Relay”</t>
  </si>
  <si>
    <t>SAE J1113-21 REV OCT2005, “Electromagnetic Compatibility Measurement Procedure for Vehicle Components – Part 21: Immunity to Electromagnetic Fields, 30 MHz to 18 GHz, Absorber-Lined Chamber”</t>
  </si>
  <si>
    <t>SAE J1113-4 REV AUG2004, “Immunity to Radiated Electromagnetic Fields – Bulk Current Injection (BCI) Method”</t>
  </si>
  <si>
    <t>TEX-1160-U, “Radio Frequency Interference Testing</t>
  </si>
  <si>
    <t>Three Temp-Parametric Test</t>
  </si>
  <si>
    <t>Thermal Shock Test (Short &amp; Long)</t>
  </si>
  <si>
    <t>Humidity Test (Short &amp; Long)</t>
  </si>
  <si>
    <t>Salt Spray Fog Test</t>
  </si>
  <si>
    <t>Immersion Test (Dunk Test)</t>
  </si>
  <si>
    <t>Pressure Washing /Steam Clean Test</t>
  </si>
  <si>
    <t>Altitude (Operating)</t>
  </si>
  <si>
    <t>Altitude (Non-Operating)</t>
  </si>
  <si>
    <t>AGREE Test</t>
  </si>
  <si>
    <t>Installation Shock Test</t>
  </si>
  <si>
    <t>Operational Shock Test</t>
  </si>
  <si>
    <t>Operating Voltage</t>
  </si>
  <si>
    <t>Intermittent Connection</t>
  </si>
  <si>
    <t>Over-Voltage / Jump Starting</t>
  </si>
  <si>
    <t>Inductive Switching - Pulse 1 Negative</t>
  </si>
  <si>
    <t>Heavy Truck Load Dump - Pulse 5a/5c</t>
  </si>
  <si>
    <t>Inductive Switching - Pulse 1 Positive</t>
  </si>
  <si>
    <t>ESD Unpowered</t>
  </si>
  <si>
    <t>ESD Powered</t>
  </si>
  <si>
    <t>Conducted Emissions - Component</t>
  </si>
  <si>
    <t>Radiated Emissions- Component</t>
  </si>
  <si>
    <t>Radiated Immunity- Component</t>
  </si>
  <si>
    <t>Coupled Immunity - Component - Bulk Current Injection</t>
  </si>
  <si>
    <t>Navistar DR100159-06</t>
  </si>
  <si>
    <t>Bendix DVP&amp;R</t>
  </si>
  <si>
    <t>Item</t>
  </si>
  <si>
    <t>Item #</t>
  </si>
  <si>
    <t>Accept,
Accept with Deviations,
or Deny</t>
  </si>
  <si>
    <t>Note</t>
  </si>
  <si>
    <t>Bendix Y203396 Rev 001 7.2</t>
  </si>
  <si>
    <t>SAE J1455 REV MAR2017, Section 4.1.1.6, “Ambient Conditions Before Installation Due to Storage and Transportation Extremes”
MIL-STD-810G REV OCT2008, Part One Annex C Table C-I, “Summary of climatic conditions and daily cycles of temperature, solar radiation, and relative humidity”</t>
  </si>
  <si>
    <t>Bendix Y203401 Rev 002 - 7.2
SAE J1455 AUG 2012, section 4.1.1.6</t>
  </si>
  <si>
    <t>Accept with Deviations</t>
  </si>
  <si>
    <t>Spec rev level discrepancy, test parameters are identical</t>
  </si>
  <si>
    <t>SAE J1455 REV MAR2017, Section 4.1.3.1, “Temperature Cycle Test”
SAE J1455 REV MAR2017, Figure 2A, “24 Hour Thermal Cycle Test”</t>
  </si>
  <si>
    <t>Bendix Y203401 Rev 002 - 7.3
SAE J1455 AUG 2012, section 4.1.3.1</t>
  </si>
  <si>
    <t>SAE J1455 REV MAR2017, Section 4.1.3.2, “Thermal Shock Test”
SAE J1455 REV MAR2017, Figure 2C, “Thermal shock”</t>
  </si>
  <si>
    <t>Bendix Y203401 Rev 002 - 7.4 &amp; 7.5
SAE J1455 AUG 2012, section 4.1.3.2</t>
  </si>
  <si>
    <t>SAE J1455 REV MAR2017, Section 4.2, “Humidity”
SAE J1455 REV MAR2017, Figure 4b, “24 h Humidity Cycle”</t>
  </si>
  <si>
    <t>Bendix Y203401 Rev 002 - 7.6 &amp; 7.7
SAE J1455 AUG 2012, section 4.2</t>
  </si>
  <si>
    <t>SAE J1455 REV MAR2017, Section 4.2, “Humidity”</t>
  </si>
  <si>
    <t>Deny</t>
  </si>
  <si>
    <t>Navistar spec doesn't look like it points to the right section
No frost/ice related testing run by Ametek or Bendix</t>
  </si>
  <si>
    <t>SAE J1455 REV MAR2017, Section 4.3.3.1, “Salt Spray (Fog)”</t>
  </si>
  <si>
    <t>Bendix Y203401 Rev 002 - 7.8
SAE J1455 AUG 2012, section 4.3.3.1</t>
  </si>
  <si>
    <t>SAE J1455 REV MAR2017, Section 4.3.3.2, “Immersion Testing”</t>
  </si>
  <si>
    <t>Bendix Y203401 Rev 002 - 7.10
SAE J1455 AUG 2012, section 4.3.3.2</t>
  </si>
  <si>
    <t>SAE J1455 REV MAR2017, Section 4.4, “Exposure to Chemicals and Oils”
ISO 22241-1 REV OCT2006, “Diesel engines — NOx reduction agent AUS 32”</t>
  </si>
  <si>
    <t>Bendix Y203401 Rev 002 - 7.11
SAE J1455 AUG 2012, section 4.4</t>
  </si>
  <si>
    <t>SAE J1455 REV MAR2017, Section 4.5, “Steam Cleaning and Pressure Washing”</t>
  </si>
  <si>
    <t>Bendix Y203401 Rev 002 - 7.12
SAE J1455 AUG 2012, section 4.5</t>
  </si>
  <si>
    <t>Spec rev level discrepancy, test parameters are identical. Test performed at Level 2 with Level 4 temperatures (1,020 PSI, 150 gal/hr, 93C, 2 seconds for 375 cycles</t>
  </si>
  <si>
    <t>MIL-STD-810G REV OCT2008, Method 508.6, “Fungus
SAE J1455 REV MAR2017, Section 4.6, “Fungus”</t>
  </si>
  <si>
    <t>Bendix Y203401 Rev 002 - 7.13
SAE J1455 AUG 2012, section 4.6</t>
  </si>
  <si>
    <t>Spec rev level discrepancy, test parameters are identical
Penicillium funiculosum, Aspergillus flavus, and 
Aspergillus versicolor were tested for 30 days</t>
  </si>
  <si>
    <t>MIL-STD-810G REV OCT2008, Part Three Section 5.13, “High elevations and upper air conditions”</t>
  </si>
  <si>
    <t>Bendix Y203401 Rev 002 - 7.16
SAE J1455 AUG 2012, section 4.9</t>
  </si>
  <si>
    <t>DUT tested at 13k feet following temperature profile defined in SAE J1455 AUG 2012 Figure 2A - 24 Hour Thermal Cycle</t>
  </si>
  <si>
    <t>Bendix Y203401 Rev 002 - 7.17
SAE J1455 AUG 2012, section 4.9</t>
  </si>
  <si>
    <t>Not run</t>
  </si>
  <si>
    <t>SAE J1455 REV MAR2017, Section 4.7, “Dust and Sand”
ISO 12103-1 REV DEC1997, “Road vehicles — Test dust for filter evaluation”</t>
  </si>
  <si>
    <t>Bendix Y203401 Rev 002 - 7.14
SAE J1455 AUG 2012, section 4.7</t>
  </si>
  <si>
    <t>SAE J400 REV OCT2012, “Test for Chip Resistance of Surface Coatings”</t>
  </si>
  <si>
    <t>Bendix Y203401 Rev 002 - 7.15
SAE J1455 AUG 2012, section 4.8</t>
  </si>
  <si>
    <t>SAE J1455 REV MAR2017, Section 4.12, “Combined Environmental Testing”
SAE J1455 REV MAR2017, Figure 14, “Combined Test Profile”</t>
  </si>
  <si>
    <t>Bendix Y203396 Rev 001 7.18
SAE J1455 AUG 2012, section 4.12</t>
  </si>
  <si>
    <t>SAE J1455 REV MAR2017, Section 4.10.4.1, “Swept Sine Vibration Tests”
SAE J1455 REV MAR2017, Figure A1, “Maximum Expected Truck Acceleration Levels”</t>
  </si>
  <si>
    <t>Bendix Y203399 Rev 001 - 7.1
SAE J1455 AUG 2012, section 4.10.4.1</t>
  </si>
  <si>
    <t>ISO 16750-3 Road vehicles — Environmental conditions and testing for electrical 
and electronic equipment —Part 3: Mechanical loads
SAE J1455 REV MAR2017, Section 4.10.4.2, “Random Vibration Testing”
SAE J1455 REV MAR2017, Figure 6, “SAMPLE CAB MOUNTED VIBRATION PSD CLASS 8 TRUCK, VERTICAL AXIS”
SAE J1455 REV MAR2017, Figure 7, “SAMPLE CAB MOUNTED VIBRATION PSD TRANSVERSE AXIS”
SAE J1455 REV MAR2017, Figure 8, “SAMPLE CAB MOUNTED VIBRATION PSD CLASS 8 TRUCK, LONGITUDINAL AXIS”
SAE J1455 REV MAR2017, Figure 9, “SAMPLE ENGINE VIBRATION DATA (VERTICAL), HEAVY-DUTY TRUCK”
SAE J1455 REV MAR2017, Figure 10, “CHASSIS VIBRATION DATA, PSD, BOBTAIL VERTICAL MID FRAME, HEAVY-DUTY TRUCK”
SAE J1455 REV MAR2017, Figure 11, “CHASSIS VIBRATION DATA, PSD, BOBTAIL VERTICAL REAR FRAME, HEAVY-DUTY TRUCK”</t>
  </si>
  <si>
    <t>Bendix Y203399 Rev 001 - 7.2
SAE J1455 AUG 2012, section 4.10.4.2</t>
  </si>
  <si>
    <t>SAE J1455 REV MAR2017, Section 4.11.3.1, “Handling Drop Test”</t>
  </si>
  <si>
    <t>Bendix Y203399 Rev 001 - 7.3
SAE J1455 AUG 2012, section 4.11.3.1</t>
  </si>
  <si>
    <t>SAE J1455 REV MAR2017, Section 4.11.3.2, “Transit Drop Test”</t>
  </si>
  <si>
    <t>Bendix Y203399 Rev 001 - 7.4
SAE J1455 AUG 2012, section 4.11.3.2</t>
  </si>
  <si>
    <t>SAE J1455 REV MAR2017, Section 4.11.3.3, “Installation Harness Shock Test”</t>
  </si>
  <si>
    <t>Bendix Y203399 Rev 001 - 7.5
SAE J1455 AUG 2012, section 4.11.3.3</t>
  </si>
  <si>
    <t>MIL-STD-202G REV FEB2002, Method 213B, “Shock (Specified Pulse)”
MIL-STD-202G REV FEB2002, Figure 213-2, “Tolerances for terminal-peak sawtooth shock pulse”</t>
  </si>
  <si>
    <t>Bendix Y203399 Rev 001 - 7.6
SAE J1455 AUG 2012, section 4.11.3.3</t>
  </si>
  <si>
    <t>Bendix Y203396 Rev 001 7.1
SAE J1455 Section 4.13.1 - Steady State Electrical Characteristics</t>
  </si>
  <si>
    <t>Bendix Y203396 Rev 001 7.12</t>
  </si>
  <si>
    <t>Bendix Y203396 Rev 001 7.5
SAE J1455 Section 4.13.1 - Steady State Electrical Characteristics</t>
  </si>
  <si>
    <t>SAE J1455 REV MAR2017, Section 4.13.1.1, “Steady State Electrical Characteristics”
SAE J1113-11 REV JAN2012, Figure 7, “Test Pulse 4”</t>
  </si>
  <si>
    <t>Bendix Y203396 Rev 001 7.7
SAE J1455 Section 4.13.1 - Steady State Electrical Characteristics
SAE J1113 Rev JAN2012 - Figure 7 - Test Pulse 4</t>
  </si>
  <si>
    <t>Bendix Y203396 Rev 001 7.3
SAE J1455 Section 4.13.1 - Steady State Electrical Characteristics</t>
  </si>
  <si>
    <t>Bendix Y203396 Rev 001 7.9
SAE J1455 Section 4.13.1 - Steady State Electrical Characteristics</t>
  </si>
  <si>
    <t>Bendix Y203396 Rev 001 7.13</t>
  </si>
  <si>
    <t>SAE J1113-11 REV JAN2012, Section 5, “Test Procedure”
SAE J1113-11 REV JAN2012, Figure 2, “Test Pulse 1”</t>
  </si>
  <si>
    <t>Bendix Y203396 Rev 001 7.21.2
SAE J1113-11 REV JAN2012, Figure 2, ―Test Pulse 1</t>
  </si>
  <si>
    <t>Accept</t>
  </si>
  <si>
    <t>SAE J1113-11 REV JAN2012, Section 5, “Test Procedure”
SAE J1113-11 REV JAN2012, Figure 3, “Test Pulse 2a”</t>
  </si>
  <si>
    <t>Bendix Y203396 Rev 001 7.21.3
SAE J1113-11 REV JAN2012, Figure 3, ―Test Pulse 2a</t>
  </si>
  <si>
    <t>SAE J1113-11 REV JAN2012, Section 5, “Test Procedure”
SAE J1113-11 REV JAN2012, Figure 4, “Test Pulse 2b”</t>
  </si>
  <si>
    <t>Bendix Y203396 Rev 001 7.21.4
SAE J1113-11 REV JAN2012, Figure 4, ―Test Pulse 2b</t>
  </si>
  <si>
    <t>SAE J1113-11 REV JAN2012, Section 5, “Test Procedure”
SAE J1113-11 REV JAN2012, Figure 5, “Test Pulse 3a”</t>
  </si>
  <si>
    <t>Bendix Y203396 Rev 001 7.21.5
SAE J1113-11 REV JAN2012, Figure 5, ―Test Pulse 3a</t>
  </si>
  <si>
    <t>SAE J1113-11 REV JAN2012, Section 5, “Test Procedure”
SAE J1113-11 REV JAN2012, Figure 6, “Test Pulse 3b”</t>
  </si>
  <si>
    <t>Bendix Y203396 Rev 001 7.21.6
SAE J1113-11 REV JAN2012, Figure 6, ―Test Pulse 3b</t>
  </si>
  <si>
    <t>SAE J1113-11 REV JAN2012, Section 5, “Test Procedure”
SAE J1113-11 REV JAN2012, Figure 8, “Test Pulse 5a &amp; 5c”</t>
  </si>
  <si>
    <t>Bendix Y203396 Rev 001 7.21.7
SAE J1113-11 REV JAN2012, Table 10, ―Test Pulse 5c</t>
  </si>
  <si>
    <t>Only Pulse 5c was tested</t>
  </si>
  <si>
    <t>SAE J1113-12 REV AUG2006, Section 4.1, “Capacitive Coupling Clamp”
SAE J1113-12 REV AUG2006, Figure 2, “Test Pulse A”
SAE J1113-12 REV AUG2006, Figure 3, “Test Pulse B”</t>
  </si>
  <si>
    <t>Bendix Y203396 Rev 001 7.22.1
SAE J1113-11 REV JAN2012, Section 4.1.2, Figure 2, "Test Pulse A"
SAE J1113-11 REV JAN2012, Section 4.1.2, Figure 3, "Test Pulse B"</t>
  </si>
  <si>
    <t>SAE J1113-12 REV OCT2000, Section 4.1.2, ―Test Procedure 
SAE J1113-12 REV OCT2000, Figure 2&amp;3, ―Test Pulse A &amp; B</t>
  </si>
  <si>
    <t>Bendix Y203396 Rev 001 7.22.2
SAE J1113-11 REV JAN2012, Section 4.21, Figure 7</t>
  </si>
  <si>
    <t>SAE J1113-13 REV JUN2011, Section 5, “Test Setup and Procedure for Packaging and Handling Sensitivity Classification Test (Non-Powered Mode Test)”
SAE J1113-13 REV JUN2011, Table 1, “ESD Test Sequence and Voltage Levels”</t>
  </si>
  <si>
    <t>Bendix Y203396 Rev 001 7.23.1
SAE J1113-11 REV JAN2012, Table 1</t>
  </si>
  <si>
    <t>SAE J1113-13 REV JUN2011</t>
  </si>
  <si>
    <t>SAE J1113-13 REV JUN2011, Section 4, “Test Setup and Procedure for Powered Mode Component Tests”
SAE J1113-13 REV JUN2011, Table A1, “ESD Test Sequence and Voltage Levels”</t>
  </si>
  <si>
    <t>Bendix Y203396 Rev 001 7.23.2
SAE J1113-11 REV JAN2012, Table 1</t>
  </si>
  <si>
    <t>CISPR 25 Ed. 3 2008-03, Section 6.2, “Conducted Emissions from components/modules – Voltage Method”
CISPR 25 Ed. 3 2008-03, Table 5, “Examples of quasi-peak or peak limits for conducted disturbances – Voltage Method”
CISPR 25 Ed. 3 2008-03, Table 6, “Examples of average limits for conducted disturbances – Voltage Method”</t>
  </si>
  <si>
    <t>Bendix Y203396 Rev 001 7.24.1
CISPR 25 Rev 3 6.2
CISPR 25 Rev3 6.2.2.2 Figure 6
CISPR 25 Rev3 6.2.2.2 Table 5</t>
  </si>
  <si>
    <t>CISPR 25 Ed. 3 2008-03, Section 6.4, “Radiated Emissions from components/modules – ALSE Method”
CISPR 25 Ed. 3 2008-03, Table 9, “Examples of quasi-peak or peak limits for radiated disturbances – ALSE”
CISPR 25 Ed. 3 2008-03, Table 10, “Examples of average limits for radiated disturbances – ALSE”
SAE J551-1 REV JUN2010, “Performance Levels and Methods of Measurement of Electromagnetic Compatibility of Vehicles, Boats (up to 15 m), and Machines (16.6 Hz to 18 GHz)</t>
  </si>
  <si>
    <t>Bendix Y203396 Rev 001 7.24.2
CISPR 25 rev3 section 6.4</t>
  </si>
  <si>
    <t>Bendix Y203396 Rev 001 7.24.4
SAE J1113/21.</t>
  </si>
  <si>
    <t>Bendix Y203396 Rev 001 7.24.6
SAE J1113-4 REV AUG2004, Figure 1, “BCI Test Setup”
SAE J1113-4 REV AUG2004, Table A.1, “Functional Status…Severity level for immunity testing”</t>
  </si>
  <si>
    <t>Fleet vehicles have been retrofitted with iSense Pro but vehicle level testing has not been conducted</t>
  </si>
  <si>
    <t>UN ECE Regulation 10-04 March 6, 2012, “Vehicles with regard to electromagnetic compatibility
CISPR 12 Ed. 6.1 2009-03, Section 6.4.1, “Single Sample”
CISPR 12 Ed. 6.1 2009-03, Figure 2, “Limit of disturbance (peak and quasi-peak detector) at 10 m antenna distance”
CISPR 12 Ed. 6.1 2009-03, Figure 3, “Limits of disturbance (average detector) at 10 m antenna distance”
SAE J551-1 REV JUN2010, “Performance Levels and Methods of Measurement of Electromagnetic Compatibility of Vehicles, Boats (up to 15 m), and Machines (16.6 Hz to 18 GHz)</t>
  </si>
  <si>
    <t>ISO 11451-2 REV FEB2005, “Road vehicles — Vehicle test methods for electrical disturbances from narrowband radiated electromagnetic energy — Part 2: Off-vehicle radiation sources”
SAE J551-1 REV JUN2010, “Performance Levels and Methods of Measurement of Electromagnetic Compatibility of Vehicles, Boats (up to 15 m), and Machines (16.6 Hz to 18 GHz)</t>
  </si>
  <si>
    <t>PACCAR</t>
  </si>
  <si>
    <t>Standard</t>
  </si>
  <si>
    <t>Title</t>
  </si>
  <si>
    <t>DVP&amp;R
Item #</t>
  </si>
  <si>
    <t>DVP&amp;R Item/Test</t>
  </si>
  <si>
    <t>Accept,
Accept with Deviations, Deny, or N/A</t>
  </si>
  <si>
    <t>CPP0070</t>
  </si>
  <si>
    <t>Requirements for Electrical Connectors</t>
  </si>
  <si>
    <t>6.2.1.1</t>
  </si>
  <si>
    <t>Refer to Deutsch validation</t>
  </si>
  <si>
    <t>6.2.1.2</t>
  </si>
  <si>
    <t>6.2.1.3</t>
  </si>
  <si>
    <t>6.2.1.4</t>
  </si>
  <si>
    <t>6.2.1.5</t>
  </si>
  <si>
    <t>6.2.1.6</t>
  </si>
  <si>
    <t>6.2.1.7</t>
  </si>
  <si>
    <t>CPS0083</t>
  </si>
  <si>
    <t>Truck-specific Nomenclature and Terminology for Electrical Engineering</t>
  </si>
  <si>
    <t>Not a test specification</t>
  </si>
  <si>
    <t xml:space="preserve">CTS0012 </t>
  </si>
  <si>
    <t>Salt-Fog Test for Electrical and Electronic Components</t>
  </si>
  <si>
    <t>Tested at 35 °C for 240 hours, PACCAR requires 1008 hours</t>
  </si>
  <si>
    <t xml:space="preserve">CTS0053 </t>
  </si>
  <si>
    <t>High-Temperature Test for Electrical and Electronic Components</t>
  </si>
  <si>
    <t>IEC 60068-2-2, Test Bb
IEC 60068-2-2, Test Bd</t>
  </si>
  <si>
    <t>Currently unable to find in Bendix eNorm, will follow up</t>
  </si>
  <si>
    <t xml:space="preserve">CTS0055 </t>
  </si>
  <si>
    <t>Accelerated Temperature Aging Test for Electrical and Electronic Components</t>
  </si>
  <si>
    <t>IEC 60068-2-2, Test Bb</t>
  </si>
  <si>
    <t>CPP0190</t>
  </si>
  <si>
    <t>Electromagnetic-Radiated-Immunity Requirements for Electrical and Electronic Components</t>
  </si>
  <si>
    <t>Bendix Y203396 Rev 001 7.24.4
SAE J1113/21</t>
  </si>
  <si>
    <t>Tested by Ametek</t>
  </si>
  <si>
    <t>CPP0191</t>
  </si>
  <si>
    <t>Electromagnetic-Emissions for Electrical and Electronic Components</t>
  </si>
  <si>
    <t>CISPR 25 Edition 3.0 2008-03 Section 4.4
CISPR 25 Edition 3.0 2008-03 Section 6.4</t>
  </si>
  <si>
    <t>Tested by Ametek
Tested to a maximum frequency of 960 MHz</t>
  </si>
  <si>
    <t xml:space="preserve">CMT0021 </t>
  </si>
  <si>
    <t>Resistance to Automotive Fluids</t>
  </si>
  <si>
    <t>Ametek tested the following chemicals:
-Engine oils and additives
-Steam
-Waxes
-Degreasers
-Axle grease, soap, and detergents
-Undercoating material
-Dust control agents (MgCl2)</t>
  </si>
  <si>
    <t>CMT0058</t>
  </si>
  <si>
    <t>Visual Inspection for Electrical and Electronic Components</t>
  </si>
  <si>
    <t>Not tested</t>
  </si>
  <si>
    <t>CS0026</t>
  </si>
  <si>
    <t>Test Reporting Requirements for Electrical and Electronic Components</t>
  </si>
  <si>
    <t xml:space="preserve">CS0072 </t>
  </si>
  <si>
    <t>Ultraviolet-Light-Exposure Testing for Electrical and Electronic Components</t>
  </si>
  <si>
    <t>CTS0013</t>
  </si>
  <si>
    <t>Voltage Test Requirements for Electrical and Electronic Components</t>
  </si>
  <si>
    <t>Not tested to PACCAR spec</t>
  </si>
  <si>
    <t>CPP0193</t>
  </si>
  <si>
    <t>Electromagnetic-Conducted Emissions for Electrical and Electronic Components</t>
  </si>
  <si>
    <t>CISPR 25 Section 6.0</t>
  </si>
  <si>
    <t>Tested by Ametek
Class 5 limits used</t>
  </si>
  <si>
    <t>CTS0019</t>
  </si>
  <si>
    <t>Electrostatic Discharge (ESD) Immunity Test Requirements</t>
  </si>
  <si>
    <t xml:space="preserve"> ISO 10605</t>
  </si>
  <si>
    <t>ESD Unpowered
Test Sequence    Discharge Type     Voltage level
1                                     Contact                     +/- 4 kV
2                                     Contact                     +/- 6 kV
3                                          Air                         +/- 8 kV
4                                     Contact                     +/- 8 kV
5                                          Air                        +/- 15 kV
6                                          Air                        +/- 25 kV
Simulation parameters:
Ci = 150 pF
Ri = 2000 Ω
Temperature = 23C +/- 3C
Humidity = 20-50%</t>
  </si>
  <si>
    <t>ESD Powered
Test Sequence     Discharge Type        Voltage level
1                                     Contact                     +/- 2 kV
2                                     Contact                     +/- 4 kV
3                                     Contact                     +/- 6 kV
4                                     Contact                     +/- 8 kV
5                                          Air                        +/- 15 kV
Simulation parameters:
Ci = 330 pF
Ri = 2000 Ω
Temperature = 23C +/- 3C
Humidity = 20-50%</t>
  </si>
  <si>
    <t>CPP0016</t>
  </si>
  <si>
    <t>Electrical Transients</t>
  </si>
  <si>
    <t>SAE J1113-11 Pulse 5A</t>
  </si>
  <si>
    <t>Heavy Truck Load Dump - Pulse 5c</t>
  </si>
  <si>
    <t>Pulse 5A not tested</t>
  </si>
  <si>
    <t>SAE J1113-11 Pulse 1B</t>
  </si>
  <si>
    <t>SAE J1113-11 Pulse 3B</t>
  </si>
  <si>
    <t>Pulse of -150V was tested</t>
  </si>
  <si>
    <t>SAE J1113-11 Pulse 3A</t>
  </si>
  <si>
    <t>Bendix Y203396 Rev 001 7.21.6
SAE J1113-11 REV JAN2012, Figure 6, ―Test Pulse 3a</t>
  </si>
  <si>
    <t>Pulse of +100V was tested</t>
  </si>
  <si>
    <t>Conducted Noise Immunity 30 Hz to 80 Hz</t>
  </si>
  <si>
    <t>Bendix Y203396 Rev 001 7.22.2
SAE J1113-11 REV JAN2012, Section 4.21 Figure 7</t>
  </si>
  <si>
    <t>Each wire exposed to noise for 5-10 s, PACCAR specifies 10 +/- 1 s</t>
  </si>
  <si>
    <t>CTS0052</t>
  </si>
  <si>
    <t>Temperature Cyclic Test for Electrical and Electronic Components</t>
  </si>
  <si>
    <t>IEC 60068-2-14, Test Nb</t>
  </si>
  <si>
    <t>Y203401 Rev 002 - 7.3
SAE J1455 AUG 2012, section 4.1.3.1</t>
  </si>
  <si>
    <t>Duration and cycle count more extreme than PACCAR spec
High/Low Temp: 85C/-40C
High/Low Temp Exposure Time: 12 hrs/3 hrs
Cycle Length/Count: 24 hrs/30</t>
  </si>
  <si>
    <t xml:space="preserve">CTS0054 </t>
  </si>
  <si>
    <t>Low-Temperature Test for Electrical and Electronic Components</t>
  </si>
  <si>
    <t>IEC 60068-2-1, Test A: Test Ab</t>
  </si>
  <si>
    <t>Standalone low temperature test not performed</t>
  </si>
  <si>
    <t xml:space="preserve">CTS0056 </t>
  </si>
  <si>
    <t>Thermal Shock of Electrical and Electronic Equipment by Splashing</t>
  </si>
  <si>
    <t>IEC 60068-2-14, Test Nc</t>
  </si>
  <si>
    <t xml:space="preserve">CTS0157 </t>
  </si>
  <si>
    <t>Flammability Test for Electrical and Electronic Components</t>
  </si>
  <si>
    <t>IEC 60695 11-10
ISO 9773</t>
  </si>
  <si>
    <t>CTS0385</t>
  </si>
  <si>
    <t>Rubber, Vulcanized or Thermoplastic - Resistance to Ozone Cracking:  Static Strain Testing</t>
  </si>
  <si>
    <t>Not tested, not necessary</t>
  </si>
  <si>
    <t>CTS0071</t>
  </si>
  <si>
    <t>Free-Fall Drop Test for Electrical and Electronic Components</t>
  </si>
  <si>
    <t>3 DUT dropped from 1 meter onto concrete floor. All DUTs were dropped from the same 3 orientations. No visible damage, DUTs still functional.</t>
  </si>
  <si>
    <t>CTS0060</t>
  </si>
  <si>
    <t>General Test Conditions for Electrical and Electronic Components</t>
  </si>
  <si>
    <t>General testing requirements</t>
  </si>
  <si>
    <t xml:space="preserve">CTS0022 </t>
  </si>
  <si>
    <t>Protection of Electrical and Electronic Equipment Against Water 
(Including Steam Cleaning/High Pressure Cleaning</t>
  </si>
  <si>
    <t>ISO20653</t>
  </si>
  <si>
    <t>IP67</t>
  </si>
  <si>
    <t>Tested for IPX7. Tested in accordance with ISO 20653. Dust testing was performed in a separate test within this report (Dust Bombardment Test).</t>
  </si>
  <si>
    <t>CTS0073</t>
  </si>
  <si>
    <t>Thermal Shock by Venting of Electrical and Electronic Components</t>
  </si>
  <si>
    <t>Cycle count more extreme than PACCAR spec
High/Low Temp: 85C/-40C
High/Low Temp Exposure Time: 12 hrs/3 hrs
Cycle Count Short/Long: 84/500</t>
  </si>
  <si>
    <t>CTS0011</t>
  </si>
  <si>
    <t>Humidity Testing for Electrical and Electronic Components, excluding the Damp-Heat Test</t>
  </si>
  <si>
    <t>IEC 600682-30</t>
  </si>
  <si>
    <t>Test at a humidity of 85% ± 5% rather than ≥ 90% as specified in the PACCAR spec</t>
  </si>
  <si>
    <t>CTS0015</t>
  </si>
  <si>
    <t>Vibration Requirements and Test Methods for Electrical/Electronic and Mechanical Components</t>
  </si>
  <si>
    <t>ISO 16750-3 Test VII or VIII</t>
  </si>
  <si>
    <t>Random vibration does not align with PACCAR vibration test spec</t>
  </si>
  <si>
    <t xml:space="preserve">Swept sine vibration does not align with PACCAR vibration test spec </t>
  </si>
  <si>
    <t>CTS0051</t>
  </si>
  <si>
    <t>Environmental Requirements and Test Methods for Electrical and Electronic Components</t>
  </si>
  <si>
    <t>CPS0098</t>
  </si>
  <si>
    <t>Product Identification and Traceability</t>
  </si>
  <si>
    <t>Design specification - not a test specification</t>
  </si>
  <si>
    <t>CMT0030</t>
  </si>
  <si>
    <t>Prime Paint For Aluminum and Ferrous Substrates</t>
  </si>
  <si>
    <t>CMT0032</t>
  </si>
  <si>
    <t>Approved Paints List</t>
  </si>
  <si>
    <t>CMT0033</t>
  </si>
  <si>
    <t>Test Methods and Approval Process for Paints</t>
  </si>
  <si>
    <t>CMT0048</t>
  </si>
  <si>
    <t>Exterior Paint for Aluminum and Ferrous Substrates, Full or Intermittent UV Exposure</t>
  </si>
  <si>
    <t>CPS0476</t>
  </si>
  <si>
    <t>QR Codes on Parts</t>
  </si>
  <si>
    <t>CS0074</t>
  </si>
  <si>
    <t>GRAVEL BOMBARDMENT TEST FOR ELECTRICAL AND ELECTRONIC COMPONENTS</t>
  </si>
  <si>
    <t>ASTM D 3170</t>
  </si>
  <si>
    <t>DUT tested at ambient temperature with 1 pint of gravel. Analyzed for IP68 compliance.</t>
  </si>
  <si>
    <t>CS0075</t>
  </si>
  <si>
    <t>POWER-INTERFACE TEST REQUIREMENTS FOR ELECTRICAL AND ELECTRONIC 
DEVICES</t>
  </si>
  <si>
    <t>CTS0020</t>
  </si>
  <si>
    <t>Protection of Electrical and Electronic Components against Dust</t>
  </si>
  <si>
    <t>IEC 60529</t>
  </si>
  <si>
    <t>Tested for 24 hours, analyzed for IP68 compliance</t>
  </si>
  <si>
    <t>CTS0053</t>
  </si>
  <si>
    <t>High Temperature Test for Operating Electrical and Electronic Components</t>
  </si>
  <si>
    <t>Standalone high temperature test not performed</t>
  </si>
  <si>
    <t>CPS0484</t>
  </si>
  <si>
    <t>Special Characteristics Process Requirements (For Drawings)</t>
  </si>
  <si>
    <t>ISO 16750-2</t>
  </si>
  <si>
    <t>ISO 7637-2</t>
  </si>
  <si>
    <t>J1455</t>
  </si>
  <si>
    <t>NIST SP800-133</t>
  </si>
  <si>
    <t>NIST FIPS 186-4</t>
  </si>
  <si>
    <t>NIST SP800-108</t>
  </si>
  <si>
    <t>NIST SP800-38A</t>
  </si>
  <si>
    <t>NIST SP800-38B</t>
  </si>
  <si>
    <t>NIST SP800-38D</t>
  </si>
  <si>
    <t>NIST SP800-57 Part 1</t>
  </si>
  <si>
    <t>NIST SP800-63B</t>
  </si>
  <si>
    <t>SLC01-02</t>
  </si>
  <si>
    <t>SLC02-01</t>
  </si>
  <si>
    <t xml:space="preserve">SLC02-03 </t>
  </si>
  <si>
    <t>SLC02-04</t>
  </si>
  <si>
    <t>SLC02-06</t>
  </si>
  <si>
    <t>SLC03-02</t>
  </si>
  <si>
    <t>SLC04-02</t>
  </si>
  <si>
    <t>SLC04-05</t>
  </si>
  <si>
    <t>SLC06-02</t>
  </si>
  <si>
    <t>Len</t>
  </si>
  <si>
    <t>Y-start</t>
  </si>
  <si>
    <t>SAE-start</t>
  </si>
  <si>
    <t>Y-end</t>
  </si>
  <si>
    <t>Bendix reference</t>
  </si>
  <si>
    <t>SAE reference</t>
  </si>
  <si>
    <t>Input</t>
  </si>
  <si>
    <t>Other reference</t>
  </si>
  <si>
    <t>Other-start</t>
  </si>
  <si>
    <t>SAE Reference</t>
  </si>
  <si>
    <t>Other Reference</t>
  </si>
  <si>
    <t>Bendix section</t>
  </si>
  <si>
    <t>Bendix reference plus section</t>
  </si>
  <si>
    <t>Rev-end</t>
  </si>
  <si>
    <t>Bendix Section</t>
  </si>
  <si>
    <t>Row Labels</t>
  </si>
  <si>
    <t>(blank)</t>
  </si>
  <si>
    <t>Grand Total</t>
  </si>
  <si>
    <t>Y203396 Rev 001</t>
  </si>
  <si>
    <t>Count of Section</t>
  </si>
  <si>
    <t>`</t>
  </si>
  <si>
    <t>Volvo</t>
  </si>
  <si>
    <t>STD 515-0003, Issue 6 (May 2023)</t>
  </si>
  <si>
    <t>ISO 11452-2</t>
  </si>
  <si>
    <t>CISPR 25</t>
  </si>
  <si>
    <t>ISO 11452-4</t>
  </si>
  <si>
    <t>Y293396
02NOV2021</t>
  </si>
  <si>
    <t>PACCAR
CPP190 - 14NOV2011
CPP191 - 08MAR2012
CPP193 - 08MAY2020</t>
  </si>
  <si>
    <t>NAVISTAR
DR100159-06</t>
  </si>
  <si>
    <t>VOLVO
STD 515-0003 Issue 6 - May2023</t>
  </si>
  <si>
    <t>RI</t>
  </si>
  <si>
    <t>SAE J1113/21
10KHz to 18 GHz, 250V/m
CW, AM 1KHZ 80%
Vertical, Horizontal
Step Size: ISO11452
(Optional)
800MHz to 12GHz 
Pulse Modulation: Ton 577us, T 4600us (217Hz/12%)</t>
  </si>
  <si>
    <t>SAE J1113-21, CPP0190
100KHz to 2.5 GHz, 150V/m
1MHz to 800MHz, CW, AM 1KHz 80%
800MHz to 2.5GHz, CW, pulsed
PRR = 217 Hz, Ton: 577us, T 4600us.
Step Size (Table 4-CPP0190)
Vertical, Horizontal
RF-ALSE/ISO11452-2: 26MHz to 2.5 GHz</t>
  </si>
  <si>
    <t>SAE J113-21. DR100159-06
200MHz to 3GHz, 200V/m
CW, AM 1KHz 80%
Vertical, Horizontal
Step Size (DR100159-06: Table 27)</t>
  </si>
  <si>
    <t>ISO 11452-2, STD 515-0003
200MHz to 12.4GHz
 200 MHz to 800 MHz (CW and AM)
800 MHz to 6 GHz (CW and PM1)
L-band, S-band, C-band and X-band (CW and PM2)
200 MHz to 1 GHz, 1 orientation
Above 1 GHz, 2 orthogonal orientations.
Vertical, Horizontal</t>
  </si>
  <si>
    <t>CE</t>
  </si>
  <si>
    <t>CISPR25 Rev 4
150KHz to 108 MHz
PK, AVG
Class 5</t>
  </si>
  <si>
    <t>CISPR25 - CPP0193
100KHz - 108 MHz
PK, AVG
Fband (Table 3, 4-CPP0193)
Class 3, 4, 5</t>
  </si>
  <si>
    <t>CISPR25 Ed 3. 
150KHz to 108MHz
PK, AVG
Class 4</t>
  </si>
  <si>
    <t>CISPR 25, STD 515-0003
100Khz-108Mhz 
F-Band (Table 65- STD515-0003)
PK, AVG
Class 5</t>
  </si>
  <si>
    <t>RE</t>
  </si>
  <si>
    <t>CISPR25 Rev 4
150KHz to 3.0 GHz
PK, AVK
Class 4</t>
  </si>
  <si>
    <t>CISPR25, CPP0191
100 KHz to 2.5 GHz
PK, AVG
Class 5
Fband (COO0191-Table, 3, 4, 5)
Class 3, 4, 5</t>
  </si>
  <si>
    <t>CISPR25, ALSE
150KHz to 1.583 GHz
PK, AVG
CISPR12 extrapolated 1M antenna spacing (DR100159-06, Figure 6).
Class 3</t>
  </si>
  <si>
    <t xml:space="preserve">CISPR25, ALSE
150 kHz to 30 MHz (Vertical Polarization)
30 MHz to 5.925 GHz, (Vertical and Horizonatal Polarization)
Pk. Avg
150 kHz to 1 GHz, 1 orientation
Above 1 GHz, 2 orthogonal orientations.
(Check Table 69,70,71  for frequency bands)
</t>
  </si>
  <si>
    <t>BCI</t>
  </si>
  <si>
    <t>SAE J1113-4
1MHz to 400MHz, 300mA
CW, AM 1KHz, 80%
150mm, 450mm, 750mm</t>
  </si>
  <si>
    <t>SAE J1113-4, CPP0190
100KHz to 200MHz, 100mA
100KHz to 30MHz, Differential BCI test with substitution.
30MHZ and above, Common Mode Injection at positions: 150mm, 450mm, 750mm.</t>
  </si>
  <si>
    <t xml:space="preserve">SAE J1113-4, DR100159-06
10KHz to 400MHz, 120mA
CW, AM 1KHz, 80%
Substitution Injection at positions:
150mm, 450mm, 750mm
</t>
  </si>
  <si>
    <t xml:space="preserve">ISO 11452-4, STD 515-0003
Closed loop Method with limitation of applied forward power (1-meter long Harness)
100Khz-400MHz
CW, AM 1Khz 80%
Test Levels in Table 45 </t>
  </si>
  <si>
    <t>200MHz to 12.4GHz
 200 MHz to 800 MHz (CW and AM)
800 MHz to 6 GHz (CW and PM1)
L-band, S-band, C-band and X-band (CW and PM2)
200 MHz to 1 GHz, 1 orientation
Above 1 GHz, 2 orthogonal orientations.
Vertical, Horizontal</t>
  </si>
  <si>
    <t>100Khz-108Mhz 
F-Band (Table 65- STD515-0003)
PK, AVG
Class 5</t>
  </si>
  <si>
    <t>ALSE
150 kHz to 30 MHz (Vertical Polarization)
30 MHz to 5.925 GHz, (Vertical and Horizonatal Polarization)
Pk. Avg
150 kHz to 1 GHz, 1 orientation
Above 1 GHz, 2 orthogonal orientations.
(Check Table 69,70,71  for frequency bands)</t>
  </si>
  <si>
    <t xml:space="preserve">Closed loop Method with limitation of applied forward power (1-meter long Harness)
100Khz-400MHz
CW, AM 1Khz 80%
Test Levels in Table 45 </t>
  </si>
  <si>
    <t>100KHz to 200MHz, 100mA
100KHz to 30MHz, Differential BCI test with substitution.
30MHZ and above, Common Mode Injection at positions: 150mm, 450mm, 750mm.</t>
  </si>
  <si>
    <t>200MHz to 3GHz, 200V/m
CW, AM 1KHz 80%
Vertical, Horizontal
Step Size (DR100159-06: Table 27)</t>
  </si>
  <si>
    <t>CISPR 25, Edition 3</t>
  </si>
  <si>
    <t>SAE J1113-4</t>
  </si>
  <si>
    <t>SAE J1113-21</t>
  </si>
  <si>
    <t>CISPR 25, ALSE</t>
  </si>
  <si>
    <t>150KHz to 108MHz
PK, AVG
Class 4</t>
  </si>
  <si>
    <t>150KHz to 1.583 GHz
PK, AVG
CISPR12 extrapolated 1M antenna spacing (DR100159-06, Figure 6).
Class 3</t>
  </si>
  <si>
    <t>100KHz to 2.5 GHz, 150V/m
1MHz to 800MHz, CW, AM 1KHz 80%
800MHz to 2.5GHz, CW, pulsed
PRR = 217 Hz, Ton: 577us, T 4600us.
Step Size (Table 4-CPP0190)
Vertical, Horizontal
RF-ALSE/ISO11452-2: 26MHz to 2.5 GHz</t>
  </si>
  <si>
    <t>100KHz - 108 MHz
PK, AVG
Fband (Table 3, 4-CPP0193)
Class 3, 4, 5</t>
  </si>
  <si>
    <t>100 KHz to 2.5 GHz
PK, AVG
Class 5
Fband (COO0191-Table, 3, 4, 5)
Class 3, 4, 5</t>
  </si>
  <si>
    <t>Criteria</t>
  </si>
  <si>
    <t>Product</t>
  </si>
  <si>
    <t>Document</t>
  </si>
  <si>
    <t>Lining Wear Sensor</t>
  </si>
  <si>
    <t>Y385081 Rev 001</t>
  </si>
  <si>
    <t>7.3.1</t>
  </si>
  <si>
    <t>IEC 60068-2-2</t>
  </si>
  <si>
    <t>7.3.2</t>
  </si>
  <si>
    <t>Dry heat test/ High temperature</t>
  </si>
  <si>
    <t>Cold test / Low temperature (with storage)</t>
  </si>
  <si>
    <t>IEC 60068-2-1</t>
  </si>
  <si>
    <t>Thermal shock</t>
  </si>
  <si>
    <t>Leakage test / Ice water shock test</t>
  </si>
  <si>
    <t>ISO16750-4</t>
  </si>
  <si>
    <t>IEC 60068-2-14 Nc</t>
  </si>
  <si>
    <t>7.3.3</t>
  </si>
  <si>
    <t>7.3.4</t>
  </si>
  <si>
    <t>7.3.5</t>
  </si>
  <si>
    <t>Damp test, static</t>
  </si>
  <si>
    <t>IEC 60068-2-78</t>
  </si>
  <si>
    <t>7.3.6</t>
  </si>
  <si>
    <t>Damp heat test, cyclic</t>
  </si>
  <si>
    <t>IEC 60068-2-30</t>
  </si>
  <si>
    <t>7.3.7</t>
  </si>
  <si>
    <t>7.3.8</t>
  </si>
  <si>
    <t>Thermal cycling test</t>
  </si>
  <si>
    <t>Storage test</t>
  </si>
  <si>
    <t>IEC 60068-2-14 Nb</t>
  </si>
  <si>
    <t>IVECO 18-2252</t>
  </si>
  <si>
    <t>7.3.9</t>
  </si>
  <si>
    <t>Temperature step test</t>
  </si>
  <si>
    <t>7.4.1</t>
  </si>
  <si>
    <t>DIN 40046</t>
  </si>
  <si>
    <t>Random vibration test</t>
  </si>
  <si>
    <t>Resonance test</t>
  </si>
  <si>
    <t>IEC 60068-2-34</t>
  </si>
  <si>
    <t>7.4.2</t>
  </si>
  <si>
    <t>7.4.3</t>
  </si>
  <si>
    <t>7.4.4</t>
  </si>
  <si>
    <t>Sinus vibration test</t>
  </si>
  <si>
    <t>Shock test</t>
  </si>
  <si>
    <t>IEC 60068-2-27</t>
  </si>
  <si>
    <t>7.4.5</t>
  </si>
  <si>
    <t>Drop test / Mechanical shock</t>
  </si>
  <si>
    <t>ISO 16750-3</t>
  </si>
  <si>
    <t>IEC 60068-2-3</t>
  </si>
  <si>
    <t>7.4.6</t>
  </si>
  <si>
    <t>Accelerated lifetime</t>
  </si>
  <si>
    <t>Degree of protection</t>
  </si>
  <si>
    <t>Chemical resistance</t>
  </si>
  <si>
    <t>Fire resistance test</t>
  </si>
  <si>
    <t>Screw and service test</t>
  </si>
  <si>
    <t>Endurance test</t>
  </si>
  <si>
    <t>7.4.7</t>
  </si>
  <si>
    <t>7.4.8</t>
  </si>
  <si>
    <t>7.4.9</t>
  </si>
  <si>
    <t>7.4.10</t>
  </si>
  <si>
    <t>ISO 20653</t>
  </si>
  <si>
    <t>Y421468</t>
  </si>
  <si>
    <t>DIN EN 60695-11-10</t>
  </si>
  <si>
    <t>ISO 16750-2 (2006)</t>
  </si>
  <si>
    <t>7.6.1</t>
  </si>
  <si>
    <t>Disturbances by conduction and coupling</t>
  </si>
  <si>
    <t>ISO 7637-3</t>
  </si>
  <si>
    <t>7.6.2</t>
  </si>
  <si>
    <t>Overvoltage (temperature at 65C)</t>
  </si>
  <si>
    <t>Overvoltage (room temperature 1)</t>
  </si>
  <si>
    <t>Overvoltage (room temperature 2)</t>
  </si>
  <si>
    <t>ISO 16750-1</t>
  </si>
  <si>
    <t>ISO 7637-3:2007</t>
  </si>
  <si>
    <t>7.6.3</t>
  </si>
  <si>
    <t>Reset behavior at voltage drop</t>
  </si>
  <si>
    <t>7.6.4.1</t>
  </si>
  <si>
    <t>7.7.2</t>
  </si>
  <si>
    <t>7.7.3</t>
  </si>
  <si>
    <t>7.7.4</t>
  </si>
  <si>
    <t>Immunity to electrostatic discharge (unpowered)</t>
  </si>
  <si>
    <t>Immunity to electrostatic discharge (powered)</t>
  </si>
  <si>
    <t>ISO 10605</t>
  </si>
  <si>
    <t>Radiated immunity (BCI)</t>
  </si>
  <si>
    <t>Radiated immunity (ALSE)</t>
  </si>
  <si>
    <t>7.7.5</t>
  </si>
  <si>
    <t>Immunity to low-frequency magnetic fields</t>
  </si>
  <si>
    <t>ISO 11452-8</t>
  </si>
  <si>
    <t>7.7.6</t>
  </si>
  <si>
    <t>Impact test cover</t>
  </si>
  <si>
    <t>7.8.1</t>
  </si>
  <si>
    <t>Temperature cycling test</t>
  </si>
  <si>
    <t>Y048861</t>
  </si>
  <si>
    <t>DIN EN 600689-2-14</t>
  </si>
  <si>
    <t>7.8.2</t>
  </si>
  <si>
    <t>Protection test</t>
  </si>
  <si>
    <t>Y048862</t>
  </si>
  <si>
    <t>7.8.3</t>
  </si>
  <si>
    <t>7.8.4</t>
  </si>
  <si>
    <t>Combination test</t>
  </si>
  <si>
    <t>Y048866</t>
  </si>
  <si>
    <t>Vibration test</t>
  </si>
  <si>
    <t>Y048867</t>
  </si>
  <si>
    <t>Reference 2</t>
  </si>
  <si>
    <t>Reference 1</t>
  </si>
  <si>
    <t>IEC 60068-2-38</t>
  </si>
  <si>
    <t>ISO 16750-5</t>
  </si>
  <si>
    <t>CISPR 25, class 5</t>
  </si>
  <si>
    <t>Comments</t>
  </si>
  <si>
    <t>Product Criteria 1</t>
  </si>
  <si>
    <t>Product Criteria 2</t>
  </si>
  <si>
    <t>Product Criteria 3</t>
  </si>
  <si>
    <t>Product Criteria 4</t>
  </si>
  <si>
    <t>Bendix Critieria 1</t>
  </si>
  <si>
    <t>Bendix Critieria 2</t>
  </si>
  <si>
    <t>Bendix Critieria 3</t>
  </si>
  <si>
    <t>Bendix Critieria 4</t>
  </si>
  <si>
    <t>Exposure time = 1 hour</t>
  </si>
  <si>
    <t>Transient time = &lt; 30 secs</t>
  </si>
  <si>
    <t>Number of cycles = 1000</t>
  </si>
  <si>
    <t>Y203401 Rev 001</t>
  </si>
  <si>
    <t>Transient time &lt; 5 secs</t>
  </si>
  <si>
    <t>Number of cycles = 500</t>
  </si>
  <si>
    <r>
      <t>-40</t>
    </r>
    <r>
      <rPr>
        <sz val="11"/>
        <color theme="1"/>
        <rFont val="Arial"/>
        <family val="2"/>
      </rPr>
      <t>°</t>
    </r>
    <r>
      <rPr>
        <sz val="11"/>
        <color theme="1"/>
        <rFont val="Aptos Narrow"/>
        <family val="2"/>
      </rPr>
      <t>C to +165°C</t>
    </r>
  </si>
  <si>
    <t>Section 7.1</t>
  </si>
  <si>
    <t>Section 7.7</t>
  </si>
  <si>
    <r>
      <t>Temperature = -40</t>
    </r>
    <r>
      <rPr>
        <sz val="11"/>
        <color theme="1"/>
        <rFont val="Arial"/>
        <family val="2"/>
      </rPr>
      <t>°</t>
    </r>
    <r>
      <rPr>
        <sz val="11"/>
        <color theme="1"/>
        <rFont val="Aptos Narrow"/>
        <family val="2"/>
      </rPr>
      <t>C</t>
    </r>
  </si>
  <si>
    <t>Humidity = 93%</t>
  </si>
  <si>
    <t>Exposure time = 24 hours</t>
  </si>
  <si>
    <t>Temperature = 85°C</t>
  </si>
  <si>
    <t>Humidity = 85% +/- 5%</t>
  </si>
  <si>
    <t>Exposure time = 1000 hours</t>
  </si>
  <si>
    <t>-40°C to +85°C</t>
  </si>
  <si>
    <t>Transient time = 1K/min</t>
  </si>
  <si>
    <t>Number of cycles = 100</t>
  </si>
  <si>
    <t>Humidity Test (Long)</t>
  </si>
  <si>
    <t>Humidity Test (Short)</t>
  </si>
  <si>
    <t>Number of cycles = 1</t>
  </si>
  <si>
    <t>Range = 5 to 2000Hz</t>
  </si>
  <si>
    <t>Acceleration = 20m/s^2</t>
  </si>
  <si>
    <t>Sweep rate = 1 octave/min</t>
  </si>
  <si>
    <t>RMS = 161m/s^2</t>
  </si>
  <si>
    <t>Number of axis = 3</t>
  </si>
  <si>
    <t>Transient time = 10K/min</t>
  </si>
  <si>
    <t>Recovery = 2h, 23°C, 60%</t>
  </si>
  <si>
    <t>Peak acceleration = 500m/s^2</t>
  </si>
  <si>
    <t>Duration = 11mS</t>
  </si>
  <si>
    <t>Pulse shape = half-sine</t>
  </si>
  <si>
    <t>Num of shocks per axis per temp = 10 pos, 10, neg</t>
  </si>
  <si>
    <t>Drop height = 1m</t>
  </si>
  <si>
    <t>Orientation = 3 axis</t>
  </si>
  <si>
    <r>
      <t>Temperature = 165</t>
    </r>
    <r>
      <rPr>
        <sz val="11"/>
        <color theme="1"/>
        <rFont val="Arial"/>
        <family val="2"/>
      </rPr>
      <t>°</t>
    </r>
    <r>
      <rPr>
        <sz val="11"/>
        <color theme="1"/>
        <rFont val="Aptos Narrow"/>
        <family val="2"/>
      </rPr>
      <t>C</t>
    </r>
  </si>
  <si>
    <t>Exposure time for Y203401 is only 1 hour</t>
  </si>
  <si>
    <t>Exposure time for Y203401 is only 1 hour; confirm max temperature</t>
  </si>
  <si>
    <t>Sub-Compliance 1</t>
  </si>
  <si>
    <t>Sub-Compliance 2</t>
  </si>
  <si>
    <t>Sub-Compliance 3</t>
  </si>
  <si>
    <t>Sub-Compliance 4</t>
  </si>
  <si>
    <t>Y203399 Rev 001</t>
  </si>
  <si>
    <t>Range = 10 to 2000Hz</t>
  </si>
  <si>
    <t>Test duration = 71 hours</t>
  </si>
  <si>
    <t>Need to confirm the RMS = 161 m/s^2 (16.4g)?</t>
  </si>
  <si>
    <t>RMS = 4.62g</t>
  </si>
  <si>
    <t>Number of drops = 2 drop</t>
  </si>
  <si>
    <t>1 extra drop per orientation</t>
  </si>
  <si>
    <t>Peak acceleration = 294m/s^2</t>
  </si>
  <si>
    <t>Pulse shape = sawtooth</t>
  </si>
  <si>
    <t>Num of shocks per axis per temp = 18 pos</t>
  </si>
  <si>
    <t>Spec of 500m/s^2 is greater than test document; pulse shape is different</t>
  </si>
  <si>
    <t>Section 7.31.2</t>
  </si>
  <si>
    <t>Section 7.31.1</t>
  </si>
  <si>
    <t>Section 7.32.2</t>
  </si>
  <si>
    <t>Radiated Emissions - Component</t>
  </si>
  <si>
    <t>ALSE</t>
  </si>
  <si>
    <t>150kHz to 3.0GHz</t>
  </si>
  <si>
    <t>Section 7.32.4</t>
  </si>
  <si>
    <t>Radiated Immunity - Component</t>
  </si>
  <si>
    <t>10kHz to 18GHz</t>
  </si>
  <si>
    <t>SAE J1113-13 REV FEB 2015</t>
  </si>
  <si>
    <t>CISPR 25, REV 4, section 6.5</t>
  </si>
  <si>
    <t>Direct = +/-4, 8kV</t>
  </si>
  <si>
    <t>Air = +/-4, 8, 15kV</t>
  </si>
  <si>
    <t>10 pos/10 neg @ 5 secs</t>
  </si>
  <si>
    <t>R = 330, C = 150pF</t>
  </si>
  <si>
    <t>R = 330, C = 300pF</t>
  </si>
  <si>
    <t>Direct = +/-4, 6, 8kV</t>
  </si>
  <si>
    <t>Air = +/-8, 15, 25kV</t>
  </si>
  <si>
    <t>R = 2000, C = 150pF</t>
  </si>
  <si>
    <t>Test spec is more severe at more contact discharges, higher air discharges and slightly different model</t>
  </si>
  <si>
    <t>Direct = +/-2, 4, 6, 8kV</t>
  </si>
  <si>
    <t>Air = +/-15kV</t>
  </si>
  <si>
    <t>R = 2000, C = 330pF</t>
  </si>
  <si>
    <t>Section 7.32.6</t>
  </si>
  <si>
    <t>Coupled Immunity - Bulk Current Injection</t>
  </si>
  <si>
    <t>SAE J1113-4 REV APR 2014</t>
  </si>
  <si>
    <t>1 MHz to 400 MHz</t>
  </si>
  <si>
    <t>Lower test limit of product spec is below the test spec</t>
  </si>
  <si>
    <t>Minimum class C</t>
  </si>
  <si>
    <t>Minimum class D</t>
  </si>
  <si>
    <t>Test duration = 1 hour</t>
  </si>
  <si>
    <t>Applied voltage = 32V to each input</t>
  </si>
  <si>
    <t xml:space="preserve">Test duration = 1mS +/- 10% </t>
  </si>
  <si>
    <t>Applied voltage = 45V to each input</t>
  </si>
  <si>
    <t>Immunity to Voltage Ripples</t>
  </si>
  <si>
    <t>Immunity to Micro Power Cuts</t>
  </si>
  <si>
    <t>Section 10.1</t>
  </si>
  <si>
    <t>Section 10.2</t>
  </si>
  <si>
    <t>Immunity to High-voltage Supply</t>
  </si>
  <si>
    <t>Section 10.3</t>
  </si>
  <si>
    <t>Pulse 1 (Supply lines)</t>
  </si>
  <si>
    <t>Pulse 2a (Supply lines)</t>
  </si>
  <si>
    <t>Pulse 2b (Supply lines)</t>
  </si>
  <si>
    <t>Pulse 3a and 3b (Supply lines)</t>
  </si>
  <si>
    <t>Pulse 4 (Supply lines)</t>
  </si>
  <si>
    <t>Pulse 5a/c (Supply lines)</t>
  </si>
  <si>
    <t>Section 11.4</t>
  </si>
  <si>
    <t>Section 11.2</t>
  </si>
  <si>
    <t>Section 11.3</t>
  </si>
  <si>
    <t>Section 11.5</t>
  </si>
  <si>
    <t>Section 11.6</t>
  </si>
  <si>
    <t>Section 11.7</t>
  </si>
  <si>
    <t>Section 12.2</t>
  </si>
  <si>
    <t>Section 12.3</t>
  </si>
  <si>
    <t>ESD Handling</t>
  </si>
  <si>
    <t>ESD Powered up, direct</t>
  </si>
  <si>
    <t>ESD Powered up, indirect</t>
  </si>
  <si>
    <t>Section 13.1</t>
  </si>
  <si>
    <t>Section 13.2</t>
  </si>
  <si>
    <t>Section 13.3</t>
  </si>
  <si>
    <t>Section 14.2</t>
  </si>
  <si>
    <t>Section 6.2.1.1</t>
  </si>
  <si>
    <t>Section 6.2.1.2</t>
  </si>
  <si>
    <t>Section 6.2.1.3</t>
  </si>
  <si>
    <t>Section 6.2.1.4</t>
  </si>
  <si>
    <t>Section 6.2.1.5</t>
  </si>
  <si>
    <t>Section 6.2.1.6</t>
  </si>
  <si>
    <t>Section 6.2.1.7</t>
  </si>
  <si>
    <t>Section 14.5</t>
  </si>
  <si>
    <t>Radiated Immunity - ALSE</t>
  </si>
  <si>
    <t>Radiated Immunity - Low-frequency magnetic field</t>
  </si>
  <si>
    <t>Section 14.6</t>
  </si>
  <si>
    <t>Section 15.1</t>
  </si>
  <si>
    <t>Section 16.3</t>
  </si>
  <si>
    <t>Radiated Emissions - ALSE</t>
  </si>
  <si>
    <t>Radiated Emissions - magnetic field</t>
  </si>
  <si>
    <t>Section 16.4</t>
  </si>
  <si>
    <t>IP6K9K</t>
  </si>
  <si>
    <t>IPX8</t>
  </si>
  <si>
    <t>Table B.2, Level 3</t>
  </si>
  <si>
    <t>Fast +/- CCC</t>
  </si>
  <si>
    <t>Slow +/- DCC</t>
  </si>
  <si>
    <t>Weight = 0.5kg, 1.0kg</t>
  </si>
  <si>
    <t>Diameter = 31.8 mm</t>
  </si>
  <si>
    <t>Fall height = 1m</t>
  </si>
  <si>
    <r>
      <t>Impact angle = 45</t>
    </r>
    <r>
      <rPr>
        <sz val="11"/>
        <color theme="1"/>
        <rFont val="Arial"/>
        <family val="2"/>
      </rPr>
      <t>°</t>
    </r>
  </si>
  <si>
    <t>Number of cycles = 35</t>
  </si>
  <si>
    <t>600 brake applies per hour; application time = 1 sec/5 sec</t>
  </si>
  <si>
    <t>Freq sweep = 40 to 30Hz</t>
  </si>
  <si>
    <t>Load cycles = 3.1Mio</t>
  </si>
  <si>
    <t>Amplitudes = 13, 17, 20, 23, 26g</t>
  </si>
  <si>
    <t>Actuation = 120 sec @ 2 bar</t>
  </si>
  <si>
    <t>Temperature Cycle Test</t>
  </si>
  <si>
    <t>-40°C to +80°C, 80% RH</t>
  </si>
  <si>
    <t>Exposure time = 2 hour</t>
  </si>
  <si>
    <t>60 brake applies per hour; application time = 10 sec</t>
  </si>
  <si>
    <t>Max temp is 80C, actuations are less in test spec, temp duration is 2x</t>
  </si>
  <si>
    <t>Protection Test</t>
  </si>
  <si>
    <t>Water temp = +80°C +/- 5</t>
  </si>
  <si>
    <t>Flow rate = 15L/min</t>
  </si>
  <si>
    <t>Pressure = 80 to 100 bar</t>
  </si>
  <si>
    <t>Combination Test</t>
  </si>
  <si>
    <t>1D Vibration Test</t>
  </si>
  <si>
    <t>Actuation = 5 sec @ 2 bar</t>
  </si>
  <si>
    <t>Actuation time in test document is 5 seconds vs 120 seconds</t>
  </si>
  <si>
    <t>-40°C, +85°C, +25°C</t>
  </si>
  <si>
    <t>Exposure time = 4, 12, 8 hours</t>
  </si>
  <si>
    <t>Number of cycles = 30</t>
  </si>
  <si>
    <t>Transient time = 3°C/min</t>
  </si>
  <si>
    <t>Duration time is longer but cycles are shorter</t>
  </si>
  <si>
    <t>SAE J1455 MAR 2017</t>
  </si>
  <si>
    <t>-55°C, 95°C, 125°C</t>
  </si>
  <si>
    <t>Exposure time = 24, 48, 2 hours</t>
  </si>
  <si>
    <t>Transient time = 5°C/min</t>
  </si>
  <si>
    <t>Ramp time is slow in test spec but temps are broader and duration is longer</t>
  </si>
  <si>
    <t>Number of cycles = 10</t>
  </si>
  <si>
    <t>80% to 96% RH</t>
  </si>
  <si>
    <t>Duration = 24 hours</t>
  </si>
  <si>
    <t>85% RH</t>
  </si>
  <si>
    <t>Temp and humidity are slightly different but test spec is only 1 cycle</t>
  </si>
  <si>
    <t>Short Circuit - Vin</t>
  </si>
  <si>
    <t>Applied voltage = GND</t>
  </si>
  <si>
    <t>Applied voltage = Vmax</t>
  </si>
  <si>
    <t>Short Circuit - GND</t>
  </si>
  <si>
    <t>Applied voltage = Vnom</t>
  </si>
  <si>
    <t>Temperature = 25°C</t>
  </si>
  <si>
    <t>Exposure time = 5 mins</t>
  </si>
  <si>
    <t>Section 7.17</t>
  </si>
  <si>
    <t>Test spec is Vnom but other sections apply Vmax at Tmin</t>
  </si>
  <si>
    <t>Count of Product</t>
  </si>
  <si>
    <t>Transient time = 1°C/min</t>
  </si>
  <si>
    <t>Number of cycles = 2</t>
  </si>
  <si>
    <t>Sweep rate = 0.5 octave/min</t>
  </si>
  <si>
    <t>Acceleration = 49m/s^2</t>
  </si>
  <si>
    <t>Duration = 30 mins</t>
  </si>
  <si>
    <t>Sweep rate of product spec (1 octave/min) is 2x of test spec (0.5 octave/min)</t>
  </si>
  <si>
    <t>Applied voltage = 4.5V</t>
  </si>
  <si>
    <t>Drop value = 95% to 0%</t>
  </si>
  <si>
    <t>Drop out time = 5mS</t>
  </si>
  <si>
    <t>Total</t>
  </si>
  <si>
    <t>Short circuit protection - signal circuits (Vmax)</t>
  </si>
  <si>
    <t>Short circuit protection - signal circuits (GND)</t>
  </si>
  <si>
    <t>Radiated emissions (ALSE)</t>
  </si>
  <si>
    <t>Number of drops = 1</t>
  </si>
  <si>
    <t>Length = 200 cm</t>
  </si>
  <si>
    <t>Test level = Severity IV</t>
  </si>
  <si>
    <t>AC field = 15 to 1000 Hz, 1000A/m;</t>
  </si>
  <si>
    <t>DC field = 3000 A/m</t>
  </si>
  <si>
    <t>Transient time = &lt; 20 secs, Splash duration = 30 mins</t>
  </si>
  <si>
    <t>1 = heat test</t>
  </si>
  <si>
    <t>6 = salt fog (72 hrs), dry (96 hrs), salt fog (72 hrs), dry (96 hrs)</t>
  </si>
  <si>
    <t>2,4 = static fatique (10k cycles)</t>
  </si>
  <si>
    <t>3,5 = salt fog (72 hrs), dry (96 hrs), salt fog (72 hrs)</t>
  </si>
  <si>
    <t>Freq = 200MHz to 12.4GHz</t>
  </si>
  <si>
    <t>Freq = 5 to 2000Hz</t>
  </si>
  <si>
    <t>Temp = -40°C to +80°C, 85% RH</t>
  </si>
  <si>
    <t>Temp = -40°C to +85°C</t>
  </si>
  <si>
    <t>Temp = 0°C to +85°C</t>
  </si>
  <si>
    <t>Temp = -10°C to +65°C</t>
  </si>
  <si>
    <t>Temp = -40°C to +110°C</t>
  </si>
  <si>
    <t>Freq = 150kHz to 3.0GHz</t>
  </si>
  <si>
    <t>Freq = 0.1 MHz to 400MHz</t>
  </si>
  <si>
    <r>
      <t>Temp = 100</t>
    </r>
    <r>
      <rPr>
        <sz val="11"/>
        <color theme="1"/>
        <rFont val="Arial"/>
        <family val="2"/>
      </rPr>
      <t>°</t>
    </r>
    <r>
      <rPr>
        <sz val="11"/>
        <color theme="1"/>
        <rFont val="Aptos Narrow"/>
        <family val="2"/>
      </rPr>
      <t>C</t>
    </r>
  </si>
  <si>
    <r>
      <t>Temp = -40</t>
    </r>
    <r>
      <rPr>
        <sz val="11"/>
        <color theme="1"/>
        <rFont val="Arial"/>
        <family val="2"/>
      </rPr>
      <t>°</t>
    </r>
    <r>
      <rPr>
        <sz val="11"/>
        <color theme="1"/>
        <rFont val="Aptos Narrow"/>
        <family val="2"/>
      </rPr>
      <t>C</t>
    </r>
  </si>
  <si>
    <t>Temp = 40°C</t>
  </si>
  <si>
    <t>Time = 72 hours</t>
  </si>
  <si>
    <t>Time = 1 hour</t>
  </si>
  <si>
    <t>Time = 0.5 hour</t>
  </si>
  <si>
    <t>Time = 50 hours</t>
  </si>
  <si>
    <t>Time = 11mS</t>
  </si>
  <si>
    <t>Time = 1 minute</t>
  </si>
  <si>
    <t>Time = 8 hours per cycle</t>
  </si>
  <si>
    <t>Thermal Shock Test (Long)</t>
  </si>
  <si>
    <t>No Y364100 document in PLM.  Deferring to Y203399</t>
  </si>
  <si>
    <t>Section 7.9</t>
  </si>
  <si>
    <t>Strength of Screw Connection</t>
  </si>
  <si>
    <t>Torque until failure</t>
  </si>
  <si>
    <t>Torque 5x at rated</t>
  </si>
  <si>
    <t>No Y-document.  Test per ISO.</t>
  </si>
  <si>
    <t>No Y-document.  Test per spec.</t>
  </si>
  <si>
    <t>No Y-document.  Test per IEC.</t>
  </si>
  <si>
    <t>OE</t>
  </si>
  <si>
    <t>OE Document</t>
  </si>
  <si>
    <t>OE Section Name</t>
  </si>
  <si>
    <t>Low temperature = -55C</t>
  </si>
  <si>
    <t>Low duration = 24 hours</t>
  </si>
  <si>
    <t>High temperature = 95C</t>
  </si>
  <si>
    <t>High duration = 48 hours</t>
  </si>
  <si>
    <t>Min temperature = -40C</t>
  </si>
  <si>
    <t>Max temperature = 125C</t>
  </si>
  <si>
    <t>Low temperature = -40C</t>
  </si>
  <si>
    <t>Low duration = 1 hour</t>
  </si>
  <si>
    <t>High temperature = 125C</t>
  </si>
  <si>
    <t>High duration = 1 hour</t>
  </si>
  <si>
    <t>Temp range = -40°C to +125°C</t>
  </si>
  <si>
    <t>Max duration = 12 hours</t>
  </si>
  <si>
    <t>Rate = 1-2 hours</t>
  </si>
  <si>
    <t>Soak = 1 hour</t>
  </si>
  <si>
    <t>Number of cycles = 84</t>
  </si>
  <si>
    <t>Rate = 1 minute</t>
  </si>
  <si>
    <t>Soak = 1 hour per temperature</t>
  </si>
  <si>
    <t>Temp range = 23°C to +85°C</t>
  </si>
  <si>
    <t>Humidity = 85%</t>
  </si>
  <si>
    <t>Rate = 30-45 minutes</t>
  </si>
  <si>
    <t>Temperature = +85C</t>
  </si>
  <si>
    <t>Duration = 1000 hours</t>
  </si>
  <si>
    <t>Temperature = -40C</t>
  </si>
  <si>
    <t>Ambient = +22C</t>
  </si>
  <si>
    <t>Test duration = 5 minutes</t>
  </si>
  <si>
    <t>Number of cycles = 7</t>
  </si>
  <si>
    <t>Duration = 240 hours</t>
  </si>
  <si>
    <t>Temperature = +35C</t>
  </si>
  <si>
    <t>95 parts water : 5 parts NaCL</t>
  </si>
  <si>
    <t>Temperature = +74C</t>
  </si>
  <si>
    <t>Duration = 1 hour</t>
  </si>
  <si>
    <t>Number of cycles = 378</t>
  </si>
  <si>
    <t>Temperature = +40C</t>
  </si>
  <si>
    <t>Pressure = 7000kPa</t>
  </si>
  <si>
    <t>Exposure = 3 seconds</t>
  </si>
  <si>
    <t>Temperature = +93C</t>
  </si>
  <si>
    <t>Duration = 30 days</t>
  </si>
  <si>
    <t>Altitude = 15,000 ft</t>
  </si>
  <si>
    <t>8.3PSI</t>
  </si>
  <si>
    <t>Temperature = -55C</t>
  </si>
  <si>
    <t>Altitude = 50,000 ft</t>
  </si>
  <si>
    <t>1.4 PSI</t>
  </si>
  <si>
    <t>Temperature = 23C</t>
  </si>
  <si>
    <t>ISO 12103 A2</t>
  </si>
  <si>
    <t>15.86mm</t>
  </si>
  <si>
    <t>Number of cycles = 3</t>
  </si>
  <si>
    <t>SAE J1455 Figure 14</t>
  </si>
  <si>
    <t>Frequency = 10 to 2000 Hz</t>
  </si>
  <si>
    <t>Exposure = 30 minutes</t>
  </si>
  <si>
    <t>ISO 16750-3 Figure 16, Table 15</t>
  </si>
  <si>
    <t>Height = 1m</t>
  </si>
  <si>
    <t>Positive and negative planes</t>
  </si>
  <si>
    <t>3 axis</t>
  </si>
  <si>
    <t>Corners and edges</t>
  </si>
  <si>
    <t>Height = 76 cm</t>
  </si>
  <si>
    <t>Length = 1 m</t>
  </si>
  <si>
    <t>Number of cycles = 20</t>
  </si>
  <si>
    <t>Sawtooth</t>
  </si>
  <si>
    <t>Exposure = 11 mS</t>
  </si>
  <si>
    <t>Number of cycles = 18</t>
  </si>
  <si>
    <t>Voltage = 25.2V</t>
  </si>
  <si>
    <t>Exposure = 5 minutes</t>
  </si>
  <si>
    <t>Return to nominal for 10 minutes</t>
  </si>
  <si>
    <t>Voltage 1 = 4.5V</t>
  </si>
  <si>
    <t>Voltage 2 = 6.0V</t>
  </si>
  <si>
    <t>Voltage 3 = 12.2V</t>
  </si>
  <si>
    <t>Voltage = -14.2V</t>
  </si>
  <si>
    <t>Applied voltage 1 = 9V</t>
  </si>
  <si>
    <t>Exposure = 1 hour</t>
  </si>
  <si>
    <t>Applied voltage 2 = 18V</t>
  </si>
  <si>
    <t>Nominal voltage</t>
  </si>
  <si>
    <t>open each lead</t>
  </si>
  <si>
    <t>Short Circuit</t>
  </si>
  <si>
    <t>Explosure = 5 minutes</t>
  </si>
  <si>
    <t>Applied voltage = 13 + 5 cos (wt)</t>
  </si>
  <si>
    <t>Rad/s = 400 to 2400</t>
  </si>
  <si>
    <t>Number of pulses = 5000</t>
  </si>
  <si>
    <t>Applied voltage = -600V</t>
  </si>
  <si>
    <t>Number of pulses = 10</t>
  </si>
  <si>
    <t>Load dump - Pulse 5a</t>
  </si>
  <si>
    <t>Number of pulses = 40</t>
  </si>
  <si>
    <t>Pulse B  +40V</t>
  </si>
  <si>
    <t>Pulse A = -60V</t>
  </si>
  <si>
    <t>Duration = 10 secs per signal</t>
  </si>
  <si>
    <t>Duration = 10 secs per pulse</t>
  </si>
  <si>
    <t>Contact (+/-kV) = 4, 6, 8</t>
  </si>
  <si>
    <t>Air (+/-kV) = 8, 15, 25</t>
  </si>
  <si>
    <t>Number of pulses = 3</t>
  </si>
  <si>
    <t>150pF</t>
  </si>
  <si>
    <t>330pF</t>
  </si>
  <si>
    <t>Contact (+/-kV) = 2, 4, 6, 8</t>
  </si>
  <si>
    <t>Air (+/-kV) = 15</t>
  </si>
  <si>
    <t>CISPR 25 Class 4</t>
  </si>
  <si>
    <t>Frequency = 200 MHz to 3000 MHz</t>
  </si>
  <si>
    <t>Frequency = 150 kHz to 1583 MHz</t>
  </si>
  <si>
    <t>Frequency = 150 kHz to 108 MHz</t>
  </si>
  <si>
    <t>V/m = 100-200</t>
  </si>
  <si>
    <t>Frequency = 10 kHz to 400 MHz</t>
  </si>
  <si>
    <t>RF mA = 60-120</t>
  </si>
  <si>
    <t>Frequency = 30 MHz to 1000 MHz</t>
  </si>
  <si>
    <t>Frequency = 10 kHz to 3000 MHz</t>
  </si>
  <si>
    <t>TEX -1160-U</t>
  </si>
  <si>
    <t>Contact = +/-4, 8kV</t>
  </si>
  <si>
    <t>Length = 500 mm</t>
  </si>
  <si>
    <t>Applied voltage = 11 -16V</t>
  </si>
  <si>
    <t>Number of cycles = 5</t>
  </si>
  <si>
    <t>Applied voltage = 12V</t>
  </si>
  <si>
    <t>Off time = 100, 200, 400 uS</t>
  </si>
  <si>
    <t>Period time = 1000 mS</t>
  </si>
  <si>
    <t>Temperature = Max temp less 20C</t>
  </si>
  <si>
    <t>Duration = 5 minutes</t>
  </si>
  <si>
    <t>Applied voltage = 12V at 5 minutes</t>
  </si>
  <si>
    <t>Applied voltage = 24V at 2 minutes</t>
  </si>
  <si>
    <t>Number of pulses = 1000</t>
  </si>
  <si>
    <t>Period time = 5000 mS</t>
  </si>
  <si>
    <t>Pulse voltage = -150V</t>
  </si>
  <si>
    <t>Number of pulses = 100</t>
  </si>
  <si>
    <t>Pulse 1 = -160V @ 100uS</t>
  </si>
  <si>
    <t>Pulse 2 = +200V @ 150nS</t>
  </si>
  <si>
    <t>Pulse 1 = -150V @ 2 mS</t>
  </si>
  <si>
    <t>Pulse 1 = +100V @ 0.05 mS</t>
  </si>
  <si>
    <t>Pulse 1 = +10V @ 1 mS</t>
  </si>
  <si>
    <t>Pulse 1 = +40V  @ 600 mS</t>
  </si>
  <si>
    <t>Pulse 1 = 5-12V</t>
  </si>
  <si>
    <t>Number of pulses = 5</t>
  </si>
  <si>
    <t>Period time = 1 minute</t>
  </si>
  <si>
    <t>Immunity to Pulse 1 (Supply lines)</t>
  </si>
  <si>
    <t>Immunity to Pulse 2a (Supply lines)</t>
  </si>
  <si>
    <t>Immunity to Pulse 2b (Supply lines)</t>
  </si>
  <si>
    <t>Immunity to Pulse 3a and 3b (Supply lines)</t>
  </si>
  <si>
    <t>Immunity to Pulse 4 (Supply lines)</t>
  </si>
  <si>
    <t>Immunity to Pulse 5a/c (Supply lines)</t>
  </si>
  <si>
    <t>Immunity to Pulse 2a (Signal lines)</t>
  </si>
  <si>
    <t>Immunity to Pulse 3a and 3b (Signal lines)</t>
  </si>
  <si>
    <t>Pulse 1 = 10V @ 0.05 mS</t>
  </si>
  <si>
    <t>Pulse 2 = -10V @ 0.05 mS</t>
  </si>
  <si>
    <t>Pulse 3a = -110V @ 0.1 uS</t>
  </si>
  <si>
    <t>Pulse 3b = +75V @ 0.1 uS</t>
  </si>
  <si>
    <t>Duration = 10 minutes</t>
  </si>
  <si>
    <t>Period time = 10 mS</t>
  </si>
  <si>
    <t>Contact (+/-kV) = 4, 8</t>
  </si>
  <si>
    <t>Air (+/-kV) = 4, 8, 15, 30</t>
  </si>
  <si>
    <t>Air (+/-kV) = 4, 8, 15, 25</t>
  </si>
  <si>
    <t>Contact (+/-kV) = 4, 8, 15</t>
  </si>
  <si>
    <t>Frequency = 100 kHz to 400 MHz</t>
  </si>
  <si>
    <t>Stripline (STR)</t>
  </si>
  <si>
    <t>V/m = 90 to 300</t>
  </si>
  <si>
    <t>Section 14.4</t>
  </si>
  <si>
    <t>Frequency = 200 MHz to 12400 MHz</t>
  </si>
  <si>
    <t>Frequency = DC to 150 kHz</t>
  </si>
  <si>
    <t>Section 14.7</t>
  </si>
  <si>
    <t>On-board Transmitters (OBT)</t>
  </si>
  <si>
    <t>Frequency = 142 MHz to 6000 MHz</t>
  </si>
  <si>
    <t>Modes = 6</t>
  </si>
  <si>
    <t>Conducted RF Emissions (CE Voltage)</t>
  </si>
  <si>
    <t>Frequency = 150 kHz to 5925 MHz</t>
  </si>
  <si>
    <t>Frequency = 150 kHz to 30 MHz</t>
  </si>
  <si>
    <t>OE Section Num</t>
  </si>
  <si>
    <t>OE Criteria 1</t>
  </si>
  <si>
    <t>OE Criteria 2</t>
  </si>
  <si>
    <t>OE Criteria 3</t>
  </si>
  <si>
    <t>OE Criteria 4</t>
  </si>
  <si>
    <t>OE Reference</t>
  </si>
  <si>
    <t>Bendix Product</t>
  </si>
  <si>
    <t>Bendix Section Name</t>
  </si>
  <si>
    <t>Bendix Reference 1</t>
  </si>
  <si>
    <t>Bendix Reference 2</t>
  </si>
  <si>
    <t>Bendix Criteria 1</t>
  </si>
  <si>
    <t>Bendix Criteria 2</t>
  </si>
  <si>
    <t>Bendix Criteria 3</t>
  </si>
  <si>
    <t>Bendix Criteria 4</t>
  </si>
  <si>
    <t>Not in Product Spec</t>
  </si>
  <si>
    <t>Count of OE Document</t>
  </si>
  <si>
    <t>OE Name</t>
  </si>
  <si>
    <t>Acceleration = 49 m/s^2</t>
  </si>
  <si>
    <t>RMS = 184.5 m/s^2</t>
  </si>
  <si>
    <t>Duration = 22 hours</t>
  </si>
  <si>
    <t>MIL-STD-202g, Method 213b</t>
  </si>
  <si>
    <t>Pulse shape = Sawtooth</t>
  </si>
  <si>
    <t>Num of shocks = 10 pos, 10, neg</t>
  </si>
  <si>
    <t>Peak acceleration = 294 m/s^2</t>
  </si>
  <si>
    <t>SAE J1113-12</t>
  </si>
  <si>
    <t>Distance = 1 m</t>
  </si>
  <si>
    <t>Class 5</t>
  </si>
  <si>
    <t>Class 3</t>
  </si>
  <si>
    <t>Freq = 200 MHz to 12.4GHz</t>
  </si>
  <si>
    <t>Freq = 150 kHz to 3000 MHz</t>
  </si>
  <si>
    <t>Freq = 150 kHz to 3000 Hz</t>
  </si>
  <si>
    <t>Temperature Cyclic Test</t>
  </si>
  <si>
    <t>Accelerated Temperature Aging Test</t>
  </si>
  <si>
    <t>Gravel Bombardment Test</t>
  </si>
  <si>
    <t>High-Temperature Test</t>
  </si>
  <si>
    <t>Electromagnetic-Emissions</t>
  </si>
  <si>
    <t>Visual Inspection</t>
  </si>
  <si>
    <t>Test Reporting Requirements</t>
  </si>
  <si>
    <t>Ultraviolet-Light-Exposure Testing</t>
  </si>
  <si>
    <t>Voltage Test Requirements</t>
  </si>
  <si>
    <t>Vibration Requirements and Test Methods</t>
  </si>
  <si>
    <t>Electromagnetic-Conducted Emissions</t>
  </si>
  <si>
    <t>Electrical Transients - Chattering Relay</t>
  </si>
  <si>
    <t>Electrical Transients - Conducted Immunity</t>
  </si>
  <si>
    <t>Electrical Transients - Immunity to Pulse 1b</t>
  </si>
  <si>
    <t>Electrical Transients - Immunity to Pulse 5a</t>
  </si>
  <si>
    <t>SAE J1113-11, section 5</t>
  </si>
  <si>
    <t>Pulse voltage = 75V</t>
  </si>
  <si>
    <t>Pulse voltage = 10V</t>
  </si>
  <si>
    <t>Pulse voltage = 100V</t>
  </si>
  <si>
    <t>Pulse voltage = 87V</t>
  </si>
  <si>
    <t>Pulse voltage = 82.5</t>
  </si>
  <si>
    <t>Pulse voltage = -600V</t>
  </si>
  <si>
    <t>Interval = 30 secs</t>
  </si>
  <si>
    <t>Electrical Transients - Immunity to Pulse 3b</t>
  </si>
  <si>
    <t>Electrical Transients - Immunity to Pulse 3a</t>
  </si>
  <si>
    <t>Pulse voltage = -300V</t>
  </si>
  <si>
    <t>Pulse voltage = 200V</t>
  </si>
  <si>
    <t>SAE J1113-12, section 3.4, 4.2</t>
  </si>
  <si>
    <t>Duration = 10 secs</t>
  </si>
  <si>
    <t>Frequency = 30 Hz to 80 kHz</t>
  </si>
  <si>
    <t>Applied noise = 3Vpp</t>
  </si>
  <si>
    <t>ISO 11452-10</t>
  </si>
  <si>
    <t>Electromagnetic Radiated Immunity (Bulk Current)</t>
  </si>
  <si>
    <t>Electromagnetic Radiated Immunity (ALSE)</t>
  </si>
  <si>
    <t>Frequency = 100 kHz to 30 MHz</t>
  </si>
  <si>
    <t>Frequency = 26 MHz to 2500 MHz</t>
  </si>
  <si>
    <t>RF mA = 100</t>
  </si>
  <si>
    <t>V/m = 150</t>
  </si>
  <si>
    <t>Section 8.3.2.1</t>
  </si>
  <si>
    <t>ESD Direct (Powered Up)</t>
  </si>
  <si>
    <t>ESD Indirect (Powered Up)</t>
  </si>
  <si>
    <t>Section 8.3.2.2</t>
  </si>
  <si>
    <t>ESD Handling (Unpowered)</t>
  </si>
  <si>
    <t>Section 8.3.3.1</t>
  </si>
  <si>
    <t>Contact (+/-kV) = 8</t>
  </si>
  <si>
    <t>Air (+/-kV) = 30</t>
  </si>
  <si>
    <t>Air (+/-kV) = 25</t>
  </si>
  <si>
    <t>Contact (+/-kV) = 6</t>
  </si>
  <si>
    <t>Number of pulses = 50</t>
  </si>
  <si>
    <t>Period time = 50 mS</t>
  </si>
  <si>
    <t>Free-Fall Drop Test</t>
  </si>
  <si>
    <t>Thermal Shock by Venting</t>
  </si>
  <si>
    <t>Flammability Test</t>
  </si>
  <si>
    <t>Thermal Shock by Splashing</t>
  </si>
  <si>
    <t>Low-Temperature Test</t>
  </si>
  <si>
    <t>High Temperature Test</t>
  </si>
  <si>
    <t>Environmental Requirements and Test Methods</t>
  </si>
  <si>
    <t>Number of drops = 3</t>
  </si>
  <si>
    <t>Number of drops = 2</t>
  </si>
  <si>
    <t>Corners and eges</t>
  </si>
  <si>
    <t>Section 4.4</t>
  </si>
  <si>
    <t>---</t>
  </si>
  <si>
    <t>Spec upper frequency is 3GHz vs. test spec of 5.9GHz</t>
  </si>
  <si>
    <t>Spec max temp is 85C vs. customer spec of 125C</t>
  </si>
  <si>
    <t>Spec min temp is -40C vs. customer spec of -55C</t>
  </si>
  <si>
    <t>Spec temp is 40C vs. customer spec of 85C</t>
  </si>
  <si>
    <t>Spec rate is 161 m/s^2 vs. customer spec of 184.5 m/s^2</t>
  </si>
  <si>
    <t>Spec pulse is half-sine vs. customer spec of sawtooth</t>
  </si>
  <si>
    <t>Spec max discharge is 15kV vs. customer max of 25kV</t>
  </si>
  <si>
    <t>Spec exposure is 10 cycles vs 1000 hours</t>
  </si>
  <si>
    <t>Spec exposure is 100 cycles vs. 5 minutes</t>
  </si>
  <si>
    <t>No spec exposure requirement</t>
  </si>
  <si>
    <t>Spec numeber of drops is 1 vs. customer spec of 2</t>
  </si>
  <si>
    <t>Spec numeber of drops is 1 vs. customer spec of 3</t>
  </si>
  <si>
    <t>SAE J1455 REV MAR 2017</t>
  </si>
  <si>
    <t>Spray distance = 20-25cm</t>
  </si>
  <si>
    <t>Spray pressure = 200kPa</t>
  </si>
  <si>
    <t>Spray flow = 2650 cm^3/min</t>
  </si>
  <si>
    <t>Spray</t>
  </si>
  <si>
    <t>SAE</t>
  </si>
  <si>
    <t>No access to Y421468.  Application and chemicals differ, ISO states battery, transmission, kerosene</t>
  </si>
  <si>
    <t>RF mA = 33 to 150</t>
  </si>
  <si>
    <t>Test II = 33 to 150 mA</t>
  </si>
  <si>
    <t>Spec max discharge is 15kV vs. customer max of 30kV</t>
  </si>
  <si>
    <t>Freq = 80 MHz to 18000 MHz</t>
  </si>
  <si>
    <t>V/m = 25 to 100</t>
  </si>
  <si>
    <t>Level 1 = 45 to 200 V/m</t>
  </si>
  <si>
    <t>ISO 11452-2 has upper level of 100 V/m vs customer 200 V/m</t>
  </si>
  <si>
    <t>Freq = 15 kHz to 150 kHz</t>
  </si>
  <si>
    <t>A/m = 1000 to 10, (DC = 20000)</t>
  </si>
  <si>
    <t>A/m = 1000 to 10 (DC = 3000)</t>
  </si>
  <si>
    <t>Spec DC level is 3,000 vs customer DC level of 20,000</t>
  </si>
  <si>
    <t>Electrostatic Discharge (Vehicle)</t>
  </si>
  <si>
    <t>Radiated Emissions (Vehicle)</t>
  </si>
  <si>
    <t>Distance = 3 m</t>
  </si>
  <si>
    <t>Average dB (uV/m) = 32 to 43</t>
  </si>
  <si>
    <t>Average = 35 to 18 uV/m</t>
  </si>
  <si>
    <t>CISPR 12, Section 6.2.1</t>
  </si>
  <si>
    <t>Spec limits and distance are different from those listed in the customer spec.</t>
  </si>
  <si>
    <t>ISO 8092</t>
  </si>
  <si>
    <t>Make/breaks = 100 cycles</t>
  </si>
  <si>
    <t>Keying force = 50 lbf</t>
  </si>
  <si>
    <t>Power Interface Tests</t>
  </si>
  <si>
    <t>Min voltage = 9V</t>
  </si>
  <si>
    <t>Max voltage = 18V</t>
  </si>
  <si>
    <t>Overvoltage protection</t>
  </si>
  <si>
    <t>Applied voltage =  32V</t>
  </si>
  <si>
    <t>Electrical Parameter</t>
  </si>
  <si>
    <t>Min voltage = 4.75V</t>
  </si>
  <si>
    <t>Max voltage = 5.25V</t>
  </si>
  <si>
    <t>The wear sensor is not directly applied to the vehicle's electrical system</t>
  </si>
  <si>
    <t>Short each lead to GND, VMAX</t>
  </si>
  <si>
    <t>Short Circuit Protection</t>
  </si>
  <si>
    <t>Explosure = 1 minute</t>
  </si>
  <si>
    <t>Spec requires short for 1 minute vs. customer spec of 5 minutes over temperature</t>
  </si>
  <si>
    <t>Assembly Operational Supplier</t>
  </si>
  <si>
    <t>Operational - Assembly Supplier</t>
  </si>
  <si>
    <t>Operational - Manufacturing PACCAR</t>
  </si>
  <si>
    <t>Operational - Warranty PACCAR</t>
  </si>
  <si>
    <t>Operational - Development PACCAR</t>
  </si>
  <si>
    <t>Manufacturing - Operational PACCAR</t>
  </si>
  <si>
    <t>Warranty - Operational Supplier and PACCAAR</t>
  </si>
  <si>
    <t>Warranty - End Of Life Supplier &amp; PACCAR</t>
  </si>
  <si>
    <t>Development - Operational PACCAR</t>
  </si>
  <si>
    <t>Road Vehicles Electrical Disturbance by Conduction and Coupling</t>
  </si>
  <si>
    <t>IEC</t>
  </si>
  <si>
    <t>ISO</t>
  </si>
  <si>
    <t>NIST</t>
  </si>
  <si>
    <t>Temp range = -40°C to +85°C, 95% RH</t>
  </si>
  <si>
    <t>ISO 16750-4</t>
  </si>
  <si>
    <t>CISPR 25, Class 3</t>
  </si>
  <si>
    <t>Section 16.2</t>
  </si>
  <si>
    <t>Exposure = 24 hours</t>
  </si>
  <si>
    <t>Section 7.3.9</t>
  </si>
  <si>
    <t>Section 7.8.1</t>
  </si>
  <si>
    <t>Section 7.3.8</t>
  </si>
  <si>
    <t>Section 7.3.7</t>
  </si>
  <si>
    <t>Section 7.3.3</t>
  </si>
  <si>
    <t>Section 7.3.5</t>
  </si>
  <si>
    <t>Section 7.3.6</t>
  </si>
  <si>
    <t>Section 7.3.4</t>
  </si>
  <si>
    <t>Section 7.4.8</t>
  </si>
  <si>
    <t>Section 7.4.6</t>
  </si>
  <si>
    <t>Section 7.4.3</t>
  </si>
  <si>
    <t>Section 7.4.2</t>
  </si>
  <si>
    <t>Section 7.4.5</t>
  </si>
  <si>
    <t>Section 7.4.4</t>
  </si>
  <si>
    <t>Section 7.6.4</t>
  </si>
  <si>
    <t>Section 7.6.1</t>
  </si>
  <si>
    <t>Section 7.8.3</t>
  </si>
  <si>
    <t>Section 7.7.4</t>
  </si>
  <si>
    <t>Section 7.7.2</t>
  </si>
  <si>
    <t>Section 7.7.3</t>
  </si>
  <si>
    <t>Section 7.7.5</t>
  </si>
  <si>
    <t>Defer to System</t>
  </si>
  <si>
    <t>Defer to system</t>
  </si>
  <si>
    <t>TOTAL:</t>
  </si>
  <si>
    <t>Background:</t>
  </si>
  <si>
    <t>Reference document:</t>
  </si>
  <si>
    <t>Stakeholders:</t>
  </si>
  <si>
    <t>This file performs a DVPnR gap analysis between the test requirements contained within the reference document and the test requirements of three OE's (Navistar, PACCAR, and Volvo.)</t>
  </si>
  <si>
    <t>Y385081 Rev 001 - "Lining Wear Sensor"</t>
  </si>
  <si>
    <t>Tabs Explained:</t>
  </si>
  <si>
    <t>Vasu Mody</t>
  </si>
  <si>
    <t>Judity Gatti</t>
  </si>
  <si>
    <t>1.)  README</t>
  </si>
  <si>
    <t>2.)  PROJECT Wear Sensor vs OE PIVOT - the high level results to summarize number of compliant requirements vs. OE.</t>
  </si>
  <si>
    <t>3.)  PROJECT Wear Sensor vs. OE - underlying detailed compliance matrix of each OE vs. the corresponding product test specification.</t>
  </si>
  <si>
    <t>Analysis done by:</t>
  </si>
  <si>
    <t>Dale Garrett, March 4, 2025</t>
  </si>
  <si>
    <t>Defintions:</t>
  </si>
  <si>
    <t>1.)  Accept</t>
  </si>
  <si>
    <t>2.)  Accept with Deviations</t>
  </si>
  <si>
    <t>3.)  Deny</t>
  </si>
  <si>
    <t>4.)  Defer to System</t>
  </si>
  <si>
    <t>6.)  N/A</t>
  </si>
  <si>
    <t>5.)  Not in Product Spec</t>
  </si>
  <si>
    <t>7.)  Spec</t>
  </si>
  <si>
    <t xml:space="preserve">8.)  Customer spec </t>
  </si>
  <si>
    <t>OE test requirement and procedure aligns with Bendix product spec.</t>
  </si>
  <si>
    <t>OE test requirement and procedure nearly aligns with Bendix product spec.</t>
  </si>
  <si>
    <t>OE test requirement and procedure do not align with Bendix product spec.</t>
  </si>
  <si>
    <t>Because the sensor plugs into a higher level control unit, these tests are better conducted as a system with the control unit.</t>
  </si>
  <si>
    <t>A OE test requirement and procedure is not addressed within the Bendix product spec.</t>
  </si>
  <si>
    <t>A OE test requirement and procedure does not apply.  For example a harness test, when the product does not have a harness.</t>
  </si>
  <si>
    <t>Refers to the Bendix product spec</t>
  </si>
  <si>
    <t>Refers to the OE test spec.</t>
  </si>
  <si>
    <t>Method of Analysis:</t>
  </si>
  <si>
    <t>1.)  Each OE test requirement and procedure was divided into four (4) acceptance criteria.</t>
  </si>
  <si>
    <t>2.)  Each OE test requirement was compared to a section of the product spec.</t>
  </si>
  <si>
    <t>4.)  If a OE test requirement could be compared to a section of the product spec, then the product spec was divided into four (4) criteria.</t>
  </si>
  <si>
    <t>3.)  If a OE test requirement could not be compared to a section of the product spec, then the result was "Not in Product Spec"</t>
  </si>
  <si>
    <t>5.)  Each of the four (4) OE acceptance criteria was compared to each of the four (4) product criteria.</t>
  </si>
  <si>
    <t>6.)  A subjective judgement was applied to each of the criteria.</t>
  </si>
  <si>
    <t>7.)  A total, overall criteria was then rolled up from the four (4) subjective judgements.</t>
  </si>
  <si>
    <t/>
  </si>
  <si>
    <t>Y203401 Rev 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</si>
</sst>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6" x14ac:knownFonts="1">
    <font>
      <sz val="11"/>
      <color theme="1"/>
      <name val="Arial"/>
      <family val="2"/>
    </font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sz val="8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1"/>
      <name val="Arial"/>
      <family val="2"/>
    </font>
    <font>
      <sz val="11"/>
      <color theme="0" tint="-0.34998626667073579"/>
      <name val="Aptos Narrow"/>
      <family val="2"/>
    </font>
    <font>
      <sz val="10"/>
      <color theme="1"/>
      <name val="Aptos Narrow"/>
      <family val="2"/>
    </font>
    <font>
      <sz val="11"/>
      <color theme="4"/>
      <name val="Arial"/>
      <family val="2"/>
    </font>
    <font>
      <sz val="10"/>
      <color theme="1"/>
      <name val="Aptos Narrow"/>
    </font>
    <font>
      <b/>
      <sz val="10"/>
      <color theme="1"/>
      <name val="Aptos Narrow"/>
      <family val="2"/>
    </font>
    <font>
      <sz val="10"/>
      <name val="Aptos Narrow"/>
      <family val="2"/>
    </font>
    <font>
      <b/>
      <sz val="11"/>
      <name val="Aptos Narrow"/>
      <family val="2"/>
    </font>
    <font>
      <b/>
      <sz val="11"/>
      <color indexed="8"/>
      <name val="Aptos Narrow"/>
      <family val="2"/>
    </font>
    <font>
      <i/>
      <sz val="11"/>
      <color theme="1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Fill="1" applyAlignment="1">
      <alignment horizontal="left"/>
    </xf>
    <xf numFmtId="0" fontId="1" fillId="0" borderId="0" xfId="0" applyFont="1" applyFill="1"/>
    <xf numFmtId="0" fontId="0" fillId="0" borderId="0" xfId="0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vertical="center" wrapText="1"/>
    </xf>
    <xf numFmtId="0" fontId="4" fillId="0" borderId="11" xfId="0" applyFont="1" applyBorder="1" applyAlignment="1">
      <alignment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3" xfId="0" quotePrefix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9" xfId="0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left" vertical="center" wrapText="1"/>
    </xf>
    <xf numFmtId="0" fontId="0" fillId="0" borderId="10" xfId="0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left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3" xfId="0" applyBorder="1" applyAlignment="1">
      <alignment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vertical="center" wrapText="1"/>
    </xf>
    <xf numFmtId="0" fontId="0" fillId="0" borderId="3" xfId="0" applyBorder="1" applyAlignment="1">
      <alignment horizontal="left" vertical="center" wrapText="1"/>
    </xf>
    <xf numFmtId="0" fontId="0" fillId="0" borderId="25" xfId="0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vertical="center" wrapText="1"/>
    </xf>
    <xf numFmtId="0" fontId="0" fillId="0" borderId="27" xfId="0" applyBorder="1" applyAlignment="1">
      <alignment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0" fontId="0" fillId="0" borderId="28" xfId="0" applyBorder="1" applyAlignment="1">
      <alignment horizontal="left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vertical="center" wrapText="1"/>
    </xf>
    <xf numFmtId="0" fontId="0" fillId="0" borderId="14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8" xfId="0" applyBorder="1" applyAlignment="1">
      <alignment vertical="center" wrapText="1"/>
    </xf>
    <xf numFmtId="0" fontId="0" fillId="0" borderId="29" xfId="0" applyBorder="1" applyAlignment="1">
      <alignment horizontal="center" vertical="center"/>
    </xf>
    <xf numFmtId="0" fontId="0" fillId="0" borderId="23" xfId="0" applyBorder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30" xfId="0" applyBorder="1" applyAlignment="1">
      <alignment horizontal="left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3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wrapText="1"/>
    </xf>
    <xf numFmtId="0" fontId="2" fillId="0" borderId="0" xfId="0" applyFont="1" applyAlignment="1"/>
    <xf numFmtId="0" fontId="1" fillId="0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right" vertical="center"/>
    </xf>
    <xf numFmtId="0" fontId="8" fillId="0" borderId="0" xfId="0" applyFont="1"/>
    <xf numFmtId="0" fontId="8" fillId="0" borderId="0" xfId="0" applyFont="1" applyAlignment="1">
      <alignment horizontal="right"/>
    </xf>
    <xf numFmtId="0" fontId="0" fillId="2" borderId="8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1" fillId="0" borderId="0" xfId="0" quotePrefix="1" applyFont="1" applyAlignment="1"/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indent="1"/>
    </xf>
    <xf numFmtId="0" fontId="11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left"/>
    </xf>
    <xf numFmtId="0" fontId="1" fillId="3" borderId="0" xfId="0" applyFont="1" applyFill="1" applyAlignment="1"/>
    <xf numFmtId="0" fontId="1" fillId="3" borderId="0" xfId="0" quotePrefix="1" applyFont="1" applyFill="1" applyAlignment="1"/>
    <xf numFmtId="0" fontId="11" fillId="0" borderId="0" xfId="0" applyFont="1" applyAlignment="1">
      <alignment horizontal="right"/>
    </xf>
    <xf numFmtId="0" fontId="10" fillId="0" borderId="0" xfId="0" applyNumberFormat="1" applyFont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quotePrefix="1" applyFont="1"/>
    <xf numFmtId="0" fontId="8" fillId="0" borderId="0" xfId="0" quotePrefix="1" applyFont="1"/>
    <xf numFmtId="0" fontId="12" fillId="0" borderId="0" xfId="0" applyFont="1"/>
    <xf numFmtId="0" fontId="8" fillId="0" borderId="0" xfId="0" pivotButton="1" applyFont="1"/>
    <xf numFmtId="0" fontId="8" fillId="0" borderId="0" xfId="0" applyFont="1" applyAlignment="1">
      <alignment horizontal="left"/>
    </xf>
    <xf numFmtId="0" fontId="8" fillId="0" borderId="0" xfId="0" applyNumberFormat="1" applyFont="1"/>
    <xf numFmtId="0" fontId="8" fillId="0" borderId="0" xfId="0" applyFont="1" applyAlignment="1">
      <alignment horizontal="left" indent="1"/>
    </xf>
    <xf numFmtId="0" fontId="13" fillId="0" borderId="0" xfId="0" applyFont="1"/>
    <xf numFmtId="0" fontId="8" fillId="0" borderId="0" xfId="0" applyFont="1" applyAlignment="1">
      <alignment horizontal="left" indent="2"/>
    </xf>
    <xf numFmtId="0" fontId="14" fillId="3" borderId="0" xfId="0" applyFont="1" applyFill="1"/>
    <xf numFmtId="0" fontId="15" fillId="0" borderId="0" xfId="0" applyFont="1"/>
    <xf numFmtId="0" fontId="10" fillId="0" borderId="0" xfId="0" applyFont="1" applyAlignment="1">
      <alignment horizontal="left" indent="2"/>
    </xf>
    <xf numFmtId="0" fontId="10" fillId="0" borderId="0" xfId="0" pivotButton="1" applyFont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6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left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</cellXfs>
  <cellStyles count="1">
    <cellStyle name="Normal" xfId="0" builtinId="0"/>
  </cellStyles>
  <dxfs count="171"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right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  <dxf>
      <font>
        <name val="Aptos Narrow"/>
      </font>
    </dxf>
  </dxfs>
  <tableStyles count="1" defaultTableStyle="TableStyleMedium2" defaultPivotStyle="PivotStyleLight16">
    <tableStyle name="DG Table" pivot="0" count="0" xr9:uid="{1304664D-92CC-479D-A7AF-18F761384EF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'PROJECT Lining Wear Sense PIVOT'!$E$4:$E$8</c:f>
              <c:strCache>
                <c:ptCount val="5"/>
                <c:pt idx="0">
                  <c:v>Accept</c:v>
                </c:pt>
                <c:pt idx="1">
                  <c:v>Accept with Deviations</c:v>
                </c:pt>
                <c:pt idx="2">
                  <c:v>Deny</c:v>
                </c:pt>
                <c:pt idx="3">
                  <c:v>Not in Product Spec</c:v>
                </c:pt>
                <c:pt idx="4">
                  <c:v>Defer to System</c:v>
                </c:pt>
              </c:strCache>
            </c:strRef>
          </c:cat>
          <c:val>
            <c:numRef>
              <c:f>'PROJECT Lining Wear Sense PIVOT'!$F$4:$F$8</c:f>
              <c:numCache>
                <c:formatCode>General</c:formatCode>
                <c:ptCount val="5"/>
                <c:pt idx="0">
                  <c:v>6</c:v>
                </c:pt>
                <c:pt idx="1">
                  <c:v>13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5-481F-920C-2EE5785A7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2088136"/>
        <c:axId val="852088856"/>
      </c:barChart>
      <c:catAx>
        <c:axId val="85208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088856"/>
        <c:crosses val="autoZero"/>
        <c:auto val="1"/>
        <c:lblAlgn val="ctr"/>
        <c:lblOffset val="100"/>
        <c:noMultiLvlLbl val="0"/>
      </c:catAx>
      <c:valAx>
        <c:axId val="8520888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2088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2</xdr:row>
      <xdr:rowOff>147637</xdr:rowOff>
    </xdr:from>
    <xdr:to>
      <xdr:col>13</xdr:col>
      <xdr:colOff>461962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662D15-9E16-DDF9-D914-0E7377F80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93518</xdr:colOff>
      <xdr:row>7</xdr:row>
      <xdr:rowOff>11257</xdr:rowOff>
    </xdr:from>
    <xdr:to>
      <xdr:col>2</xdr:col>
      <xdr:colOff>3778819</xdr:colOff>
      <xdr:row>17</xdr:row>
      <xdr:rowOff>86590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8E5DCD-02F6-4DD0-A76E-7C6DDF5F59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95" t="36049" r="23741" b="18397"/>
        <a:stretch/>
      </xdr:blipFill>
      <xdr:spPr>
        <a:xfrm>
          <a:off x="5054138" y="9117157"/>
          <a:ext cx="3685301" cy="1827933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</xdr:row>
      <xdr:rowOff>123826</xdr:rowOff>
    </xdr:from>
    <xdr:to>
      <xdr:col>3</xdr:col>
      <xdr:colOff>4215</xdr:colOff>
      <xdr:row>45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835383-5F45-485E-B1FD-5BBB70A13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0994" t="16697" r="34262" b="8208"/>
        <a:stretch/>
      </xdr:blipFill>
      <xdr:spPr>
        <a:xfrm>
          <a:off x="5036820" y="11157586"/>
          <a:ext cx="3738015" cy="4760594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46</xdr:row>
      <xdr:rowOff>133350</xdr:rowOff>
    </xdr:from>
    <xdr:to>
      <xdr:col>2</xdr:col>
      <xdr:colOff>3718191</xdr:colOff>
      <xdr:row>69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D848A4-4142-4BC1-B802-404A3F1C77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1202" t="18066" r="32543" b="12233"/>
        <a:stretch/>
      </xdr:blipFill>
      <xdr:spPr>
        <a:xfrm>
          <a:off x="5103495" y="16074390"/>
          <a:ext cx="3575316" cy="405003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70</xdr:row>
      <xdr:rowOff>151534</xdr:rowOff>
    </xdr:from>
    <xdr:to>
      <xdr:col>2</xdr:col>
      <xdr:colOff>3706283</xdr:colOff>
      <xdr:row>98</xdr:row>
      <xdr:rowOff>17318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9D1A34-52B3-4888-A02A-0C6B1FA37E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983" t="16697" r="34315" b="6409"/>
        <a:stretch/>
      </xdr:blipFill>
      <xdr:spPr>
        <a:xfrm>
          <a:off x="5093970" y="20298814"/>
          <a:ext cx="3572933" cy="4773064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2158934</xdr:colOff>
      <xdr:row>1</xdr:row>
      <xdr:rowOff>1592580</xdr:rowOff>
    </xdr:from>
    <xdr:to>
      <xdr:col>3</xdr:col>
      <xdr:colOff>309534</xdr:colOff>
      <xdr:row>2</xdr:row>
      <xdr:rowOff>396240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F1AFEC-91C2-4546-8360-45B4E15B5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421" t="34325" r="36088" b="51230"/>
        <a:stretch/>
      </xdr:blipFill>
      <xdr:spPr>
        <a:xfrm>
          <a:off x="7119554" y="2750820"/>
          <a:ext cx="1960600" cy="601980"/>
        </a:xfrm>
        <a:prstGeom prst="rect">
          <a:avLst/>
        </a:prstGeom>
      </xdr:spPr>
    </xdr:pic>
    <xdr:clientData/>
  </xdr:twoCellAnchor>
  <xdr:twoCellAnchor editAs="oneCell">
    <xdr:from>
      <xdr:col>3</xdr:col>
      <xdr:colOff>1164980</xdr:colOff>
      <xdr:row>1</xdr:row>
      <xdr:rowOff>1409319</xdr:rowOff>
    </xdr:from>
    <xdr:to>
      <xdr:col>3</xdr:col>
      <xdr:colOff>3783239</xdr:colOff>
      <xdr:row>1</xdr:row>
      <xdr:rowOff>1769654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565EFF-D79B-4B49-A604-9C0464764F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8943" t="62843" r="25308" b="26807"/>
        <a:stretch/>
      </xdr:blipFill>
      <xdr:spPr>
        <a:xfrm>
          <a:off x="9935600" y="2567559"/>
          <a:ext cx="2618259" cy="360335"/>
        </a:xfrm>
        <a:prstGeom prst="rect">
          <a:avLst/>
        </a:prstGeom>
      </xdr:spPr>
    </xdr:pic>
    <xdr:clientData/>
  </xdr:twoCellAnchor>
  <xdr:twoCellAnchor editAs="oneCell">
    <xdr:from>
      <xdr:col>3</xdr:col>
      <xdr:colOff>2586404</xdr:colOff>
      <xdr:row>3</xdr:row>
      <xdr:rowOff>1179636</xdr:rowOff>
    </xdr:from>
    <xdr:to>
      <xdr:col>3</xdr:col>
      <xdr:colOff>3663461</xdr:colOff>
      <xdr:row>3</xdr:row>
      <xdr:rowOff>1683006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57A095D-55C8-4F2B-AA45-99EF0D6AF0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3257" t="32077" r="28076" b="38217"/>
        <a:stretch/>
      </xdr:blipFill>
      <xdr:spPr>
        <a:xfrm>
          <a:off x="11357024" y="5934516"/>
          <a:ext cx="1077057" cy="503370"/>
        </a:xfrm>
        <a:prstGeom prst="rect">
          <a:avLst/>
        </a:prstGeom>
      </xdr:spPr>
    </xdr:pic>
    <xdr:clientData/>
  </xdr:twoCellAnchor>
  <xdr:twoCellAnchor editAs="oneCell">
    <xdr:from>
      <xdr:col>3</xdr:col>
      <xdr:colOff>1654419</xdr:colOff>
      <xdr:row>4</xdr:row>
      <xdr:rowOff>1258033</xdr:rowOff>
    </xdr:from>
    <xdr:to>
      <xdr:col>3</xdr:col>
      <xdr:colOff>3714750</xdr:colOff>
      <xdr:row>4</xdr:row>
      <xdr:rowOff>1778159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FEB1CB-DD6A-4CCC-BB18-32286792AF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6583" t="55394" r="29038" b="30181"/>
        <a:stretch/>
      </xdr:blipFill>
      <xdr:spPr>
        <a:xfrm>
          <a:off x="10425039" y="8215093"/>
          <a:ext cx="2060331" cy="520126"/>
        </a:xfrm>
        <a:prstGeom prst="rect">
          <a:avLst/>
        </a:prstGeom>
      </xdr:spPr>
    </xdr:pic>
    <xdr:clientData/>
  </xdr:twoCellAnchor>
  <xdr:twoCellAnchor>
    <xdr:from>
      <xdr:col>4</xdr:col>
      <xdr:colOff>3531705</xdr:colOff>
      <xdr:row>1</xdr:row>
      <xdr:rowOff>351147</xdr:rowOff>
    </xdr:from>
    <xdr:to>
      <xdr:col>7</xdr:col>
      <xdr:colOff>361645</xdr:colOff>
      <xdr:row>1</xdr:row>
      <xdr:rowOff>1381712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7AB63F-6029-4DF5-8A22-58BD2310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12325" y="1509387"/>
          <a:ext cx="1981060" cy="1030565"/>
        </a:xfrm>
        <a:prstGeom prst="rect">
          <a:avLst/>
        </a:prstGeom>
      </xdr:spPr>
    </xdr:pic>
    <xdr:clientData/>
  </xdr:twoCellAnchor>
  <xdr:twoCellAnchor>
    <xdr:from>
      <xdr:col>4</xdr:col>
      <xdr:colOff>3200400</xdr:colOff>
      <xdr:row>2</xdr:row>
      <xdr:rowOff>220164</xdr:rowOff>
    </xdr:from>
    <xdr:to>
      <xdr:col>7</xdr:col>
      <xdr:colOff>131638</xdr:colOff>
      <xdr:row>2</xdr:row>
      <xdr:rowOff>1518358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6649AF-CCE8-4344-9429-5D582AEF3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81020" y="3176724"/>
          <a:ext cx="2082358" cy="1298194"/>
        </a:xfrm>
        <a:prstGeom prst="rect">
          <a:avLst/>
        </a:prstGeom>
      </xdr:spPr>
    </xdr:pic>
    <xdr:clientData/>
  </xdr:twoCellAnchor>
  <xdr:twoCellAnchor>
    <xdr:from>
      <xdr:col>4</xdr:col>
      <xdr:colOff>2854036</xdr:colOff>
      <xdr:row>4</xdr:row>
      <xdr:rowOff>840668</xdr:rowOff>
    </xdr:from>
    <xdr:to>
      <xdr:col>7</xdr:col>
      <xdr:colOff>76299</xdr:colOff>
      <xdr:row>4</xdr:row>
      <xdr:rowOff>1694309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EAD3C6C-BD4E-4B9C-B897-60336E1A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34656" y="7797728"/>
          <a:ext cx="2373383" cy="85364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, Dale" refreshedDate="45719.338812152775" createdVersion="8" refreshedVersion="8" minRefreshableVersion="3" recordCount="38" xr:uid="{40B92BB2-0C7A-4DE1-B008-9408CE3CA2D6}">
  <cacheSource type="worksheet">
    <worksheetSource ref="B2:Z40" sheet="PROJECT Wear Sensor vs Bendix"/>
  </cacheSource>
  <cacheFields count="25">
    <cacheField name="Product" numFmtId="0">
      <sharedItems/>
    </cacheField>
    <cacheField name="Document" numFmtId="0">
      <sharedItems/>
    </cacheField>
    <cacheField name="Section" numFmtId="0">
      <sharedItems containsMixedTypes="1" containsNumber="1" minValue="7.5" maxValue="7.5"/>
    </cacheField>
    <cacheField name="Item Name" numFmtId="0">
      <sharedItems count="41">
        <s v="Dry heat test/ High temperature"/>
        <s v="Cold test / Low temperature (with storage)"/>
        <s v="Thermal shock"/>
        <s v="Leakage test / Ice water shock test"/>
        <s v="Damp test, static"/>
        <s v="Damp heat test, cyclic"/>
        <s v="Thermal cycling test"/>
        <s v="Storage test"/>
        <s v="Temperature step test"/>
        <s v="Resonance test"/>
        <s v="Random vibration test"/>
        <s v="Sinus vibration test"/>
        <s v="Shock test"/>
        <s v="Drop test / Mechanical shock"/>
        <s v="Accelerated lifetime"/>
        <s v="Degree of protection"/>
        <s v="Chemical resistance"/>
        <s v="Fire resistance test"/>
        <s v="Screw and service test"/>
        <s v="Endurance test"/>
        <s v="Disturbances by conduction and coupling"/>
        <s v="Overvoltage (temperature at 65C)"/>
        <s v="Overvoltage (room temperature 1)"/>
        <s v="Overvoltage (room temperature 2)"/>
        <s v="Reset behavior at voltage drop"/>
        <s v="Short circuit protection - signal circuits (Vmax)"/>
        <s v="Short circuit protection - signal circuits (GND)"/>
        <s v="Radiated emissions (ALSE)"/>
        <s v="Radiated immunity (BCI)"/>
        <s v="Radiated immunity (ALSE)"/>
        <s v="Immunity to electrostatic discharge (unpowered)"/>
        <s v="Immunity to electrostatic discharge (powered)"/>
        <s v="Immunity to low-frequency magnetic fields"/>
        <s v="Impact test cover"/>
        <s v="Temperature cycling test"/>
        <s v="Protection test"/>
        <s v="Combination test"/>
        <s v="Vibration test"/>
        <s v="Short circuit protection - signal circuits" u="1"/>
        <s v="Radiated emissions - ALSE" u="1"/>
        <s v="Electrical loads" u="1"/>
      </sharedItems>
    </cacheField>
    <cacheField name="Reference 1" numFmtId="0">
      <sharedItems/>
    </cacheField>
    <cacheField name="Reference 2" numFmtId="0">
      <sharedItems containsBlank="1"/>
    </cacheField>
    <cacheField name="Product Criteria 1" numFmtId="0">
      <sharedItems containsBlank="1"/>
    </cacheField>
    <cacheField name="Product Criteria 2" numFmtId="0">
      <sharedItems containsBlank="1"/>
    </cacheField>
    <cacheField name="Product Criteria 3" numFmtId="0">
      <sharedItems containsBlank="1"/>
    </cacheField>
    <cacheField name="Product Criteria 4" numFmtId="0">
      <sharedItems containsBlank="1"/>
    </cacheField>
    <cacheField name="Bendix" numFmtId="0">
      <sharedItems/>
    </cacheField>
    <cacheField name="Bendix Document" numFmtId="0">
      <sharedItems containsBlank="1"/>
    </cacheField>
    <cacheField name="Bendix Section" numFmtId="0">
      <sharedItems containsBlank="1"/>
    </cacheField>
    <cacheField name="Item Name2" numFmtId="0">
      <sharedItems containsBlank="1"/>
    </cacheField>
    <cacheField name="Reference" numFmtId="0">
      <sharedItems containsBlank="1"/>
    </cacheField>
    <cacheField name="Bendix Critieria 1" numFmtId="0">
      <sharedItems containsBlank="1"/>
    </cacheField>
    <cacheField name="Bendix Critieria 2" numFmtId="0">
      <sharedItems containsBlank="1"/>
    </cacheField>
    <cacheField name="Bendix Critieria 3" numFmtId="0">
      <sharedItems containsBlank="1"/>
    </cacheField>
    <cacheField name="Bendix Critieria 4" numFmtId="0">
      <sharedItems containsBlank="1"/>
    </cacheField>
    <cacheField name="Sub-Compliance 1" numFmtId="0">
      <sharedItems containsBlank="1"/>
    </cacheField>
    <cacheField name="Sub-Compliance 2" numFmtId="0">
      <sharedItems containsBlank="1"/>
    </cacheField>
    <cacheField name="Sub-Compliance 3" numFmtId="0">
      <sharedItems containsBlank="1"/>
    </cacheField>
    <cacheField name="Sub-Compliance 4" numFmtId="0">
      <sharedItems containsBlank="1"/>
    </cacheField>
    <cacheField name="Compliance" numFmtId="0">
      <sharedItems count="5">
        <s v="Deny"/>
        <s v="Accept with Deviations"/>
        <s v="---"/>
        <s v="Accept"/>
        <s v="&lt;Blank&gt;" u="1"/>
      </sharedItems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, Dale" refreshedDate="45720.446429166666" createdVersion="8" refreshedVersion="8" minRefreshableVersion="3" recordCount="145" xr:uid="{D82E052A-1B37-42FF-955E-9B0EFD016042}">
  <cacheSource type="worksheet">
    <worksheetSource ref="B2:AA147" sheet="PROJECT Wear Sensor vs OE"/>
  </cacheSource>
  <cacheFields count="26">
    <cacheField name="OE" numFmtId="0">
      <sharedItems containsBlank="1" count="4">
        <s v="Navistar"/>
        <s v="PACCAR"/>
        <s v="Volvo"/>
        <m u="1"/>
      </sharedItems>
    </cacheField>
    <cacheField name="OE Document" numFmtId="0">
      <sharedItems/>
    </cacheField>
    <cacheField name="OE Section Num" numFmtId="0">
      <sharedItems containsBlank="1"/>
    </cacheField>
    <cacheField name="OE Section Name" numFmtId="0">
      <sharedItems containsBlank="1" count="156">
        <s v="Operational Temperature"/>
        <s v="Three Temperature Parametric Test"/>
        <s v="Storage Temperature Test"/>
        <s v="Thermal Cycle Test"/>
        <s v="Thermal Shock Test Short"/>
        <s v="Thermal Shock Test Long"/>
        <s v="Humidity Test Short"/>
        <s v="Humidity Test Long"/>
        <s v="Frost Test"/>
        <s v="Salt Spray Test"/>
        <s v="Immersion Test"/>
        <s v="Exposure to Chemicals and Oils"/>
        <s v="Pressure Washing"/>
        <s v="Steam Cleaning"/>
        <s v="Fungus"/>
        <s v="Altitude Operating"/>
        <s v="Altitude Non-Operating"/>
        <s v="Dust and Sand"/>
        <s v="Gravel Bombardment"/>
        <s v="Combined Environmental Testing"/>
        <s v="Swept Sine Vibration Test"/>
        <s v="Random Vibration Test"/>
        <s v="Handling Drop Test"/>
        <s v="Transit Drop Test"/>
        <s v="Installation Harness Drop Test"/>
        <s v="Operational Shock"/>
        <s v="Operational Voltage Ranges"/>
        <s v="Intermittent Power Specification"/>
        <s v="Jump Starting"/>
        <s v="Cold Cranking"/>
        <s v="Reverse Polarity"/>
        <s v="Voltage Regulator Failure"/>
        <s v="Open Circuit"/>
        <s v="Short Circuit"/>
        <s v="Operation Without Batteries"/>
        <s v="Inductive Switching - Pulse 1"/>
        <s v="Inductive Switching - Pulse 2a"/>
        <s v="Inductive Switching - Pulse 2b"/>
        <s v="Switching Spikes - Pulse 3a"/>
        <s v="Switching Spikes - Pulse 3b"/>
        <s v="Load dump - Pulse 5a"/>
        <s v="Low Side Outputs Bias by Ignition or Accessory"/>
        <s v="Capacitive Coupling Clamp"/>
        <s v="Chattering Relay"/>
        <s v="Electrostatic Discharge (Unpowered)"/>
        <s v="Electrostatic Discharge (Powered)"/>
        <s v="Conducted Emissions"/>
        <s v="Radiated Emissions"/>
        <s v="Radiated Immunity"/>
        <s v="Bulk Current Injection"/>
        <s v="Electrostatic Discharge (Vehicle)"/>
        <s v="Radiated Emissions (Vehicle)"/>
        <s v="Radiated Susceptibility - Off Vehicle Source"/>
        <s v="SINAD Test"/>
        <s v="Salt-Fog Test for Electrical and Electronic Components"/>
        <s v="Resistance to Automotive Fluids"/>
        <s v="Prime Paint For Aluminum and Ferrous Substrates"/>
        <s v="Approved Paints List"/>
        <s v="Test Methods and Approval Process for Paints"/>
        <s v="Exterior Paint for Aluminum and Ferrous Substrates, Full or Intermittent UV Exposure"/>
        <s v="Visual Inspection"/>
        <s v="Electrical Transients - Immunity to Pulse 5a"/>
        <s v="Electrical Transients - Immunity to Pulse 1b"/>
        <s v="Electrical Transients - Immunity to Pulse 3a"/>
        <s v="Electrical Transients - Immunity to Pulse 3b"/>
        <s v="Electrical Transients - Chattering Relay"/>
        <s v="Electrical Transients - Conducted Immunity"/>
        <s v="Requirements for Electrical Connectors"/>
        <s v="Electromagnetic Radiated Immunity (Bulk Current)"/>
        <s v="Electromagnetic Radiated Immunity (ALSE)"/>
        <s v="Electromagnetic-Emissions"/>
        <s v="Electromagnetic-Conducted Emissions"/>
        <s v="Truck-specific Nomenclature and Terminology for Electrical Engineering"/>
        <s v="Product Identification and Traceability"/>
        <s v="QR Codes on Parts"/>
        <s v="Special Characteristics Process Requirements (For Drawings)"/>
        <s v="Test Reporting Requirements"/>
        <s v="Ultraviolet-Light-Exposure Testing"/>
        <s v="Gravel Bombardment Test"/>
        <s v="Power Interface Tests"/>
        <s v="Humidity Testing for Electrical and Electronic Components, excluding the Damp-Heat Test"/>
        <s v="Voltage Test Requirements"/>
        <s v="Vibration Requirements and Test Methods"/>
        <s v="ESD Direct (Powered Up)"/>
        <s v="ESD Indirect (Powered Up)"/>
        <s v="ESD Handling (Unpowered)"/>
        <s v="Protection of Electrical and Electronic Components against Dust"/>
        <s v="Protection of Electrical and Electronic Equipment Against Water _x000a_(Including Steam Cleaning/High Pressure Cleaning"/>
        <s v="Environmental Requirements and Test Methods"/>
        <s v="Temperature Cyclic Test"/>
        <s v="High Temperature Test"/>
        <s v="High-Temperature Test"/>
        <s v="Low-Temperature Test"/>
        <s v="Accelerated Temperature Aging Test"/>
        <s v="Thermal Shock by Splashing"/>
        <s v="General Test Conditions for Electrical and Electronic Components"/>
        <s v="Free-Fall Drop Test"/>
        <s v="Thermal Shock by Venting"/>
        <s v="Flammability Test"/>
        <s v="Rubber, Vulcanized or Thermoplastic - Resistance to Ozone Cracking:  Static Strain Testing"/>
        <m/>
        <s v="Road Vehicles Electrical Disturbance by Conduction and Coupling"/>
        <s v="Assembly Operational Supplier"/>
        <s v="Operational - Assembly Supplier"/>
        <s v="Operational - Manufacturing PACCAR"/>
        <s v="Operational - Warranty PACCAR"/>
        <s v="Operational - Development PACCAR"/>
        <s v="Manufacturing - Operational PACCAR"/>
        <s v="Warranty - Operational Supplier and PACCAAR"/>
        <s v="Warranty - End Of Life Supplier &amp; PACCAR"/>
        <s v="Development - Operational PACCAR"/>
        <s v="Immunity to Voltage Ripples"/>
        <s v="Immunity to Micro Power Cuts"/>
        <s v="Immunity to High-voltage Supply"/>
        <s v="Immunity to Pulse 1 (Supply lines)"/>
        <s v="Immunity to Pulse 2a (Supply lines)"/>
        <s v="Immunity to Pulse 2b (Supply lines)"/>
        <s v="Immunity to Pulse 3a and 3b (Supply lines)"/>
        <s v="Immunity to Pulse 4 (Supply lines)"/>
        <s v="Immunity to Pulse 5a/c (Supply lines)"/>
        <s v="Immunity to Pulse 2a (Signal lines)"/>
        <s v="Immunity to Pulse 3a and 3b (Signal lines)"/>
        <s v="ESD Handling"/>
        <s v="ESD Powered up, direct"/>
        <s v="ESD Powered up, indirect"/>
        <s v="Stripline (STR)"/>
        <s v="Radiated Immunity - ALSE"/>
        <s v="Radiated Immunity - Low-frequency magnetic field"/>
        <s v="On-board Transmitters (OBT)"/>
        <s v="Conducted RF Emissions (CE Voltage)"/>
        <s v="Radiated Emissions - ALSE"/>
        <s v="Radiated Emissions - magnetic field"/>
        <s v="POWER-INTERFACE TEST REQUIREMENTS FOR ELECTRICAL AND ELECTRONIC _x000a_DEVICES" u="1"/>
        <s v="Electrostatic Discharge" u="1"/>
        <s v="Electrostatic Discharge (ESD) Immunity Test Requirements" u="1"/>
        <s v="Environmental Requirements and Test Methods for Electrical and Electronic Components" u="1"/>
        <s v="High Temperature Test for Operating Electrical and Electronic Components" u="1"/>
        <s v="Low-Temperature Test for Electrical and Electronic Components" u="1"/>
        <s v="Thermal Shock of Electrical and Electronic Equipment by Splashing" u="1"/>
        <s v="Free-Fall Drop Test for Electrical and Electronic Components" u="1"/>
        <s v="Thermal Shock by Venting of Electrical and Electronic Components" u="1"/>
        <s v="Flammability Test for Electrical and Electronic Components" u="1"/>
        <s v="Electromagnetic-Radiated-Immunity Requirements" u="1"/>
        <s v="Temperature Cyclic Test for Electrical and Electronic Components" u="1"/>
        <s v="Accelerated Temperature Aging Test for Electrical and Electronic Components" u="1"/>
        <s v="GRAVEL BOMBARDMENT TEST FOR ELECTRICAL AND ELECTRONIC COMPONENTS" u="1"/>
        <s v="High-Temperature Test for Electrical and Electronic Components" u="1"/>
        <s v="Electromagnetic-Radiated-Immunity Requirements for Electrical and Electronic Components" u="1"/>
        <s v="Electromagnetic-Emissions for Electrical and Electronic Components" u="1"/>
        <s v="Visual Inspection for Electrical and Electronic Components" u="1"/>
        <s v="Test Reporting Requirements for Electrical and Electronic Components" u="1"/>
        <s v="Ultraviolet-Light-Exposure Testing for Electrical and Electronic Components" u="1"/>
        <s v="Voltage Test Requirements for Electrical and Electronic Components" u="1"/>
        <s v="Electromagnetic-Conducted Emissions for Electrical and Electronic Components" u="1"/>
        <s v="Electrical Transients" u="1"/>
        <s v="Vibration Requirements and Test Methods for Electrical/Electronic and Mechanical Components" u="1"/>
      </sharedItems>
    </cacheField>
    <cacheField name="OE Reference" numFmtId="0">
      <sharedItems containsBlank="1"/>
    </cacheField>
    <cacheField name="OE Criteria 1" numFmtId="0">
      <sharedItems containsBlank="1"/>
    </cacheField>
    <cacheField name="OE Criteria 2" numFmtId="0">
      <sharedItems containsBlank="1"/>
    </cacheField>
    <cacheField name="OE Criteria 3" numFmtId="0">
      <sharedItems containsBlank="1"/>
    </cacheField>
    <cacheField name="OE Criteria 4" numFmtId="0">
      <sharedItems containsBlank="1"/>
    </cacheField>
    <cacheField name="Defer to system" numFmtId="0">
      <sharedItems containsBlank="1"/>
    </cacheField>
    <cacheField name="Bendix Product" numFmtId="0">
      <sharedItems containsBlank="1"/>
    </cacheField>
    <cacheField name="Bendix Document" numFmtId="0">
      <sharedItems containsBlank="1"/>
    </cacheField>
    <cacheField name="Bendix Section" numFmtId="0">
      <sharedItems containsBlank="1"/>
    </cacheField>
    <cacheField name="Bendix Section Name" numFmtId="0">
      <sharedItems containsBlank="1"/>
    </cacheField>
    <cacheField name="Bendix Reference 1" numFmtId="0">
      <sharedItems containsBlank="1"/>
    </cacheField>
    <cacheField name="Bendix Reference 2" numFmtId="0">
      <sharedItems containsBlank="1"/>
    </cacheField>
    <cacheField name="Bendix Criteria 1" numFmtId="0">
      <sharedItems containsBlank="1"/>
    </cacheField>
    <cacheField name="Bendix Criteria 2" numFmtId="0">
      <sharedItems containsBlank="1"/>
    </cacheField>
    <cacheField name="Bendix Criteria 3" numFmtId="0">
      <sharedItems containsBlank="1"/>
    </cacheField>
    <cacheField name="Bendix Criteria 4" numFmtId="0">
      <sharedItems containsBlank="1"/>
    </cacheField>
    <cacheField name="Sub-Compliance 1" numFmtId="0">
      <sharedItems containsBlank="1"/>
    </cacheField>
    <cacheField name="Sub-Compliance 2" numFmtId="0">
      <sharedItems containsBlank="1"/>
    </cacheField>
    <cacheField name="Sub-Compliance 3" numFmtId="0">
      <sharedItems containsBlank="1"/>
    </cacheField>
    <cacheField name="Sub-Compliance 4" numFmtId="0">
      <sharedItems containsBlank="1"/>
    </cacheField>
    <cacheField name="Compliance" numFmtId="0">
      <sharedItems containsBlank="1" count="9">
        <s v="Accept with Deviations"/>
        <s v="Not in Product Spec"/>
        <s v="Deny"/>
        <s v="---"/>
        <s v="N/A"/>
        <s v="Defer to System"/>
        <s v="Accept"/>
        <s v="&lt;Blank&gt;" u="1"/>
        <m u="1"/>
      </sharedItems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, Dale" refreshedDate="45727.545551620373" createdVersion="8" refreshedVersion="8" minRefreshableVersion="3" recordCount="147" xr:uid="{B4B768DC-5A65-46BC-B6FA-C8F7F66A9BB5}">
  <cacheSource type="worksheet">
    <worksheetSource ref="C2:R149" sheet="OE Compliance Matrix"/>
  </cacheSource>
  <cacheFields count="16">
    <cacheField name="Customer" numFmtId="0">
      <sharedItems count="3">
        <s v="Navistar"/>
        <s v="PACCAR"/>
        <s v="Volvo"/>
      </sharedItems>
    </cacheField>
    <cacheField name="Customer Document" numFmtId="0">
      <sharedItems/>
    </cacheField>
    <cacheField name="Item Name" numFmtId="0">
      <sharedItems containsBlank="1" count="107">
        <s v="Operational Temperature"/>
        <s v="Three Temperature Parametric Test"/>
        <s v="Storage Temperature Test"/>
        <s v="Thermal Cycle Test"/>
        <s v="Thermal Shock Test Short"/>
        <s v="Thermal Shock Test Long"/>
        <s v="Humidity Test Short"/>
        <s v="Humidity Test Long"/>
        <s v="Frost Test"/>
        <s v="Salt Spray Test"/>
        <s v="Immersion Test"/>
        <s v="Exposure to Chemicals and Oils"/>
        <s v="Pressure Washing"/>
        <s v="Steam Cleaning"/>
        <s v="Fungus"/>
        <s v="Altitude Operating"/>
        <s v="Altitude Non-Operating"/>
        <s v="Dust and Sand"/>
        <s v="Gravel Bombardment"/>
        <s v="Combined Environmental Testing"/>
        <s v="Swept Sine Vibration Test"/>
        <s v="Random Vibration Test"/>
        <s v="Handling Drop Test"/>
        <s v="Transit Drop Test"/>
        <s v="Installation Harness Drop Test"/>
        <s v="Operational Shock"/>
        <s v="Operational Voltage Ranges"/>
        <s v="Intermittent Power Specification"/>
        <s v="Jump Starting"/>
        <s v="Cold Cranking"/>
        <s v="Reverse Polarity"/>
        <s v="Voltage Regulator Failure"/>
        <s v="Open Circuit"/>
        <s v="Operation Without Batteries"/>
        <s v="Inductive Switching - Pulse 1"/>
        <s v="Inductive Switching - Pulse 2a"/>
        <s v="Inductive Switching - Pulse 2b"/>
        <s v="Switching Spikes - Pulse 3a"/>
        <s v="Switching Spikes - Pulse 3b"/>
        <s v="Load Dump - Pulse 5a"/>
        <s v="Low Side Outputs Bias by Ignition or Accessory"/>
        <s v="Capacitive Coupling Clamp"/>
        <s v="Chattering Relay"/>
        <s v="Electrostatic Discharge (Unpowered)"/>
        <s v="Electrostatic Discharge (Powered)"/>
        <s v="Conducted Emissions"/>
        <s v="Radiated Emissions"/>
        <s v="Radiated Immunity"/>
        <s v="Bulk Current Injection"/>
        <s v="Electrostatic Discharge"/>
        <s v="Radiated Susceptibility - Off Vehicle Source"/>
        <s v="SINAD Test"/>
        <s v="Requirements for Electrical Connectors"/>
        <s v="Truck-specific Nomenclature and Terminology for Electrical Engineering"/>
        <s v="Salt-Fog Test for Electrical and Electronic Components"/>
        <s v="High-Temperature Test for Electrical and Electronic Components"/>
        <s v="Accelerated Temperature Aging Test for Electrical and Electronic Components"/>
        <s v="Electromagnetic-Radiated-Immunity Requirements for Electrical and Electronic Components"/>
        <s v="Electromagnetic-Emissions for Electrical and Electronic Components"/>
        <s v="Resistance to Automotive Fluids"/>
        <s v="Visual Inspection for Electrical and Electronic Components"/>
        <s v="Test Reporting Requirements for Electrical and Electronic Components"/>
        <s v="Ultraviolet-Light-Exposure Testing for Electrical and Electronic Components"/>
        <s v="Voltage Test Requirements for Electrical and Electronic Components"/>
        <s v="Electromagnetic-Conducted Emissions for Electrical and Electronic Components"/>
        <s v="Electrostatic Discharge (ESD) Immunity Test Requirements"/>
        <s v="Electrical Transients"/>
        <s v="Temperature Cyclic Test for Electrical and Electronic Components"/>
        <s v="Low-Temperature Test for Electrical and Electronic Components"/>
        <s v="Thermal Shock of Electrical and Electronic Equipment by Splashing"/>
        <s v="Flammability Test for Electrical and Electronic Components"/>
        <s v="Rubber, Vulcanized or Thermoplastic - Resistance to Ozone Cracking:  Static Strain Testing"/>
        <s v="Free-Fall Drop Test for Electrical and Electronic Components"/>
        <s v="General Test Conditions for Electrical and Electronic Components"/>
        <s v="Protection of Electrical and Electronic Equipment Against Water _x000a_(Including Steam Cleaning/High Pressure Cleaning"/>
        <s v="Thermal Shock by Venting of Electrical and Electronic Components"/>
        <s v="Humidity Testing for Electrical and Electronic Components, excluding the Damp-Heat Test"/>
        <s v="Vibration Requirements and Test Methods for Electrical/Electronic and Mechanical Components"/>
        <s v="Environmental Requirements and Test Methods for Electrical and Electronic Components"/>
        <s v="Product Identification and Traceability"/>
        <s v="Prime Paint For Aluminum and Ferrous Substrates"/>
        <s v="Approved Paints List"/>
        <s v="Test Methods and Approval Process for Paints"/>
        <s v="Exterior Paint for Aluminum and Ferrous Substrates, Full or Intermittent UV Exposure"/>
        <s v="QR Codes on Parts"/>
        <s v="GRAVEL BOMBARDMENT TEST FOR ELECTRICAL AND ELECTRONIC COMPONENTS"/>
        <s v="POWER-INTERFACE TEST REQUIREMENTS FOR ELECTRICAL AND ELECTRONIC _x000a_DEVICES"/>
        <s v="Protection of Electrical and Electronic Components against Dust"/>
        <s v="High Temperature Test for Operating Electrical and Electronic Components"/>
        <s v="Special Characteristics Process Requirements (For Drawings)"/>
        <m/>
        <s v="Immunity to Voltage Ripples"/>
        <s v="Immunity to Micro Power Cuts"/>
        <s v="Immunity to High-voltage Supply"/>
        <s v="Pulse 1 (Supply lines)"/>
        <s v="Pulse 2a (Supply lines)"/>
        <s v="Pulse 2b (Supply lines)"/>
        <s v="Pulse 3a and 3b (Supply lines)"/>
        <s v="Pulse 4 (Supply lines)"/>
        <s v="Pulse 5a/c (Supply lines)"/>
        <s v="ESD Handling"/>
        <s v="ESD Powered up, direct"/>
        <s v="ESD Powered up, indirect"/>
        <s v="Radiated Immunity - ALSE"/>
        <s v="Radiated Immunity - Low-frequency magnetic field"/>
        <s v="Radiated Emissions - ALSE"/>
        <s v="Radiated Emissions - magnetic field"/>
      </sharedItems>
    </cacheField>
    <cacheField name="Section" numFmtId="0">
      <sharedItems containsBlank="1"/>
    </cacheField>
    <cacheField name="Criteria" numFmtId="0">
      <sharedItems containsBlank="1"/>
    </cacheField>
    <cacheField name="Reference" numFmtId="0">
      <sharedItems containsBlank="1"/>
    </cacheField>
    <cacheField name="Bendix" numFmtId="0">
      <sharedItems containsBlank="1"/>
    </cacheField>
    <cacheField name="Bendix Document" numFmtId="0">
      <sharedItems containsBlank="1" containsMixedTypes="1" containsNumber="1" containsInteger="1" minValue="0" maxValue="0" count="6">
        <m/>
        <s v="Y203396 Rev 001"/>
        <s v="Y203401 Rev 002"/>
        <s v=""/>
        <s v="Y203399 Rev 001"/>
        <n v="0"/>
      </sharedItems>
    </cacheField>
    <cacheField name="Bendix Section" numFmtId="0">
      <sharedItems containsBlank="1" containsMixedTypes="1" containsNumber="1" containsInteger="1" minValue="0" maxValue="0"/>
    </cacheField>
    <cacheField name="Item Number" numFmtId="0">
      <sharedItems containsBlank="1" containsMixedTypes="1" containsNumber="1" containsInteger="1" minValue="6" maxValue="63"/>
    </cacheField>
    <cacheField name="Item Name2" numFmtId="0">
      <sharedItems containsBlank="1"/>
    </cacheField>
    <cacheField name="Section2" numFmtId="0">
      <sharedItems containsNonDate="0" containsString="0" containsBlank="1"/>
    </cacheField>
    <cacheField name="SAE Reference" numFmtId="0">
      <sharedItems containsBlank="1" containsMixedTypes="1" containsNumber="1" containsInteger="1" minValue="0" maxValue="0"/>
    </cacheField>
    <cacheField name="Other Reference" numFmtId="0">
      <sharedItems containsBlank="1" containsMixedTypes="1" containsNumber="1" containsInteger="1" minValue="0" maxValue="0"/>
    </cacheField>
    <cacheField name="Compliance" numFmtId="0">
      <sharedItems containsBlank="1" count="5">
        <m/>
        <s v="Accept with Deviations"/>
        <s v="Deny"/>
        <s v="Accept"/>
        <s v="N/A"/>
      </sharedItems>
    </cacheField>
    <cacheField name="Comment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s v="Lining Wear Sensor"/>
    <s v="Y385081 Rev 001"/>
    <s v="7.3.1"/>
    <x v="0"/>
    <s v="IEC 60068-2-2"/>
    <m/>
    <s v="Temp = 100°C"/>
    <s v="Time = 72 hours"/>
    <m/>
    <m/>
    <s v="Bendix"/>
    <s v="Y203401 Rev 001"/>
    <s v="Section 7.1"/>
    <s v="Three Temperature Parametric Test"/>
    <m/>
    <s v="Temperature = 165°C"/>
    <s v="Exposure time = 1 hour"/>
    <m/>
    <m/>
    <s v="Accept with Deviations"/>
    <s v="Deny"/>
    <m/>
    <m/>
    <x v="0"/>
    <s v="Exposure time for Y203401 is only 1 hour; confirm max temperature"/>
  </r>
  <r>
    <s v="Lining Wear Sensor"/>
    <s v="Y385081 Rev 001"/>
    <s v="7.3.2"/>
    <x v="1"/>
    <s v="IEC 60068-2-1"/>
    <m/>
    <s v="Temp = -40°C"/>
    <s v="Time = 72 hours"/>
    <m/>
    <m/>
    <s v="Bendix"/>
    <s v="Y203401 Rev 001"/>
    <s v="Section 7.1"/>
    <s v="Three Temperature Parametric Test"/>
    <m/>
    <s v="Temperature = -40°C"/>
    <s v="Exposure time = 1 hour"/>
    <m/>
    <m/>
    <s v="Accept"/>
    <s v="Deny"/>
    <m/>
    <m/>
    <x v="0"/>
    <s v="Exposure time for Y203401 is only 1 hour"/>
  </r>
  <r>
    <s v="Lining Wear Sensor"/>
    <s v="Y385081 Rev 001"/>
    <s v="7.3.3"/>
    <x v="2"/>
    <s v="ISO16750-4"/>
    <m/>
    <s v="Temp = -40°C to +85°C"/>
    <s v="Time = 1 hour"/>
    <s v="Transient time = &lt; 30 secs"/>
    <s v="Number of cycles = 1000"/>
    <s v="Bendix"/>
    <s v="Y203401 Rev 001"/>
    <s v="Section 7.5"/>
    <s v="Thermal Shock Test (Long)"/>
    <m/>
    <s v="-40°C to +165°C"/>
    <s v="Exposure time = 1 hour"/>
    <s v="Transient time &lt; 5 secs"/>
    <s v="Number of cycles = 500"/>
    <m/>
    <m/>
    <m/>
    <m/>
    <x v="1"/>
    <m/>
  </r>
  <r>
    <s v="Lining Wear Sensor"/>
    <s v="Y385081 Rev 001"/>
    <s v="7.3.4"/>
    <x v="3"/>
    <s v="IEC 60068-2-14 Nc"/>
    <m/>
    <s v="Temp = 0°C to +85°C"/>
    <s v="Time = 0.5 hour"/>
    <s v="Transient time = &lt; 20 secs, Splash duration = 30 mins"/>
    <s v="Number of cycles = 100"/>
    <s v="Bendix"/>
    <m/>
    <m/>
    <m/>
    <m/>
    <m/>
    <m/>
    <m/>
    <m/>
    <m/>
    <m/>
    <m/>
    <m/>
    <x v="2"/>
    <s v="No Y-document.  Test per IEC."/>
  </r>
  <r>
    <s v="Lining Wear Sensor"/>
    <s v="Y385081 Rev 001"/>
    <s v="7.3.5"/>
    <x v="4"/>
    <s v="IEC 60068-2-78"/>
    <m/>
    <s v="Temp = 40°C"/>
    <s v="Humidity = 93%"/>
    <s v="Exposure time = 24 hours"/>
    <m/>
    <s v="Bendix"/>
    <s v="Y203401 Rev 001"/>
    <s v="Section 7.7"/>
    <s v="Humidity Test (Long)"/>
    <m/>
    <s v="Temperature = 85°C"/>
    <s v="Humidity = 85% +/- 5%"/>
    <s v="Exposure time = 1000 hours"/>
    <m/>
    <s v="Accept with Deviations"/>
    <s v="Accept with Deviations"/>
    <s v="Deny"/>
    <m/>
    <x v="0"/>
    <m/>
  </r>
  <r>
    <s v="Lining Wear Sensor"/>
    <s v="Y385081 Rev 001"/>
    <s v="7.3.6"/>
    <x v="5"/>
    <s v="IEC 60068-2-30"/>
    <s v="IEC 60068-2-38"/>
    <s v="Temp = -10°C to +65°C"/>
    <s v="80% to 96% RH"/>
    <s v="Duration = 24 hours"/>
    <s v="Number of cycles = 10"/>
    <s v="Bendix"/>
    <s v="Y203401 Rev 001"/>
    <s v="Section 7.6"/>
    <s v="Humidity Test (Short)"/>
    <m/>
    <s v="-40°C to +85°C"/>
    <s v="85% RH"/>
    <s v="Duration = 24 hours"/>
    <s v="Number of cycles = 1"/>
    <s v="Accept with Deviations"/>
    <s v="Accept with Deviations"/>
    <s v="Accept"/>
    <s v="Deny"/>
    <x v="0"/>
    <s v="Temp and humidity are slightly different but test spec is only 1 cycle"/>
  </r>
  <r>
    <s v="Lining Wear Sensor"/>
    <s v="Y385081 Rev 001"/>
    <s v="7.3.7"/>
    <x v="6"/>
    <s v="IEC 60068-2-14 Nb"/>
    <m/>
    <s v="Temp = -40°C to +85°C"/>
    <s v="Time = 1 hour"/>
    <s v="Transient time = 1K/min"/>
    <s v="Number of cycles = 100"/>
    <s v="Bendix"/>
    <s v="Y203401 Rev 001"/>
    <s v="Section 7.3"/>
    <s v="Thermal Cycle Test"/>
    <m/>
    <s v="-40°C, +85°C, +25°C"/>
    <s v="Exposure time = 4, 12, 8 hours"/>
    <s v="Transient time = 3°C/min"/>
    <s v="Number of cycles = 30"/>
    <s v="Accept"/>
    <s v="Accept"/>
    <s v="Accept"/>
    <s v="Accept with Deviations"/>
    <x v="1"/>
    <s v="Duration time is longer but cycles are shorter"/>
  </r>
  <r>
    <s v="Lining Wear Sensor"/>
    <s v="Y385081 Rev 001"/>
    <s v="7.3.8"/>
    <x v="7"/>
    <s v="IVECO 18-2252"/>
    <m/>
    <s v="Temp = -40°C to +110°C"/>
    <m/>
    <s v="Transient time = 10K/min"/>
    <s v="Recovery = 2h, 23°C, 60%"/>
    <s v="Bendix"/>
    <s v="Y203401 Rev 001"/>
    <s v="Section 7.2"/>
    <s v="Storage Temperature Test"/>
    <s v="SAE J1455 MAR 2017"/>
    <s v="-55°C, 95°C, 125°C"/>
    <s v="Exposure time = 24, 48, 2 hours"/>
    <s v="Transient time = 5°C/min"/>
    <s v="Number of cycles = 1"/>
    <s v="Accept"/>
    <s v="Accept"/>
    <s v="Accept with Deviations"/>
    <s v="Accept"/>
    <x v="1"/>
    <s v="Ramp time is slow in test spec but temps are broader and duration is longer"/>
  </r>
  <r>
    <s v="Lining Wear Sensor"/>
    <s v="Y385081 Rev 001"/>
    <s v="7.3.9"/>
    <x v="8"/>
    <s v="N/A"/>
    <m/>
    <s v="Temp = -40°C to +85°C"/>
    <m/>
    <s v="Transient time = 1°C/min"/>
    <s v="Number of cycles = 2"/>
    <s v="Bendix"/>
    <m/>
    <m/>
    <m/>
    <m/>
    <m/>
    <m/>
    <m/>
    <m/>
    <m/>
    <m/>
    <m/>
    <m/>
    <x v="2"/>
    <m/>
  </r>
  <r>
    <s v="Lining Wear Sensor"/>
    <s v="Y385081 Rev 001"/>
    <s v="7.4.1"/>
    <x v="9"/>
    <s v="DIN 40046"/>
    <m/>
    <s v="Freq = 5 to 2000Hz"/>
    <s v="Acceleration = 20m/s^2"/>
    <s v="Sweep rate = 1 octave/min"/>
    <m/>
    <s v="Bendix"/>
    <s v="Y203399 Rev 001"/>
    <s v="Section 7.2"/>
    <s v="Swept Sine Vibration Test"/>
    <s v="SAE J1455 MAR 2017"/>
    <s v="Range = 5 to 2000Hz"/>
    <s v="Acceleration = 49m/s^2"/>
    <s v="Sweep rate = 0.5 octave/min"/>
    <s v="Duration = 30 mins"/>
    <s v="Accept"/>
    <s v="Accept"/>
    <s v="Accept with Deviations"/>
    <s v="Accept"/>
    <x v="1"/>
    <s v="Sweep rate of product spec (1 octave/min) is 2x of test spec (0.5 octave/min)"/>
  </r>
  <r>
    <s v="Lining Wear Sensor"/>
    <s v="Y385081 Rev 001"/>
    <s v="7.4.2"/>
    <x v="10"/>
    <s v="IEC 60068-2-34"/>
    <m/>
    <s v="Freq = 5 to 2000Hz"/>
    <s v="Time = 50 hours"/>
    <s v="Number of axis = 3"/>
    <s v="RMS = 161m/s^2"/>
    <s v="Bendix"/>
    <s v="Y203399 Rev 001"/>
    <s v="Section 7.3"/>
    <s v="Random Vibration Test"/>
    <m/>
    <s v="Range = 10 to 2000Hz"/>
    <s v="Test duration = 71 hours"/>
    <s v="Number of axis = 3"/>
    <s v="RMS = 4.62g"/>
    <s v="Accept with Deviations"/>
    <s v="Accept with Deviations"/>
    <s v="Accept"/>
    <m/>
    <x v="1"/>
    <s v="Need to confirm the RMS = 161 m/s^2 (16.4g)?"/>
  </r>
  <r>
    <s v="Lining Wear Sensor"/>
    <s v="Y385081 Rev 001"/>
    <s v="7.4.3"/>
    <x v="11"/>
    <s v="N/A"/>
    <m/>
    <s v="Freq = 5 to 2000Hz"/>
    <s v="Acceleration = 49m/s^2"/>
    <m/>
    <m/>
    <s v="Bendix"/>
    <s v="Y203399 Rev 001"/>
    <s v="Section 7.2"/>
    <s v="Swept Sine Vibration Test"/>
    <s v="SAE J1455 MAR 2017"/>
    <s v="Range = 5 to 2000Hz"/>
    <s v="Acceleration = 49m/s^2"/>
    <s v="Sweep rate = 0.5 octave/min"/>
    <m/>
    <s v="Accept"/>
    <s v="Accept"/>
    <m/>
    <m/>
    <x v="3"/>
    <m/>
  </r>
  <r>
    <s v="Lining Wear Sensor"/>
    <s v="Y385081 Rev 001"/>
    <s v="7.4.4"/>
    <x v="12"/>
    <s v="IEC 60068-2-27"/>
    <m/>
    <s v="Peak acceleration = 500m/s^2"/>
    <s v="Time = 11mS"/>
    <s v="Pulse shape = half-sine"/>
    <s v="Num of shocks per axis per temp = 10 pos, 10, neg"/>
    <s v="Bendix"/>
    <s v="Y203399 Rev 001"/>
    <s v="Section 7.7"/>
    <s v="Operational Shock Test"/>
    <m/>
    <s v="Peak acceleration = 294m/s^2"/>
    <s v="Duration = 11mS"/>
    <s v="Pulse shape = sawtooth"/>
    <s v="Num of shocks per axis per temp = 18 pos"/>
    <s v="Deny"/>
    <s v="Accept"/>
    <s v="Accept with Deviations"/>
    <s v="Accept with Deviations"/>
    <x v="0"/>
    <s v="Spec of 500m/s^2 is greater than test document; pulse shape is different"/>
  </r>
  <r>
    <s v="Lining Wear Sensor"/>
    <s v="Y385081 Rev 001"/>
    <s v="7.4.5"/>
    <x v="13"/>
    <s v="ISO 16750-3"/>
    <s v="IEC 60068-2-3"/>
    <s v="Drop height = 1m"/>
    <s v="Orientation = 3 axis"/>
    <s v="Number of drops = 1"/>
    <m/>
    <s v="Bendix"/>
    <s v="Y203399 Rev 001"/>
    <s v="Section 7.4"/>
    <s v="Handling Drop Test"/>
    <m/>
    <s v="Drop height = 1m"/>
    <s v="Orientation = 3 axis"/>
    <s v="Number of drops = 2 drop"/>
    <m/>
    <s v="Accept"/>
    <s v="Accept"/>
    <s v="Accept with Deviations"/>
    <m/>
    <x v="1"/>
    <s v="1 extra drop per orientation"/>
  </r>
  <r>
    <s v="Lining Wear Sensor"/>
    <s v="Y385081 Rev 001"/>
    <s v="7.4.6"/>
    <x v="14"/>
    <s v="N/A"/>
    <m/>
    <m/>
    <m/>
    <m/>
    <m/>
    <s v="Bendix"/>
    <m/>
    <m/>
    <m/>
    <m/>
    <m/>
    <m/>
    <m/>
    <m/>
    <m/>
    <m/>
    <m/>
    <m/>
    <x v="2"/>
    <m/>
  </r>
  <r>
    <s v="Lining Wear Sensor"/>
    <s v="Y385081 Rev 001"/>
    <s v="7.4.7"/>
    <x v="15"/>
    <s v="ISO 20653"/>
    <m/>
    <s v="IP6K9K"/>
    <s v="IPX8"/>
    <m/>
    <m/>
    <s v="Bendix"/>
    <m/>
    <m/>
    <m/>
    <m/>
    <m/>
    <m/>
    <m/>
    <m/>
    <m/>
    <m/>
    <m/>
    <m/>
    <x v="2"/>
    <s v="No Y-document.  Test per ISO."/>
  </r>
  <r>
    <s v="Lining Wear Sensor"/>
    <s v="Y385081 Rev 001"/>
    <s v="7.4.8"/>
    <x v="16"/>
    <s v="ISO 16750-5"/>
    <m/>
    <m/>
    <m/>
    <m/>
    <m/>
    <s v="Bendix"/>
    <s v="Y421468"/>
    <m/>
    <m/>
    <m/>
    <m/>
    <m/>
    <m/>
    <m/>
    <m/>
    <m/>
    <m/>
    <m/>
    <x v="2"/>
    <s v="No Y-document.  Test per ISO."/>
  </r>
  <r>
    <s v="Lining Wear Sensor"/>
    <s v="Y385081 Rev 001"/>
    <s v="7.4.9"/>
    <x v="17"/>
    <s v="DIN EN 60695-11-10"/>
    <m/>
    <m/>
    <m/>
    <m/>
    <m/>
    <s v="Bendix"/>
    <m/>
    <m/>
    <m/>
    <m/>
    <m/>
    <m/>
    <m/>
    <m/>
    <m/>
    <m/>
    <m/>
    <m/>
    <x v="2"/>
    <s v="No Y-document.  Test per spec."/>
  </r>
  <r>
    <s v="Lining Wear Sensor"/>
    <s v="Y385081 Rev 001"/>
    <s v="7.4.10"/>
    <x v="18"/>
    <s v="N/A"/>
    <m/>
    <m/>
    <m/>
    <m/>
    <m/>
    <s v="Bendix"/>
    <s v="Y203399 Rev 001"/>
    <s v="Section 7.9"/>
    <s v="Strength of Screw Connection"/>
    <s v="N/A"/>
    <s v="Torque 5x at rated"/>
    <s v="Torque until failure"/>
    <m/>
    <m/>
    <m/>
    <m/>
    <m/>
    <m/>
    <x v="1"/>
    <s v="No Y364100 document in PLM.  Deferring to Y203399"/>
  </r>
  <r>
    <s v="Lining Wear Sensor"/>
    <s v="Y385081 Rev 001"/>
    <n v="7.5"/>
    <x v="19"/>
    <s v="N/A"/>
    <m/>
    <m/>
    <m/>
    <m/>
    <m/>
    <s v="Bendix"/>
    <m/>
    <m/>
    <m/>
    <m/>
    <m/>
    <m/>
    <m/>
    <m/>
    <m/>
    <m/>
    <m/>
    <m/>
    <x v="2"/>
    <m/>
  </r>
  <r>
    <s v="Lining Wear Sensor"/>
    <s v="Y385081 Rev 001"/>
    <s v="7.6.1"/>
    <x v="20"/>
    <s v="ISO 7637-3"/>
    <m/>
    <m/>
    <m/>
    <m/>
    <m/>
    <s v="Bendix"/>
    <m/>
    <m/>
    <m/>
    <m/>
    <m/>
    <m/>
    <m/>
    <m/>
    <m/>
    <m/>
    <m/>
    <m/>
    <x v="2"/>
    <m/>
  </r>
  <r>
    <s v="Lining Wear Sensor"/>
    <s v="Y385081 Rev 001"/>
    <s v="7.6.2"/>
    <x v="21"/>
    <s v="ISO 16750-1"/>
    <m/>
    <s v="Applied voltage = 32V to each input"/>
    <m/>
    <s v="Test duration = 1 hour"/>
    <s v="Minimum class C"/>
    <s v="Bendix"/>
    <m/>
    <m/>
    <m/>
    <m/>
    <m/>
    <m/>
    <m/>
    <m/>
    <m/>
    <m/>
    <m/>
    <m/>
    <x v="2"/>
    <s v="No Y-document.  Test per ISO."/>
  </r>
  <r>
    <s v="Lining Wear Sensor"/>
    <s v="Y385081 Rev 001"/>
    <s v="7.6.2"/>
    <x v="22"/>
    <s v="ISO 16750-1"/>
    <m/>
    <s v="Applied voltage = 45V to each input"/>
    <m/>
    <s v="Test duration = 1mS +/- 10% "/>
    <s v="Minimum class D"/>
    <s v="Bendix"/>
    <m/>
    <m/>
    <m/>
    <m/>
    <m/>
    <m/>
    <m/>
    <m/>
    <m/>
    <m/>
    <m/>
    <m/>
    <x v="2"/>
    <s v="No Y-document.  Test per ISO."/>
  </r>
  <r>
    <s v="Lining Wear Sensor"/>
    <s v="Y385081 Rev 001"/>
    <s v="7.6.2"/>
    <x v="23"/>
    <s v="ISO 7637-3:2007"/>
    <m/>
    <s v="Table B.2, Level 3"/>
    <s v="Fast +/- CCC"/>
    <s v="Slow +/- DCC"/>
    <m/>
    <s v="Bendix"/>
    <m/>
    <m/>
    <m/>
    <m/>
    <m/>
    <m/>
    <m/>
    <m/>
    <m/>
    <m/>
    <m/>
    <m/>
    <x v="2"/>
    <s v="No Y-document.  Test per ISO."/>
  </r>
  <r>
    <s v="Lining Wear Sensor"/>
    <s v="Y385081 Rev 001"/>
    <s v="7.6.3"/>
    <x v="24"/>
    <s v="N/A"/>
    <m/>
    <s v="Applied voltage = 4.5V"/>
    <s v="Drop value = 95% to 0%"/>
    <s v="Drop out time = 5mS"/>
    <m/>
    <s v="Bendix"/>
    <m/>
    <m/>
    <m/>
    <m/>
    <m/>
    <m/>
    <m/>
    <m/>
    <m/>
    <m/>
    <m/>
    <m/>
    <x v="2"/>
    <s v="No Y-document.  Test per ISO."/>
  </r>
  <r>
    <s v="Lining Wear Sensor"/>
    <s v="Y385081 Rev 001"/>
    <s v="7.6.4.1"/>
    <x v="25"/>
    <s v="ISO 16750-2 (2006)"/>
    <m/>
    <s v="Applied voltage = Vmax"/>
    <s v="Time = 1 minute"/>
    <m/>
    <m/>
    <s v="Bendix"/>
    <s v="Y203396 Rev 001"/>
    <s v="Section 7.14"/>
    <s v="Short Circuit - Vin"/>
    <m/>
    <s v="Applied voltage = Vnom"/>
    <s v="Exposure time = 5 mins"/>
    <s v="Temperature = 25°C"/>
    <m/>
    <s v="Accept with Deviations"/>
    <s v="Accept"/>
    <s v="Accept"/>
    <m/>
    <x v="1"/>
    <s v="Test spec is Vnom but other sections apply Vmax at Tmin"/>
  </r>
  <r>
    <s v="Lining Wear Sensor"/>
    <s v="Y385081 Rev 001"/>
    <s v="7.6.4.1"/>
    <x v="26"/>
    <s v="ISO 16750-2 (2006)"/>
    <m/>
    <s v="Applied voltage = GND"/>
    <s v="Time = 1 minute"/>
    <m/>
    <m/>
    <s v="Bendix"/>
    <s v="Y203396 Rev 001"/>
    <s v="Section 7.17"/>
    <s v="Short Circuit - GND"/>
    <m/>
    <s v="Applied voltage = GND"/>
    <s v="Exposure time = 5 mins"/>
    <s v="Temperature = 25°C"/>
    <m/>
    <s v="Accept"/>
    <s v="Accept"/>
    <s v="Accept"/>
    <m/>
    <x v="3"/>
    <m/>
  </r>
  <r>
    <s v="Lining Wear Sensor"/>
    <s v="Y385081 Rev 001"/>
    <s v="7.7.2"/>
    <x v="27"/>
    <s v="CISPR 25, class 5"/>
    <m/>
    <s v="Freq = 150kHz to 3.0GHz"/>
    <m/>
    <m/>
    <m/>
    <s v="Bendix"/>
    <s v="Y203396 Rev 001"/>
    <s v="Section 7.32.2"/>
    <s v="Radiated Emissions - Component"/>
    <s v="CISPR 25, REV 4, section 6.5"/>
    <s v="150kHz to 3.0GHz"/>
    <m/>
    <m/>
    <m/>
    <s v="Accept"/>
    <m/>
    <m/>
    <m/>
    <x v="3"/>
    <m/>
  </r>
  <r>
    <s v="Lining Wear Sensor"/>
    <s v="Y385081 Rev 001"/>
    <s v="7.7.3"/>
    <x v="28"/>
    <s v="ISO 11452-4"/>
    <m/>
    <s v="Freq = 0.1 MHz to 400MHz"/>
    <m/>
    <m/>
    <m/>
    <s v="Bendix"/>
    <s v="Y203396 Rev 001"/>
    <s v="Section 7.32.6"/>
    <s v="Coupled Immunity - Bulk Current Injection"/>
    <s v="SAE J1113-4 REV APR 2014"/>
    <s v="1 MHz to 400 MHz"/>
    <m/>
    <m/>
    <m/>
    <s v="Accept with Deviations"/>
    <m/>
    <m/>
    <m/>
    <x v="1"/>
    <s v="Lower test limit of product spec is below the test spec"/>
  </r>
  <r>
    <s v="Lining Wear Sensor"/>
    <s v="Y385081 Rev 001"/>
    <s v="7.7.3"/>
    <x v="29"/>
    <s v="ISO 11452-2"/>
    <m/>
    <s v="Freq = 200MHz to 12.4GHz"/>
    <m/>
    <m/>
    <m/>
    <s v="Bendix"/>
    <s v="Y203396 Rev 001"/>
    <s v="Section 7.32.4"/>
    <s v="Radiated Immunity - Component"/>
    <s v="SAE J1113-21"/>
    <s v="10kHz to 18GHz"/>
    <s v="ALSE"/>
    <m/>
    <m/>
    <s v="Accept"/>
    <s v="Accept"/>
    <m/>
    <m/>
    <x v="3"/>
    <m/>
  </r>
  <r>
    <s v="Lining Wear Sensor"/>
    <s v="Y385081 Rev 001"/>
    <s v="7.7.4"/>
    <x v="30"/>
    <s v="ISO 10605"/>
    <m/>
    <s v="Direct = +/-4, 8kV"/>
    <s v="Air = +/-4, 8, 15kV"/>
    <s v="10 pos/10 neg @ 5 secs"/>
    <s v="R = 330, C = 150pF"/>
    <s v="Bendix"/>
    <s v="Y203396 Rev 001"/>
    <s v="Section 7.31.1"/>
    <s v="ESD Unpowered"/>
    <s v="SAE J1113-13 REV FEB 2015"/>
    <s v="Direct = +/-4, 6, 8kV"/>
    <s v="Air = +/-8, 15, 25kV"/>
    <s v="10 pos/10 neg @ 5 secs"/>
    <s v="R = 2000, C = 150pF"/>
    <s v="Accept with Deviations"/>
    <s v="Accept with Deviations"/>
    <s v="Accept with Deviations"/>
    <s v="Accept with Deviations"/>
    <x v="1"/>
    <s v="Test spec is more severe at more contact discharges, higher air discharges and slightly different model"/>
  </r>
  <r>
    <s v="Lining Wear Sensor"/>
    <s v="Y385081 Rev 001"/>
    <s v="7.7.4"/>
    <x v="31"/>
    <s v="ISO 10605"/>
    <m/>
    <s v="Direct = +/-4, 8kV"/>
    <s v="Air = +/-4, 8, 15kV"/>
    <s v="10 pos/10 neg @ 5 secs"/>
    <s v="R = 330, C = 300pF"/>
    <s v="Bendix"/>
    <s v="Y203396 Rev 001"/>
    <s v="Section 7.31.2"/>
    <s v="ESD Powered"/>
    <s v="SAE J1113-13 REV FEB 2015"/>
    <s v="Direct = +/-2, 4, 6, 8kV"/>
    <s v="Air = +/-15kV"/>
    <s v="10 pos/10 neg @ 5 secs"/>
    <s v="R = 2000, C = 330pF"/>
    <s v="Accept with Deviations"/>
    <s v="Accept with Deviations"/>
    <s v="Accept with Deviations"/>
    <s v="Accept with Deviations"/>
    <x v="1"/>
    <s v="Test spec is more severe at more contact discharges, higher air discharges and slightly different model"/>
  </r>
  <r>
    <s v="Lining Wear Sensor"/>
    <s v="Y385081 Rev 001"/>
    <s v="7.7.5"/>
    <x v="32"/>
    <s v="ISO 11452-8"/>
    <m/>
    <s v="Length = 200 cm"/>
    <s v="Test level = Severity IV"/>
    <s v="AC field = 15 to 1000 Hz, 1000A/m;"/>
    <s v="DC field = 3000 A/m"/>
    <s v="Bendix"/>
    <m/>
    <m/>
    <m/>
    <m/>
    <m/>
    <m/>
    <m/>
    <m/>
    <m/>
    <m/>
    <m/>
    <m/>
    <x v="2"/>
    <s v="No Y-document.  Test per ISO."/>
  </r>
  <r>
    <s v="Lining Wear Sensor"/>
    <s v="Y385081 Rev 001"/>
    <s v="7.7.6"/>
    <x v="33"/>
    <s v="N/A"/>
    <m/>
    <s v="Weight = 0.5kg, 1.0kg"/>
    <s v="Diameter = 31.8 mm"/>
    <s v="Fall height = 1m"/>
    <s v="Impact angle = 45°"/>
    <s v="Bendix"/>
    <m/>
    <m/>
    <m/>
    <m/>
    <m/>
    <m/>
    <m/>
    <m/>
    <m/>
    <m/>
    <m/>
    <m/>
    <x v="2"/>
    <s v="No Y-document.  Test per spec."/>
  </r>
  <r>
    <s v="Lining Wear Sensor"/>
    <s v="Y385081 Rev 001"/>
    <s v="7.8.1"/>
    <x v="34"/>
    <s v="DIN EN 600689-2-14"/>
    <m/>
    <s v="Temp = -40°C to +80°C, 85% RH"/>
    <s v="Time = 8 hours per cycle"/>
    <s v="600 brake applies per hour; application time = 1 sec/5 sec"/>
    <s v="Number of cycles = 35"/>
    <s v="Bendix"/>
    <s v="Y048861"/>
    <m/>
    <s v="Temperature Cycle Test"/>
    <m/>
    <s v="-40°C to +80°C, 80% RH"/>
    <s v="Exposure time = 2 hour"/>
    <s v="60 brake applies per hour; application time = 10 sec"/>
    <s v="Number of cycles = 35"/>
    <s v="Accept with Deviations"/>
    <s v="Accept"/>
    <s v="Accept with Deviations"/>
    <s v="Accept"/>
    <x v="1"/>
    <s v="Max temp is 80C, actuations are less in test spec, temp duration is 2x"/>
  </r>
  <r>
    <s v="Lining Wear Sensor"/>
    <s v="Y385081 Rev 001"/>
    <s v="7.8.2"/>
    <x v="35"/>
    <s v="N/A"/>
    <m/>
    <m/>
    <m/>
    <m/>
    <m/>
    <s v="Bendix"/>
    <s v="Y048862"/>
    <m/>
    <s v="Protection Test"/>
    <s v="ISO 20653"/>
    <s v="Water temp = +80°C +/- 5"/>
    <s v="Flow rate = 15L/min"/>
    <s v="Pressure = 80 to 100 bar"/>
    <m/>
    <s v="Accept"/>
    <s v="Accept"/>
    <s v="Accept"/>
    <m/>
    <x v="3"/>
    <m/>
  </r>
  <r>
    <s v="Lining Wear Sensor"/>
    <s v="Y385081 Rev 001"/>
    <s v="7.8.3"/>
    <x v="36"/>
    <s v="N/A"/>
    <m/>
    <s v="1 = heat test"/>
    <s v="2,4 = static fatique (10k cycles)"/>
    <s v="3,5 = salt fog (72 hrs), dry (96 hrs), salt fog (72 hrs)"/>
    <s v="6 = salt fog (72 hrs), dry (96 hrs), salt fog (72 hrs), dry (96 hrs)"/>
    <s v="Bendix"/>
    <s v="Y048866"/>
    <m/>
    <s v="Combination Test"/>
    <m/>
    <m/>
    <m/>
    <m/>
    <m/>
    <s v="Accept"/>
    <s v="Accept"/>
    <s v="Accept"/>
    <s v="Accept"/>
    <x v="3"/>
    <m/>
  </r>
  <r>
    <s v="Lining Wear Sensor"/>
    <s v="Y385081 Rev 001"/>
    <s v="7.8.4"/>
    <x v="37"/>
    <s v="N/A"/>
    <m/>
    <s v="Load cycles = 3.1Mio"/>
    <s v="Freq sweep = 40 to 30Hz"/>
    <s v="Amplitudes = 13, 17, 20, 23, 26g"/>
    <s v="Actuation = 120 sec @ 2 bar"/>
    <s v="Bendix"/>
    <s v="Y048867"/>
    <m/>
    <s v="1D Vibration Test"/>
    <m/>
    <m/>
    <s v="Freq sweep = 40 to 30Hz"/>
    <s v="Amplitudes = 13, 17, 20, 23, 26g"/>
    <s v="Actuation = 5 sec @ 2 bar"/>
    <m/>
    <s v="Accept"/>
    <s v="Accept"/>
    <s v="Accept with Deviations"/>
    <x v="1"/>
    <s v="Actuation time in test document is 5 seconds vs 120 second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">
  <r>
    <x v="0"/>
    <s v="DR100159-06"/>
    <s v="Section 5.1"/>
    <x v="0"/>
    <m/>
    <s v="Min temperature = -40C"/>
    <s v="Max temperature = 125C"/>
    <m/>
    <m/>
    <m/>
    <s v="Lining Wear Sensor"/>
    <s v="Y385081 Rev 001"/>
    <s v="Section 7.3.9"/>
    <s v="Temperature step test"/>
    <s v="N/A"/>
    <m/>
    <s v="Temp = -40°C to +85°C"/>
    <m/>
    <s v="Transient time = 1°C/min"/>
    <s v="Number of cycles = 2"/>
    <s v="Accept"/>
    <s v="Accept with Deviations"/>
    <m/>
    <m/>
    <x v="0"/>
    <s v="Spec max temp is 85C vs. customer spec of 125C"/>
  </r>
  <r>
    <x v="0"/>
    <s v="DR100159-06"/>
    <s v="Section 5.2"/>
    <x v="1"/>
    <m/>
    <s v="Low temperature = -40C"/>
    <s v="Low duration = 1 hour"/>
    <s v="High temperature = 125C"/>
    <s v="High duration = 1 hour"/>
    <m/>
    <s v="Lining Wear Sensor"/>
    <s v="Y385081 Rev 001"/>
    <s v="Section 7.8.1"/>
    <s v="Temperature cycling test"/>
    <s v="DIN EN 600689-2-14"/>
    <m/>
    <s v="Temp = -40°C to +80°C, 85% RH"/>
    <s v="Time = 8 hours per cycle"/>
    <s v="600 brake applies per hour; application time = 1 sec/5 sec"/>
    <s v="Number of cycles = 35"/>
    <s v="Accept with Deviations"/>
    <s v="Accept"/>
    <s v="Accept"/>
    <s v="Accept"/>
    <x v="0"/>
    <s v="Spec max temp is 85C vs. customer spec of 125C"/>
  </r>
  <r>
    <x v="0"/>
    <s v="DR100159-06"/>
    <s v="Section 5.3"/>
    <x v="2"/>
    <m/>
    <s v="Low temperature = -55C"/>
    <s v="Low duration = 24 hours"/>
    <s v="High temperature = 95C"/>
    <s v="High duration = 48 hours"/>
    <m/>
    <s v="Lining Wear Sensor"/>
    <s v="Y385081 Rev 001"/>
    <s v="Section 7.3.8"/>
    <s v="Storage test"/>
    <s v="IVECO 18-2252"/>
    <m/>
    <s v="Temp = -40°C to +110°C"/>
    <m/>
    <s v="Transient time = 10K/min"/>
    <s v="Recovery = 2h, 23°C, 60%"/>
    <s v="Accept with Deviations"/>
    <m/>
    <m/>
    <m/>
    <x v="0"/>
    <s v="Spec min temp is -40C vs. customer spec of -55C"/>
  </r>
  <r>
    <x v="0"/>
    <s v="DR100159-06"/>
    <s v="Section 5.4"/>
    <x v="3"/>
    <m/>
    <s v="Temp range = -40°C to +125°C"/>
    <s v="Max duration = 12 hours"/>
    <s v="Rate = 1-2 hours"/>
    <s v="Number of cycles = 30"/>
    <m/>
    <s v="Lining Wear Sensor"/>
    <s v="Y385081 Rev 001"/>
    <s v="Section 7.3.7"/>
    <s v="Thermal cycling test"/>
    <s v="IEC 60068-2-14 Nb"/>
    <m/>
    <s v="Temp = -40°C to +85°C"/>
    <s v="Time = 1 hour"/>
    <s v="Transient time = 1K/min"/>
    <s v="Number of cycles = 100"/>
    <s v="Accept with Deviations"/>
    <s v="Accept with Deviations"/>
    <m/>
    <s v="Accept"/>
    <x v="0"/>
    <s v="Spec max temp is 85C vs. customer spec of 125C"/>
  </r>
  <r>
    <x v="0"/>
    <s v="DR100159-06"/>
    <s v="Section 5.5.1"/>
    <x v="4"/>
    <m/>
    <s v="Temp range = -40°C to +125°C"/>
    <s v="Soak = 1 hour per temperature"/>
    <s v="Rate = 1 minute"/>
    <s v="Number of cycles = 84"/>
    <m/>
    <s v="Lining Wear Sensor"/>
    <s v="Y385081 Rev 001"/>
    <s v="Section 7.3.3"/>
    <s v="Thermal shock"/>
    <s v="ISO 16750-4"/>
    <m/>
    <s v="Temp = -40°C to +85°C"/>
    <s v="Time = 1 hour"/>
    <s v="Transient time = &lt; 30 secs"/>
    <s v="Number of cycles = 1000"/>
    <s v="Accept with Deviations"/>
    <m/>
    <m/>
    <s v="Accept"/>
    <x v="0"/>
    <s v="Spec max temp is 85C vs. customer spec of 125C"/>
  </r>
  <r>
    <x v="0"/>
    <s v="DR100159-06"/>
    <s v="Section 5.5.2"/>
    <x v="5"/>
    <m/>
    <s v="Temp range = -40°C to +125°C"/>
    <s v="Soak = 1 hour per temperature"/>
    <s v="Rate = 1 minute"/>
    <s v="Number of cycles = 500"/>
    <m/>
    <s v="Lining Wear Sensor"/>
    <s v="Y385081 Rev 001"/>
    <s v="Section 7.3.3"/>
    <s v="Thermal shock"/>
    <s v="ISO 16750-4"/>
    <m/>
    <s v="Temp = -40°C to +85°C"/>
    <s v="Time = 1 hour"/>
    <s v="Transient time = &lt; 30 secs"/>
    <s v="Number of cycles = 1000"/>
    <s v="Accept with Deviations"/>
    <m/>
    <m/>
    <s v="Accept"/>
    <x v="0"/>
    <s v="Spec max temp is 85C vs. customer spec of 125C"/>
  </r>
  <r>
    <x v="0"/>
    <s v="DR100159-06"/>
    <s v="Section 5.6.1"/>
    <x v="6"/>
    <m/>
    <s v="Temp range = 23°C to +85°C"/>
    <s v="Humidity = 85%"/>
    <s v="Rate = 30-45 minutes"/>
    <s v="Number of cycles = 7"/>
    <m/>
    <s v="Lining Wear Sensor"/>
    <s v="Y385081 Rev 001"/>
    <s v="Section 7.3.5"/>
    <s v="Damp test, static"/>
    <s v="IEC 60068-2-78"/>
    <m/>
    <s v="Temp = 40°C"/>
    <s v="Humidity = 93%"/>
    <s v="Exposure = 24 hours"/>
    <m/>
    <s v="Accept with Deviations"/>
    <s v="Accept"/>
    <m/>
    <m/>
    <x v="0"/>
    <s v="Spec temp is 40C vs. customer spec of 85C"/>
  </r>
  <r>
    <x v="0"/>
    <s v="DR100159-06"/>
    <s v="Section 5.6.2"/>
    <x v="7"/>
    <m/>
    <s v="Temperature = +85C"/>
    <s v="Humidity = 85%"/>
    <m/>
    <s v="Duration = 1000 hours"/>
    <m/>
    <s v="Lining Wear Sensor"/>
    <s v="Y385081 Rev 001"/>
    <s v="Section 7.3.6"/>
    <s v="Damp heat test, cyclic"/>
    <s v="IEC 60068-2-30"/>
    <s v="IEC 60068-2-38"/>
    <s v="Temp = -10°C to +65°C"/>
    <s v="80% to 96% RH"/>
    <s v="Duration = 24 hours"/>
    <s v="Number of cycles = 10"/>
    <s v="Accept with Deviations"/>
    <m/>
    <m/>
    <s v="Accept with Deviations"/>
    <x v="0"/>
    <s v="Spec exposure is 10 cycles vs 1000 hours"/>
  </r>
  <r>
    <x v="0"/>
    <s v="DR100159-06"/>
    <s v="Section 5.7"/>
    <x v="8"/>
    <m/>
    <s v="Temperature = -40C"/>
    <s v="Soak = 1 hour"/>
    <s v="Ambient = +22C"/>
    <s v="Test duration = 5 minutes"/>
    <m/>
    <s v="Lining Wear Sensor"/>
    <s v="Y385081 Rev 001"/>
    <s v="Section 7.3.4"/>
    <s v="Leakage test / Ice water shock test"/>
    <s v="IEC 60068-2-14 Nc"/>
    <m/>
    <s v="Temp = 0°C to +85°C"/>
    <s v="Time = 0.5 hour"/>
    <s v="Transient time = &lt; 20 secs, Splash duration = 30 mins"/>
    <s v="Number of cycles = 100"/>
    <m/>
    <m/>
    <m/>
    <s v="Accept with Deviations"/>
    <x v="0"/>
    <s v="Spec exposure is 100 cycles vs. 5 minutes"/>
  </r>
  <r>
    <x v="0"/>
    <s v="DR100159-06"/>
    <s v="Section 5.8"/>
    <x v="9"/>
    <m/>
    <s v="Temperature = +35C"/>
    <s v="95 parts water : 5 parts NaCL"/>
    <m/>
    <s v="Duration = 240 hours"/>
    <m/>
    <m/>
    <m/>
    <m/>
    <m/>
    <m/>
    <m/>
    <m/>
    <m/>
    <m/>
    <m/>
    <m/>
    <m/>
    <m/>
    <m/>
    <x v="1"/>
    <m/>
  </r>
  <r>
    <x v="0"/>
    <s v="DR100159-06"/>
    <s v="Section 5.9"/>
    <x v="10"/>
    <m/>
    <s v="Temperature = +74C"/>
    <s v="95 parts water : 5 parts NaCL"/>
    <m/>
    <s v="Duration = 1 hour"/>
    <m/>
    <m/>
    <m/>
    <m/>
    <m/>
    <m/>
    <m/>
    <m/>
    <m/>
    <m/>
    <m/>
    <m/>
    <m/>
    <m/>
    <m/>
    <x v="1"/>
    <m/>
  </r>
  <r>
    <x v="0"/>
    <s v="DR100159-06"/>
    <s v="Section 5.10"/>
    <x v="11"/>
    <s v="SAE J1455 REV MAR 2017"/>
    <s v="Spray distance = 20-25cm"/>
    <s v="Spray pressure = 200kPa"/>
    <s v="Spray flow = 2650 cm^3/min"/>
    <s v="Number of cycles = 2"/>
    <m/>
    <s v="Lining Wear Sensor"/>
    <s v="Y385081 Rev 001"/>
    <s v="Section 7.4.8"/>
    <s v="Chemical resistance"/>
    <s v="ISO 16750-5"/>
    <m/>
    <s v="Spray"/>
    <m/>
    <m/>
    <m/>
    <m/>
    <m/>
    <m/>
    <m/>
    <x v="2"/>
    <s v="No access to Y421468.  Application and chemicals differ, ISO states battery, transmission, kerosene"/>
  </r>
  <r>
    <x v="0"/>
    <s v="DR100159-06"/>
    <s v="Section 5.11.1"/>
    <x v="12"/>
    <m/>
    <s v="Temperature = +40C"/>
    <s v="Pressure = 7000kPa"/>
    <s v="Exposure = 3 seconds"/>
    <s v="Number of cycles = 378"/>
    <m/>
    <m/>
    <m/>
    <m/>
    <m/>
    <m/>
    <m/>
    <m/>
    <m/>
    <m/>
    <m/>
    <m/>
    <m/>
    <m/>
    <m/>
    <x v="1"/>
    <m/>
  </r>
  <r>
    <x v="0"/>
    <s v="DR100159-06"/>
    <s v="Section 5.11.2"/>
    <x v="13"/>
    <m/>
    <s v="Temperature = +93C"/>
    <s v="Pressure = 7000kPa"/>
    <s v="Exposure = 3 seconds"/>
    <s v="Number of cycles = 378"/>
    <m/>
    <m/>
    <m/>
    <m/>
    <m/>
    <m/>
    <m/>
    <m/>
    <m/>
    <m/>
    <m/>
    <m/>
    <m/>
    <m/>
    <m/>
    <x v="1"/>
    <m/>
  </r>
  <r>
    <x v="0"/>
    <s v="DR100159-06"/>
    <s v="Section 5.12"/>
    <x v="14"/>
    <m/>
    <m/>
    <m/>
    <m/>
    <s v="Duration = 30 days"/>
    <m/>
    <m/>
    <m/>
    <m/>
    <m/>
    <m/>
    <m/>
    <m/>
    <m/>
    <m/>
    <m/>
    <m/>
    <m/>
    <m/>
    <m/>
    <x v="1"/>
    <m/>
  </r>
  <r>
    <x v="0"/>
    <s v="DR100159-06"/>
    <s v="Section 5.13.1"/>
    <x v="15"/>
    <m/>
    <s v="Temp range = -40°C to +125°C"/>
    <s v="Altitude = 15,000 ft"/>
    <s v="8.3PSI"/>
    <s v="Duration = 24 hours"/>
    <m/>
    <m/>
    <m/>
    <m/>
    <m/>
    <m/>
    <m/>
    <m/>
    <m/>
    <m/>
    <m/>
    <m/>
    <m/>
    <m/>
    <m/>
    <x v="1"/>
    <m/>
  </r>
  <r>
    <x v="0"/>
    <s v="DR100159-06"/>
    <s v="Section 5.13.2"/>
    <x v="16"/>
    <m/>
    <s v="Temperature = -55C"/>
    <s v="Altitude = 50,000 ft"/>
    <s v="1.4 PSI"/>
    <s v="Duration = 24 hours"/>
    <m/>
    <m/>
    <m/>
    <m/>
    <m/>
    <m/>
    <m/>
    <m/>
    <m/>
    <m/>
    <m/>
    <m/>
    <m/>
    <m/>
    <m/>
    <x v="1"/>
    <m/>
  </r>
  <r>
    <x v="0"/>
    <s v="DR100159-06"/>
    <s v="Section 6.1"/>
    <x v="17"/>
    <m/>
    <s v="Temperature = 23C"/>
    <s v="ISO 12103 A2"/>
    <m/>
    <s v="Duration = 24 hours"/>
    <m/>
    <m/>
    <m/>
    <m/>
    <m/>
    <m/>
    <m/>
    <m/>
    <m/>
    <m/>
    <m/>
    <m/>
    <m/>
    <m/>
    <m/>
    <x v="1"/>
    <m/>
  </r>
  <r>
    <x v="0"/>
    <s v="DR100159-06"/>
    <s v="Section 6.2"/>
    <x v="18"/>
    <m/>
    <s v="Temperature = 23C"/>
    <s v="15.86mm"/>
    <m/>
    <m/>
    <m/>
    <m/>
    <m/>
    <m/>
    <m/>
    <m/>
    <m/>
    <m/>
    <m/>
    <m/>
    <m/>
    <m/>
    <m/>
    <m/>
    <m/>
    <x v="1"/>
    <m/>
  </r>
  <r>
    <x v="0"/>
    <s v="DR100159-06"/>
    <s v="Section 6.3"/>
    <x v="19"/>
    <s v="SAE J1455 Figure 14"/>
    <s v="Temp range = -40°C to +85°C, 95% RH"/>
    <s v="Frequency = 10 to 2000 Hz"/>
    <s v="RMS = 184.5 m/s^2"/>
    <s v="Number of cycles = 3"/>
    <m/>
    <s v="Lining Wear Sensor"/>
    <s v="Y385081 Rev 001"/>
    <s v="Section 7.4.6"/>
    <s v="Accelerated lifetime"/>
    <s v="N/A"/>
    <m/>
    <m/>
    <m/>
    <m/>
    <m/>
    <m/>
    <m/>
    <m/>
    <m/>
    <x v="3"/>
    <m/>
  </r>
  <r>
    <x v="0"/>
    <s v="DR100159-06"/>
    <s v="Section 6.4"/>
    <x v="20"/>
    <m/>
    <s v="Frequency = 10 to 2000 Hz"/>
    <s v="Acceleration = 49 m/s^2"/>
    <s v="Exposure = 30 minutes"/>
    <s v="Number of cycles = 3"/>
    <m/>
    <s v="Lining Wear Sensor"/>
    <s v="Y385081 Rev 001"/>
    <s v="Section 7.4.3"/>
    <s v="Sinus vibration test"/>
    <s v="N/A"/>
    <m/>
    <s v="Freq = 5 to 2000Hz"/>
    <s v="Acceleration = 49m/s^2"/>
    <m/>
    <m/>
    <s v="Accept"/>
    <s v="Accept"/>
    <m/>
    <s v="Accept with Deviations"/>
    <x v="0"/>
    <s v="No spec exposure requirement"/>
  </r>
  <r>
    <x v="0"/>
    <s v="DR100159-06"/>
    <s v="Section 6.5"/>
    <x v="21"/>
    <s v="ISO 16750-3 Figure 16, Table 15"/>
    <s v="Frequency = 10 to 2000 Hz"/>
    <s v="RMS = 184.5 m/s^2"/>
    <m/>
    <s v="Duration = 22 hours"/>
    <m/>
    <s v="Lining Wear Sensor"/>
    <s v="Y385081 Rev 001"/>
    <s v="Section 7.4.2"/>
    <s v="Random vibration test"/>
    <s v="IEC 60068-2-34"/>
    <m/>
    <s v="Freq = 5 to 2000Hz"/>
    <s v="RMS = 161m/s^2"/>
    <s v="Number of axis = 3"/>
    <s v="Time = 50 hours"/>
    <s v="Accept"/>
    <s v="Accept with Deviations"/>
    <m/>
    <s v="Accept"/>
    <x v="0"/>
    <s v="Spec rate is 161 m/s^2 vs. customer spec of 184.5 m/s^2"/>
  </r>
  <r>
    <x v="0"/>
    <s v="DR100159-06"/>
    <s v="Section 6.6"/>
    <x v="22"/>
    <m/>
    <s v="Height = 1m"/>
    <s v="Positive and negative planes"/>
    <s v="3 axis"/>
    <s v="Number of drops = 2"/>
    <m/>
    <s v="Lining Wear Sensor"/>
    <s v="Y385081 Rev 001"/>
    <s v="Section 7.4.5"/>
    <s v="Drop test / Mechanical shock"/>
    <s v="ISO 16750-3"/>
    <s v="IEC 60068-2-3"/>
    <s v="Drop height = 1m"/>
    <s v="Orientation = 3 axis"/>
    <m/>
    <s v="Number of drops = 1"/>
    <s v="Accept"/>
    <s v="Accept"/>
    <m/>
    <s v="Accept with Deviations"/>
    <x v="0"/>
    <s v="Spec numeber of drops is 1 vs. customer spec of 2"/>
  </r>
  <r>
    <x v="0"/>
    <s v="DR100159-06"/>
    <s v="Section 6.7"/>
    <x v="23"/>
    <m/>
    <s v="Height = 76 cm"/>
    <s v="Corners and edges"/>
    <m/>
    <m/>
    <m/>
    <m/>
    <m/>
    <m/>
    <m/>
    <m/>
    <m/>
    <m/>
    <m/>
    <m/>
    <m/>
    <m/>
    <m/>
    <m/>
    <m/>
    <x v="1"/>
    <m/>
  </r>
  <r>
    <x v="0"/>
    <s v="DR100159-06"/>
    <s v="Section 6.8"/>
    <x v="24"/>
    <m/>
    <s v="Length = 1 m"/>
    <m/>
    <m/>
    <s v="Number of cycles = 20"/>
    <m/>
    <m/>
    <m/>
    <m/>
    <m/>
    <m/>
    <m/>
    <m/>
    <m/>
    <m/>
    <m/>
    <m/>
    <m/>
    <m/>
    <m/>
    <x v="4"/>
    <m/>
  </r>
  <r>
    <x v="0"/>
    <s v="DR100159-06"/>
    <s v="Section 6.9"/>
    <x v="25"/>
    <s v="MIL-STD-202g, Method 213b"/>
    <s v="Peak acceleration = 294 m/s^2"/>
    <s v="Pulse shape = Sawtooth"/>
    <s v="Exposure = 11 mS"/>
    <s v="Number of cycles = 18"/>
    <m/>
    <s v="Lining Wear Sensor"/>
    <s v="Y385081 Rev 001"/>
    <s v="Section 7.4.4"/>
    <s v="Shock test"/>
    <s v="IEC 60068-2-27"/>
    <m/>
    <s v="Peak acceleration = 500m/s^2"/>
    <s v="Pulse shape = half-sine"/>
    <s v="Exposure = 11 mS"/>
    <s v="Num of shocks = 10 pos, 10, neg"/>
    <s v="Accept"/>
    <s v="Accept with Deviations"/>
    <s v="Accept"/>
    <s v="Accept"/>
    <x v="0"/>
    <s v="Spec pulse is half-sine vs. customer spec of sawtooth"/>
  </r>
  <r>
    <x v="0"/>
    <s v="DR100159-06"/>
    <s v="Section 7.1.1"/>
    <x v="26"/>
    <m/>
    <s v="Min voltage = 9V"/>
    <s v="Max voltage = 18V"/>
    <m/>
    <m/>
    <m/>
    <s v="Lining Wear Sensor"/>
    <s v="Y385081 Rev 001"/>
    <s v="Section 5.4"/>
    <s v="Electrical Parameter"/>
    <m/>
    <m/>
    <s v="Min voltage = 4.75V"/>
    <s v="Max voltage = 5.25V"/>
    <m/>
    <m/>
    <s v="Accept with Deviations"/>
    <s v="Accept with Deviations"/>
    <m/>
    <m/>
    <x v="0"/>
    <s v="The wear sensor is not directly applied to the vehicle's electrical system"/>
  </r>
  <r>
    <x v="0"/>
    <s v="DR100159-06"/>
    <s v="Section 7.1.2"/>
    <x v="27"/>
    <m/>
    <m/>
    <m/>
    <m/>
    <m/>
    <s v="Defer to System"/>
    <m/>
    <m/>
    <m/>
    <m/>
    <m/>
    <m/>
    <m/>
    <m/>
    <m/>
    <m/>
    <m/>
    <m/>
    <m/>
    <m/>
    <x v="5"/>
    <m/>
  </r>
  <r>
    <x v="0"/>
    <s v="DR100159-06"/>
    <s v="Section 7.2"/>
    <x v="28"/>
    <m/>
    <s v="Voltage = 25.2V"/>
    <s v="Exposure = 5 minutes"/>
    <s v="Return to nominal for 10 minutes"/>
    <m/>
    <s v="Defer to System"/>
    <m/>
    <m/>
    <m/>
    <m/>
    <m/>
    <m/>
    <m/>
    <m/>
    <m/>
    <m/>
    <m/>
    <m/>
    <m/>
    <m/>
    <x v="5"/>
    <m/>
  </r>
  <r>
    <x v="0"/>
    <s v="DR100159-06"/>
    <s v="Section 7.3"/>
    <x v="29"/>
    <m/>
    <s v="Voltage 1 = 4.5V"/>
    <s v="Voltage 2 = 6.0V"/>
    <s v="Voltage 3 = 12.2V"/>
    <s v="Number of cycles = 20"/>
    <s v="Defer to System"/>
    <m/>
    <m/>
    <m/>
    <m/>
    <m/>
    <m/>
    <m/>
    <m/>
    <m/>
    <m/>
    <m/>
    <m/>
    <m/>
    <m/>
    <x v="5"/>
    <m/>
  </r>
  <r>
    <x v="0"/>
    <s v="DR100159-06"/>
    <s v="Section 7.4"/>
    <x v="30"/>
    <m/>
    <s v="Voltage = -14.2V"/>
    <s v="Exposure = 5 minutes"/>
    <s v="Return to nominal for 10 minutes"/>
    <m/>
    <s v="Defer to System"/>
    <m/>
    <m/>
    <m/>
    <m/>
    <m/>
    <m/>
    <m/>
    <m/>
    <m/>
    <m/>
    <m/>
    <m/>
    <m/>
    <m/>
    <x v="5"/>
    <m/>
  </r>
  <r>
    <x v="0"/>
    <s v="DR100159-06"/>
    <s v="Section 7.5"/>
    <x v="31"/>
    <m/>
    <s v="Applied voltage 1 = 9V"/>
    <s v="Exposure = 1 hour"/>
    <s v="Applied voltage 2 = 18V"/>
    <s v="Exposure = 1 hour"/>
    <m/>
    <s v="Lining Wear Sensor"/>
    <s v="Y385081 Rev 001"/>
    <s v="Section 5.7"/>
    <s v="Overvoltage protection"/>
    <m/>
    <m/>
    <s v="Applied voltage =  32V"/>
    <s v="Duration = 1 hour"/>
    <s v="Applied voltage =  32V"/>
    <s v="Duration = 1 hour"/>
    <s v="Accept"/>
    <s v="Accept"/>
    <s v="Accept"/>
    <s v="Accept"/>
    <x v="6"/>
    <m/>
  </r>
  <r>
    <x v="0"/>
    <s v="DR100159-06"/>
    <s v="Section 7.6"/>
    <x v="32"/>
    <m/>
    <s v="Nominal voltage"/>
    <s v="open each lead"/>
    <m/>
    <s v="Exposure = 5 minutes"/>
    <s v="Defer to System"/>
    <m/>
    <m/>
    <m/>
    <m/>
    <m/>
    <m/>
    <m/>
    <m/>
    <m/>
    <m/>
    <m/>
    <m/>
    <m/>
    <m/>
    <x v="5"/>
    <m/>
  </r>
  <r>
    <x v="0"/>
    <s v="DR100159-06"/>
    <s v="Section 7.7"/>
    <x v="33"/>
    <m/>
    <s v="Temp range = -40°C to +125°C"/>
    <s v="Short each lead to GND, VMAX"/>
    <m/>
    <s v="Explosure = 5 minutes"/>
    <m/>
    <s v="Lining Wear Sensor"/>
    <s v="Y385081 Rev 001"/>
    <s v="Section 7.6.4"/>
    <s v="Short Circuit Protection"/>
    <s v="ISO 16750-2"/>
    <m/>
    <m/>
    <s v="Short each lead to GND, VMAX"/>
    <m/>
    <s v="Explosure = 1 minute"/>
    <m/>
    <s v="Accept"/>
    <m/>
    <s v="Accept with Deviations"/>
    <x v="0"/>
    <s v="Spec requires short for 1 minute vs. customer spec of 5 minutes over temperature"/>
  </r>
  <r>
    <x v="0"/>
    <s v="DR100159-06"/>
    <s v="Section 7.8"/>
    <x v="34"/>
    <m/>
    <s v="Applied voltage = 13 + 5 cos (wt)"/>
    <s v="Rad/s = 400 to 2400"/>
    <m/>
    <s v="Explosure = 5 minutes"/>
    <s v="Defer to System"/>
    <m/>
    <m/>
    <m/>
    <m/>
    <m/>
    <m/>
    <m/>
    <m/>
    <m/>
    <m/>
    <m/>
    <m/>
    <m/>
    <m/>
    <x v="5"/>
    <m/>
  </r>
  <r>
    <x v="0"/>
    <s v="DR100159-06"/>
    <s v="Section 7.9.1"/>
    <x v="35"/>
    <m/>
    <s v="Applied voltage = -600V"/>
    <m/>
    <m/>
    <s v="Number of pulses = 5000"/>
    <s v="Defer to System"/>
    <m/>
    <m/>
    <m/>
    <m/>
    <m/>
    <m/>
    <m/>
    <m/>
    <m/>
    <m/>
    <m/>
    <m/>
    <m/>
    <m/>
    <x v="5"/>
    <m/>
  </r>
  <r>
    <x v="0"/>
    <s v="DR100159-06"/>
    <s v="Section 7.9.1"/>
    <x v="35"/>
    <m/>
    <m/>
    <m/>
    <m/>
    <m/>
    <s v="Defer to System"/>
    <m/>
    <m/>
    <m/>
    <m/>
    <m/>
    <m/>
    <m/>
    <m/>
    <m/>
    <m/>
    <m/>
    <m/>
    <m/>
    <m/>
    <x v="5"/>
    <m/>
  </r>
  <r>
    <x v="0"/>
    <s v="DR100159-06"/>
    <s v="Section 7.9.2"/>
    <x v="36"/>
    <m/>
    <s v="Pulse voltage = 75V"/>
    <m/>
    <m/>
    <s v="Number of pulses = 5000"/>
    <s v="Defer to System"/>
    <m/>
    <m/>
    <m/>
    <m/>
    <m/>
    <m/>
    <m/>
    <m/>
    <m/>
    <m/>
    <m/>
    <m/>
    <m/>
    <m/>
    <x v="5"/>
    <m/>
  </r>
  <r>
    <x v="0"/>
    <s v="DR100159-06"/>
    <s v="Section 7.9.3"/>
    <x v="37"/>
    <m/>
    <s v="Pulse voltage = 10V"/>
    <m/>
    <m/>
    <s v="Number of pulses = 10"/>
    <s v="Defer to System"/>
    <m/>
    <m/>
    <m/>
    <m/>
    <m/>
    <m/>
    <m/>
    <m/>
    <m/>
    <m/>
    <m/>
    <m/>
    <m/>
    <m/>
    <x v="5"/>
    <m/>
  </r>
  <r>
    <x v="0"/>
    <s v="DR100159-06"/>
    <s v="Section 7.9.4"/>
    <x v="38"/>
    <m/>
    <s v="Pulse voltage = -150V"/>
    <m/>
    <m/>
    <s v="Duration = 1 hour"/>
    <s v="Defer to System"/>
    <m/>
    <m/>
    <m/>
    <m/>
    <m/>
    <m/>
    <m/>
    <m/>
    <m/>
    <m/>
    <m/>
    <m/>
    <m/>
    <m/>
    <x v="5"/>
    <m/>
  </r>
  <r>
    <x v="0"/>
    <s v="DR100159-06"/>
    <s v="Section 7.9.5"/>
    <x v="39"/>
    <m/>
    <s v="Pulse voltage = 100V"/>
    <m/>
    <m/>
    <s v="Duration = 1 hour"/>
    <s v="Defer to System"/>
    <m/>
    <m/>
    <m/>
    <m/>
    <m/>
    <m/>
    <m/>
    <m/>
    <m/>
    <m/>
    <m/>
    <m/>
    <m/>
    <m/>
    <x v="5"/>
    <m/>
  </r>
  <r>
    <x v="0"/>
    <s v="DR100159-06"/>
    <s v="Section 7.9.6"/>
    <x v="40"/>
    <m/>
    <s v="Pulse voltage = 87V"/>
    <m/>
    <m/>
    <s v="Number of pulses = 40"/>
    <s v="Defer to System"/>
    <m/>
    <m/>
    <m/>
    <m/>
    <m/>
    <m/>
    <m/>
    <m/>
    <m/>
    <m/>
    <m/>
    <m/>
    <m/>
    <m/>
    <x v="5"/>
    <m/>
  </r>
  <r>
    <x v="0"/>
    <s v="DR100159-06"/>
    <s v="Section 7.9.7"/>
    <x v="41"/>
    <m/>
    <m/>
    <m/>
    <m/>
    <m/>
    <m/>
    <m/>
    <m/>
    <m/>
    <m/>
    <m/>
    <m/>
    <m/>
    <m/>
    <m/>
    <m/>
    <m/>
    <m/>
    <m/>
    <m/>
    <x v="1"/>
    <m/>
  </r>
  <r>
    <x v="0"/>
    <s v="DR100159-06"/>
    <s v="Section 7.10.1"/>
    <x v="42"/>
    <s v="SAE J1113-12"/>
    <s v="Pulse A = -60V"/>
    <s v="Pulse B  +40V"/>
    <m/>
    <s v="Duration = 10 secs per pulse"/>
    <m/>
    <s v="Lining Wear Sensor"/>
    <s v="Y385081 Rev 001"/>
    <s v="Section 7.6.1"/>
    <s v="Disturbances by conduction and coupling"/>
    <s v="ISO 7637-3"/>
    <m/>
    <m/>
    <m/>
    <m/>
    <m/>
    <m/>
    <m/>
    <m/>
    <m/>
    <x v="3"/>
    <m/>
  </r>
  <r>
    <x v="0"/>
    <s v="DR100159-06"/>
    <s v="Section 7.10.2"/>
    <x v="43"/>
    <m/>
    <m/>
    <m/>
    <m/>
    <s v="Duration = 10 secs per signal"/>
    <s v="Defer to System"/>
    <m/>
    <m/>
    <m/>
    <m/>
    <m/>
    <m/>
    <m/>
    <m/>
    <m/>
    <m/>
    <m/>
    <m/>
    <m/>
    <m/>
    <x v="5"/>
    <m/>
  </r>
  <r>
    <x v="0"/>
    <s v="DR100159-06"/>
    <s v="Section 7.11.1"/>
    <x v="44"/>
    <m/>
    <s v="Contact (+/-kV) = 4, 6, 8"/>
    <s v="Air (+/-kV) = 8, 15, 25"/>
    <s v="150pF"/>
    <s v="Number of pulses = 3"/>
    <m/>
    <s v="Lining Wear Sensor"/>
    <s v="Y385081 Rev 001"/>
    <s v="Section 7.7.4"/>
    <s v="Immunity to electrostatic discharge (unpowered)"/>
    <s v="ISO 10605"/>
    <m/>
    <s v="Contact = +/-4, 8kV"/>
    <s v="Air = +/-4, 8, 15kV"/>
    <s v="R = 330, C = 150pF"/>
    <s v="10 pos/10 neg @ 5 secs"/>
    <s v="Accept"/>
    <s v="Accept with Deviations"/>
    <s v="Accept"/>
    <s v="Accept"/>
    <x v="0"/>
    <s v="Spec max discharge is 15kV vs. customer max of 25kV"/>
  </r>
  <r>
    <x v="0"/>
    <s v="DR100159-06"/>
    <s v="Section 7.11.2"/>
    <x v="45"/>
    <m/>
    <s v="Contact (+/-kV) = 2, 4, 6, 8"/>
    <s v="Air (+/-kV) = 15"/>
    <s v="330pF"/>
    <s v="Number of pulses = 3"/>
    <m/>
    <s v="Lining Wear Sensor"/>
    <s v="Y385081 Rev 001"/>
    <s v="Section 7.7.4"/>
    <s v="Immunity to electrostatic discharge (powered)"/>
    <s v="ISO 10605"/>
    <m/>
    <s v="Contact = +/-4, 8kV"/>
    <s v="Air = +/-4, 8, 15kV"/>
    <s v="R = 330, C = 300pF"/>
    <s v="10 pos/10 neg @ 5 secs"/>
    <s v="Accept"/>
    <s v="Accept"/>
    <s v="Accept"/>
    <s v="Accept"/>
    <x v="6"/>
    <m/>
  </r>
  <r>
    <x v="0"/>
    <s v="DR100159-06"/>
    <s v="Section 7.12"/>
    <x v="46"/>
    <m/>
    <s v="Frequency = 150 kHz to 108 MHz"/>
    <s v="CISPR 25 Class 4"/>
    <m/>
    <m/>
    <s v="Defer to System"/>
    <m/>
    <m/>
    <m/>
    <m/>
    <m/>
    <m/>
    <m/>
    <m/>
    <m/>
    <m/>
    <m/>
    <m/>
    <m/>
    <m/>
    <x v="5"/>
    <m/>
  </r>
  <r>
    <x v="0"/>
    <s v="DR100159-06"/>
    <s v="Section 7.13"/>
    <x v="47"/>
    <s v="CISPR 25, Class 3"/>
    <s v="Frequency = 150 kHz to 1583 MHz"/>
    <s v="Class 3"/>
    <s v="Distance = 1 m"/>
    <m/>
    <m/>
    <s v="Lining Wear Sensor"/>
    <s v="Y385081 Rev 001"/>
    <s v="Section 7.7.2"/>
    <s v="Radiated emissions (ALSE)"/>
    <s v="CISPR 25, class 5"/>
    <m/>
    <s v="Freq = 150 kHz to 3000 MHz"/>
    <m/>
    <s v="Distance = 1 m"/>
    <s v="Class 5"/>
    <s v="Accept"/>
    <m/>
    <s v="Accept"/>
    <s v="Accept"/>
    <x v="6"/>
    <m/>
  </r>
  <r>
    <x v="0"/>
    <s v="DR100159-06"/>
    <s v="Section 7.14"/>
    <x v="48"/>
    <m/>
    <s v="Frequency = 200 MHz to 3000 MHz"/>
    <s v="V/m = 100-200"/>
    <m/>
    <m/>
    <m/>
    <s v="Lining Wear Sensor"/>
    <s v="Y385081 Rev 001"/>
    <s v="Section 7.7.3"/>
    <s v="Radiated immunity (ALSE)"/>
    <s v="ISO 11452-2"/>
    <m/>
    <s v="Freq = 200 MHz to 12.4GHz"/>
    <m/>
    <m/>
    <m/>
    <s v="Accept"/>
    <m/>
    <m/>
    <m/>
    <x v="6"/>
    <m/>
  </r>
  <r>
    <x v="0"/>
    <s v="DR100159-06"/>
    <s v="Section 7.15"/>
    <x v="49"/>
    <m/>
    <s v="Frequency = 10 kHz to 400 MHz"/>
    <s v="RF mA = 60-120"/>
    <m/>
    <m/>
    <m/>
    <s v="Lining Wear Sensor"/>
    <s v="Y385081 Rev 001"/>
    <s v="Section 7.7.3"/>
    <s v="Radiated immunity (BCI)"/>
    <s v="ISO 11452-4"/>
    <m/>
    <s v="Freq = 0.1 MHz to 400MHz"/>
    <s v="Test II = 33 to 150 mA"/>
    <m/>
    <m/>
    <s v="Deny"/>
    <s v="Accept with Deviations"/>
    <m/>
    <m/>
    <x v="2"/>
    <m/>
  </r>
  <r>
    <x v="0"/>
    <s v="DR100159-06"/>
    <s v="Section 8.1"/>
    <x v="50"/>
    <m/>
    <s v="Contact (+/-kV) = 2, 4, 6, 8"/>
    <s v="Air (+/-kV) = 15"/>
    <m/>
    <s v="Number of pulses = 3"/>
    <m/>
    <s v="Lining Wear Sensor"/>
    <s v="Y385081 Rev 001"/>
    <s v="Section 7.7.4"/>
    <s v="Immunity to electrostatic discharge (powered)"/>
    <s v="ISO 10605"/>
    <m/>
    <s v="Contact = +/-4, 8kV"/>
    <s v="Air = +/-4, 8, 15kV"/>
    <s v="R = 330, C = 300pF"/>
    <s v="10 pos/10 neg @ 5 secs"/>
    <s v="Accept"/>
    <s v="Accept"/>
    <s v="Accept"/>
    <s v="Accept"/>
    <x v="6"/>
    <m/>
  </r>
  <r>
    <x v="0"/>
    <s v="DR100159-06"/>
    <s v="Section 8.2"/>
    <x v="51"/>
    <s v="CISPR 12, Section 6.2.1"/>
    <s v="Frequency = 30 MHz to 1000 MHz"/>
    <s v="Average dB (uV/m) = 32 to 43"/>
    <s v="Distance = 3 m"/>
    <m/>
    <m/>
    <s v="Lining Wear Sensor"/>
    <s v="Y385081 Rev 001"/>
    <s v="Section 7.7.2"/>
    <s v="Radiated emissions (ALSE)"/>
    <s v="CISPR 25, class 5"/>
    <m/>
    <s v="Freq = 150 kHz to 3000 MHz"/>
    <s v="Average = 35 to 18 uV/m"/>
    <s v="Distance = 1 m"/>
    <s v="Class 5"/>
    <s v="Accept"/>
    <s v="Accept with Deviations"/>
    <s v="Accept with Deviations"/>
    <m/>
    <x v="0"/>
    <s v="Spec limits and distance are different from those listed in the customer spec."/>
  </r>
  <r>
    <x v="0"/>
    <s v="DR100159-06"/>
    <s v="Section 8.3"/>
    <x v="52"/>
    <m/>
    <s v="Frequency = 10 kHz to 3000 MHz"/>
    <m/>
    <m/>
    <m/>
    <s v="Defer to System"/>
    <m/>
    <m/>
    <m/>
    <m/>
    <m/>
    <m/>
    <m/>
    <m/>
    <m/>
    <m/>
    <m/>
    <m/>
    <m/>
    <m/>
    <x v="5"/>
    <m/>
  </r>
  <r>
    <x v="0"/>
    <s v="DR100159-06"/>
    <s v="Section 8.4"/>
    <x v="53"/>
    <m/>
    <s v="TEX -1160-U"/>
    <m/>
    <m/>
    <m/>
    <m/>
    <m/>
    <m/>
    <m/>
    <m/>
    <m/>
    <m/>
    <m/>
    <m/>
    <m/>
    <m/>
    <m/>
    <m/>
    <m/>
    <m/>
    <x v="1"/>
    <m/>
  </r>
  <r>
    <x v="1"/>
    <s v="CTS0012 "/>
    <m/>
    <x v="54"/>
    <m/>
    <m/>
    <m/>
    <m/>
    <m/>
    <m/>
    <s v="Lining Wear Sensor"/>
    <s v="Y385081 Rev 001"/>
    <s v="Section 7.8.3"/>
    <s v="Combination Test"/>
    <m/>
    <m/>
    <s v="1 = heat test"/>
    <s v="2,4 = static fatique (10k cycles)"/>
    <s v="3,5 = salt fog (72 hrs), dry (96 hrs), salt fog (72 hrs)"/>
    <s v="6 = salt fog (72 hrs), dry (96 hrs), salt fog (72 hrs), dry (96 hrs)"/>
    <m/>
    <m/>
    <m/>
    <m/>
    <x v="3"/>
    <m/>
  </r>
  <r>
    <x v="1"/>
    <s v="CMT0021 "/>
    <m/>
    <x v="55"/>
    <m/>
    <m/>
    <m/>
    <m/>
    <m/>
    <m/>
    <m/>
    <m/>
    <m/>
    <m/>
    <m/>
    <m/>
    <m/>
    <m/>
    <m/>
    <m/>
    <m/>
    <m/>
    <m/>
    <m/>
    <x v="1"/>
    <m/>
  </r>
  <r>
    <x v="1"/>
    <s v="CMT0030"/>
    <m/>
    <x v="56"/>
    <m/>
    <m/>
    <m/>
    <m/>
    <m/>
    <m/>
    <m/>
    <m/>
    <m/>
    <m/>
    <m/>
    <m/>
    <m/>
    <m/>
    <m/>
    <m/>
    <m/>
    <m/>
    <m/>
    <m/>
    <x v="1"/>
    <m/>
  </r>
  <r>
    <x v="1"/>
    <s v="CMT0032"/>
    <m/>
    <x v="57"/>
    <m/>
    <m/>
    <m/>
    <m/>
    <m/>
    <m/>
    <m/>
    <m/>
    <m/>
    <m/>
    <m/>
    <m/>
    <m/>
    <m/>
    <m/>
    <m/>
    <m/>
    <m/>
    <m/>
    <m/>
    <x v="1"/>
    <m/>
  </r>
  <r>
    <x v="1"/>
    <s v="CMT0033"/>
    <m/>
    <x v="58"/>
    <m/>
    <m/>
    <m/>
    <m/>
    <m/>
    <m/>
    <m/>
    <m/>
    <m/>
    <m/>
    <m/>
    <m/>
    <m/>
    <m/>
    <m/>
    <m/>
    <m/>
    <m/>
    <m/>
    <m/>
    <x v="1"/>
    <m/>
  </r>
  <r>
    <x v="1"/>
    <s v="CMT0048"/>
    <m/>
    <x v="59"/>
    <m/>
    <m/>
    <m/>
    <m/>
    <m/>
    <m/>
    <m/>
    <m/>
    <m/>
    <m/>
    <m/>
    <m/>
    <m/>
    <m/>
    <m/>
    <m/>
    <m/>
    <m/>
    <m/>
    <m/>
    <x v="1"/>
    <m/>
  </r>
  <r>
    <x v="1"/>
    <s v="CMT0058"/>
    <m/>
    <x v="60"/>
    <m/>
    <m/>
    <m/>
    <m/>
    <m/>
    <m/>
    <m/>
    <m/>
    <m/>
    <m/>
    <m/>
    <m/>
    <m/>
    <m/>
    <m/>
    <m/>
    <m/>
    <m/>
    <m/>
    <m/>
    <x v="1"/>
    <m/>
  </r>
  <r>
    <x v="1"/>
    <s v="CPP0016"/>
    <s v="Section 6.2"/>
    <x v="61"/>
    <s v="SAE J1113-11, section 5"/>
    <s v="Pulse voltage = 82.5"/>
    <m/>
    <s v="Interval = 30 secs"/>
    <s v="Number of pulses = 5"/>
    <s v="Defer to System"/>
    <m/>
    <m/>
    <m/>
    <m/>
    <m/>
    <m/>
    <m/>
    <m/>
    <m/>
    <m/>
    <m/>
    <m/>
    <m/>
    <m/>
    <x v="5"/>
    <m/>
  </r>
  <r>
    <x v="1"/>
    <s v="CPP0016"/>
    <s v="Section 6.3"/>
    <x v="62"/>
    <s v="SAE J1113-11, section 5"/>
    <s v="Pulse voltage = -600V"/>
    <m/>
    <m/>
    <s v="Number of pulses = 5000"/>
    <s v="Defer to System"/>
    <m/>
    <m/>
    <m/>
    <m/>
    <m/>
    <m/>
    <m/>
    <m/>
    <m/>
    <m/>
    <m/>
    <m/>
    <m/>
    <m/>
    <x v="5"/>
    <m/>
  </r>
  <r>
    <x v="1"/>
    <s v="CPP0016"/>
    <s v="Section 6.4"/>
    <x v="63"/>
    <s v="SAE J1113-11, section 5"/>
    <s v="Pulse voltage = -300V"/>
    <m/>
    <m/>
    <s v="Duration = 1 hour"/>
    <s v="Defer to System"/>
    <m/>
    <m/>
    <m/>
    <m/>
    <m/>
    <m/>
    <m/>
    <m/>
    <m/>
    <m/>
    <m/>
    <m/>
    <m/>
    <m/>
    <x v="5"/>
    <m/>
  </r>
  <r>
    <x v="1"/>
    <s v="CPP0016"/>
    <s v="Section 6.4"/>
    <x v="64"/>
    <s v="SAE J1113-11, section 5"/>
    <s v="Pulse voltage = 200V"/>
    <m/>
    <m/>
    <s v="Duration = 1 hour"/>
    <s v="Defer to System"/>
    <m/>
    <m/>
    <m/>
    <m/>
    <m/>
    <m/>
    <m/>
    <m/>
    <m/>
    <m/>
    <m/>
    <m/>
    <m/>
    <m/>
    <x v="5"/>
    <m/>
  </r>
  <r>
    <x v="1"/>
    <s v="CPP0016"/>
    <s v="Section 6.5"/>
    <x v="65"/>
    <s v="SAE J1113-12, section 3.4, 4.2"/>
    <m/>
    <m/>
    <m/>
    <s v="Duration = 10 secs"/>
    <s v="Defer to System"/>
    <m/>
    <m/>
    <m/>
    <m/>
    <m/>
    <m/>
    <m/>
    <m/>
    <m/>
    <m/>
    <m/>
    <m/>
    <m/>
    <m/>
    <x v="5"/>
    <m/>
  </r>
  <r>
    <x v="1"/>
    <s v="CPP0016"/>
    <s v="Section 6.6"/>
    <x v="66"/>
    <s v="ISO 11452-10"/>
    <s v="Frequency = 30 Hz to 80 kHz"/>
    <s v="Applied noise = 3Vpp"/>
    <m/>
    <m/>
    <s v="Defer to System"/>
    <m/>
    <m/>
    <m/>
    <m/>
    <m/>
    <m/>
    <m/>
    <m/>
    <m/>
    <m/>
    <m/>
    <m/>
    <m/>
    <m/>
    <x v="5"/>
    <m/>
  </r>
  <r>
    <x v="1"/>
    <s v="CPP0070"/>
    <s v="Section 6.2"/>
    <x v="67"/>
    <s v="ISO 8092"/>
    <s v="Make/breaks = 100 cycles"/>
    <s v="Keying force = 50 lbf"/>
    <m/>
    <m/>
    <m/>
    <m/>
    <m/>
    <m/>
    <m/>
    <m/>
    <m/>
    <m/>
    <m/>
    <m/>
    <m/>
    <m/>
    <m/>
    <m/>
    <m/>
    <x v="1"/>
    <m/>
  </r>
  <r>
    <x v="1"/>
    <s v="CPP0190"/>
    <s v="Section 5.5.1"/>
    <x v="68"/>
    <s v="ISO 11452-4"/>
    <s v="Frequency = 100 kHz to 30 MHz"/>
    <s v="RF mA = 100"/>
    <m/>
    <m/>
    <s v="Defer to System"/>
    <m/>
    <m/>
    <m/>
    <m/>
    <m/>
    <m/>
    <m/>
    <m/>
    <m/>
    <m/>
    <m/>
    <m/>
    <m/>
    <m/>
    <x v="5"/>
    <m/>
  </r>
  <r>
    <x v="1"/>
    <s v="CPP0190"/>
    <s v="Section 5.5.2"/>
    <x v="69"/>
    <s v="ISO 11452-2"/>
    <s v="Frequency = 26 MHz to 2500 MHz"/>
    <s v="V/m = 150"/>
    <m/>
    <m/>
    <s v="Defer to System"/>
    <m/>
    <m/>
    <m/>
    <m/>
    <m/>
    <m/>
    <m/>
    <m/>
    <m/>
    <m/>
    <m/>
    <m/>
    <m/>
    <m/>
    <x v="5"/>
    <m/>
  </r>
  <r>
    <x v="1"/>
    <s v="CPP0191"/>
    <m/>
    <x v="70"/>
    <m/>
    <m/>
    <m/>
    <m/>
    <m/>
    <s v="Defer to System"/>
    <m/>
    <m/>
    <m/>
    <m/>
    <m/>
    <m/>
    <m/>
    <m/>
    <m/>
    <m/>
    <m/>
    <m/>
    <m/>
    <m/>
    <x v="5"/>
    <m/>
  </r>
  <r>
    <x v="1"/>
    <s v="CPP0193"/>
    <m/>
    <x v="71"/>
    <m/>
    <m/>
    <m/>
    <m/>
    <m/>
    <s v="Defer to System"/>
    <m/>
    <m/>
    <m/>
    <m/>
    <m/>
    <m/>
    <m/>
    <m/>
    <m/>
    <m/>
    <m/>
    <m/>
    <m/>
    <m/>
    <x v="5"/>
    <m/>
  </r>
  <r>
    <x v="1"/>
    <s v="CPS0083"/>
    <m/>
    <x v="72"/>
    <m/>
    <m/>
    <m/>
    <m/>
    <m/>
    <m/>
    <m/>
    <m/>
    <m/>
    <m/>
    <m/>
    <m/>
    <m/>
    <m/>
    <m/>
    <m/>
    <m/>
    <m/>
    <m/>
    <m/>
    <x v="4"/>
    <m/>
  </r>
  <r>
    <x v="1"/>
    <s v="CPS0098"/>
    <m/>
    <x v="73"/>
    <m/>
    <m/>
    <m/>
    <m/>
    <m/>
    <m/>
    <m/>
    <m/>
    <m/>
    <m/>
    <m/>
    <m/>
    <m/>
    <m/>
    <m/>
    <m/>
    <m/>
    <m/>
    <m/>
    <m/>
    <x v="4"/>
    <m/>
  </r>
  <r>
    <x v="1"/>
    <s v="CPS0476"/>
    <m/>
    <x v="74"/>
    <m/>
    <m/>
    <m/>
    <m/>
    <m/>
    <m/>
    <m/>
    <m/>
    <m/>
    <m/>
    <m/>
    <m/>
    <m/>
    <m/>
    <m/>
    <m/>
    <m/>
    <m/>
    <m/>
    <m/>
    <x v="4"/>
    <m/>
  </r>
  <r>
    <x v="1"/>
    <s v="CPS0484"/>
    <m/>
    <x v="75"/>
    <m/>
    <m/>
    <m/>
    <m/>
    <m/>
    <m/>
    <m/>
    <m/>
    <m/>
    <m/>
    <m/>
    <m/>
    <m/>
    <m/>
    <m/>
    <m/>
    <m/>
    <m/>
    <m/>
    <m/>
    <x v="4"/>
    <m/>
  </r>
  <r>
    <x v="1"/>
    <s v="CS0026"/>
    <m/>
    <x v="76"/>
    <m/>
    <m/>
    <m/>
    <m/>
    <m/>
    <m/>
    <m/>
    <m/>
    <m/>
    <m/>
    <m/>
    <m/>
    <m/>
    <m/>
    <m/>
    <m/>
    <m/>
    <m/>
    <m/>
    <m/>
    <x v="4"/>
    <m/>
  </r>
  <r>
    <x v="1"/>
    <s v="CS0072 "/>
    <m/>
    <x v="77"/>
    <m/>
    <m/>
    <m/>
    <m/>
    <m/>
    <m/>
    <m/>
    <m/>
    <m/>
    <m/>
    <m/>
    <m/>
    <m/>
    <m/>
    <m/>
    <m/>
    <m/>
    <m/>
    <m/>
    <m/>
    <x v="1"/>
    <m/>
  </r>
  <r>
    <x v="1"/>
    <s v="CS0074"/>
    <m/>
    <x v="78"/>
    <m/>
    <m/>
    <m/>
    <m/>
    <m/>
    <m/>
    <m/>
    <m/>
    <m/>
    <m/>
    <m/>
    <m/>
    <m/>
    <m/>
    <m/>
    <m/>
    <m/>
    <m/>
    <m/>
    <m/>
    <x v="1"/>
    <m/>
  </r>
  <r>
    <x v="1"/>
    <s v="CS0075"/>
    <m/>
    <x v="79"/>
    <m/>
    <m/>
    <m/>
    <m/>
    <m/>
    <s v="Defer to System"/>
    <m/>
    <m/>
    <m/>
    <m/>
    <m/>
    <m/>
    <m/>
    <m/>
    <m/>
    <m/>
    <m/>
    <m/>
    <m/>
    <m/>
    <x v="5"/>
    <m/>
  </r>
  <r>
    <x v="1"/>
    <s v="CTS0011"/>
    <m/>
    <x v="80"/>
    <m/>
    <m/>
    <m/>
    <m/>
    <m/>
    <m/>
    <m/>
    <m/>
    <m/>
    <m/>
    <m/>
    <m/>
    <m/>
    <m/>
    <m/>
    <m/>
    <m/>
    <m/>
    <m/>
    <m/>
    <x v="1"/>
    <m/>
  </r>
  <r>
    <x v="1"/>
    <s v="CTS0013"/>
    <m/>
    <x v="81"/>
    <m/>
    <m/>
    <m/>
    <m/>
    <m/>
    <m/>
    <m/>
    <m/>
    <m/>
    <m/>
    <m/>
    <m/>
    <m/>
    <m/>
    <m/>
    <m/>
    <m/>
    <m/>
    <m/>
    <m/>
    <x v="1"/>
    <m/>
  </r>
  <r>
    <x v="1"/>
    <s v="CTS0015"/>
    <m/>
    <x v="82"/>
    <m/>
    <m/>
    <m/>
    <m/>
    <m/>
    <m/>
    <m/>
    <m/>
    <m/>
    <m/>
    <m/>
    <m/>
    <m/>
    <m/>
    <m/>
    <m/>
    <m/>
    <m/>
    <m/>
    <m/>
    <x v="1"/>
    <m/>
  </r>
  <r>
    <x v="1"/>
    <s v="CTS0019"/>
    <s v="Section 8.3.2.1"/>
    <x v="83"/>
    <m/>
    <s v="Contact (+/-kV) = 8"/>
    <s v="Air (+/-kV) = 30"/>
    <s v="Period time = 5000 mS"/>
    <s v="Number of pulses = 3"/>
    <m/>
    <s v="Lining Wear Sensor"/>
    <s v="Y385081 Rev 001"/>
    <s v="Section 7.7.4"/>
    <s v="Immunity to electrostatic discharge (powered)"/>
    <s v="ISO 10605"/>
    <m/>
    <s v="Contact = +/-4, 8kV"/>
    <s v="Air = +/-4, 8, 15kV"/>
    <s v="R = 330, C = 300pF"/>
    <s v="10 pos/10 neg @ 5 secs"/>
    <s v="Accept"/>
    <s v="Accept with Deviations"/>
    <s v="Accept"/>
    <s v="Accept"/>
    <x v="0"/>
    <s v="Spec max discharge is 15kV vs. customer max of 30kV"/>
  </r>
  <r>
    <x v="1"/>
    <s v="CTS0019"/>
    <s v="Section 8.3.2.2"/>
    <x v="84"/>
    <m/>
    <m/>
    <s v="Air (+/-kV) = 25"/>
    <s v="Period time = 50 mS"/>
    <s v="Number of pulses = 50"/>
    <m/>
    <m/>
    <m/>
    <m/>
    <m/>
    <m/>
    <m/>
    <m/>
    <m/>
    <m/>
    <m/>
    <m/>
    <m/>
    <m/>
    <m/>
    <x v="1"/>
    <m/>
  </r>
  <r>
    <x v="1"/>
    <s v="CTS0019"/>
    <s v="Section 8.3.3.1"/>
    <x v="85"/>
    <m/>
    <s v="Contact (+/-kV) = 6"/>
    <s v="Air (+/-kV) = 15"/>
    <s v="Period time = 5000 mS"/>
    <s v="Number of pulses = 3"/>
    <m/>
    <m/>
    <m/>
    <m/>
    <m/>
    <m/>
    <m/>
    <m/>
    <m/>
    <m/>
    <m/>
    <m/>
    <m/>
    <m/>
    <m/>
    <x v="1"/>
    <m/>
  </r>
  <r>
    <x v="1"/>
    <s v="CTS0020"/>
    <m/>
    <x v="86"/>
    <m/>
    <m/>
    <m/>
    <m/>
    <m/>
    <m/>
    <m/>
    <m/>
    <m/>
    <m/>
    <m/>
    <m/>
    <m/>
    <m/>
    <m/>
    <m/>
    <m/>
    <m/>
    <m/>
    <m/>
    <x v="1"/>
    <m/>
  </r>
  <r>
    <x v="1"/>
    <s v="CTS0022 "/>
    <m/>
    <x v="87"/>
    <m/>
    <m/>
    <m/>
    <m/>
    <m/>
    <m/>
    <m/>
    <m/>
    <m/>
    <m/>
    <m/>
    <m/>
    <m/>
    <m/>
    <m/>
    <m/>
    <m/>
    <m/>
    <m/>
    <m/>
    <x v="1"/>
    <m/>
  </r>
  <r>
    <x v="1"/>
    <s v="CTS0051"/>
    <m/>
    <x v="88"/>
    <m/>
    <m/>
    <m/>
    <m/>
    <m/>
    <m/>
    <m/>
    <m/>
    <m/>
    <m/>
    <m/>
    <m/>
    <m/>
    <m/>
    <m/>
    <m/>
    <m/>
    <m/>
    <m/>
    <m/>
    <x v="4"/>
    <m/>
  </r>
  <r>
    <x v="1"/>
    <s v="CTS0052"/>
    <m/>
    <x v="89"/>
    <m/>
    <m/>
    <m/>
    <m/>
    <m/>
    <m/>
    <m/>
    <m/>
    <m/>
    <m/>
    <m/>
    <m/>
    <m/>
    <m/>
    <m/>
    <m/>
    <m/>
    <m/>
    <m/>
    <m/>
    <x v="1"/>
    <m/>
  </r>
  <r>
    <x v="1"/>
    <s v="CTS0053"/>
    <m/>
    <x v="90"/>
    <m/>
    <m/>
    <m/>
    <m/>
    <m/>
    <m/>
    <m/>
    <m/>
    <m/>
    <m/>
    <m/>
    <m/>
    <m/>
    <m/>
    <m/>
    <m/>
    <m/>
    <m/>
    <m/>
    <m/>
    <x v="1"/>
    <m/>
  </r>
  <r>
    <x v="1"/>
    <s v="CTS0053 "/>
    <m/>
    <x v="91"/>
    <m/>
    <m/>
    <m/>
    <m/>
    <m/>
    <m/>
    <m/>
    <m/>
    <m/>
    <m/>
    <m/>
    <m/>
    <m/>
    <m/>
    <m/>
    <m/>
    <m/>
    <m/>
    <m/>
    <m/>
    <x v="1"/>
    <m/>
  </r>
  <r>
    <x v="1"/>
    <s v="CTS0054 "/>
    <m/>
    <x v="92"/>
    <m/>
    <m/>
    <m/>
    <m/>
    <m/>
    <m/>
    <m/>
    <m/>
    <m/>
    <m/>
    <m/>
    <m/>
    <m/>
    <m/>
    <m/>
    <m/>
    <m/>
    <m/>
    <m/>
    <m/>
    <x v="1"/>
    <m/>
  </r>
  <r>
    <x v="1"/>
    <s v="CTS0055 "/>
    <m/>
    <x v="93"/>
    <m/>
    <m/>
    <m/>
    <m/>
    <m/>
    <m/>
    <m/>
    <m/>
    <m/>
    <m/>
    <m/>
    <m/>
    <m/>
    <m/>
    <m/>
    <m/>
    <m/>
    <m/>
    <m/>
    <m/>
    <x v="1"/>
    <m/>
  </r>
  <r>
    <x v="1"/>
    <s v="CTS0056 "/>
    <m/>
    <x v="94"/>
    <m/>
    <m/>
    <m/>
    <m/>
    <m/>
    <m/>
    <m/>
    <m/>
    <m/>
    <m/>
    <m/>
    <m/>
    <m/>
    <m/>
    <m/>
    <m/>
    <m/>
    <m/>
    <m/>
    <m/>
    <x v="1"/>
    <m/>
  </r>
  <r>
    <x v="1"/>
    <s v="CTS0060"/>
    <m/>
    <x v="95"/>
    <m/>
    <m/>
    <m/>
    <m/>
    <m/>
    <m/>
    <m/>
    <m/>
    <m/>
    <m/>
    <m/>
    <m/>
    <m/>
    <m/>
    <m/>
    <m/>
    <m/>
    <m/>
    <m/>
    <m/>
    <x v="4"/>
    <m/>
  </r>
  <r>
    <x v="1"/>
    <s v="CTS0071"/>
    <s v="Section 4.4"/>
    <x v="96"/>
    <m/>
    <s v="Height = 1m"/>
    <s v="Corners and eges"/>
    <m/>
    <s v="Number of drops = 3"/>
    <m/>
    <s v="Lining Wear Sensor"/>
    <s v="Y385081 Rev 001"/>
    <s v="Section 7.4.5"/>
    <s v="Drop test / Mechanical shock"/>
    <s v="ISO 16750-3"/>
    <s v="IEC 60068-2-3"/>
    <s v="Drop height = 1m"/>
    <s v="Orientation = 3 axis"/>
    <m/>
    <s v="Number of drops = 1"/>
    <s v="Accept"/>
    <s v="Accept"/>
    <s v="Accept"/>
    <s v="Accept with Deviations"/>
    <x v="0"/>
    <s v="Spec numeber of drops is 1 vs. customer spec of 3"/>
  </r>
  <r>
    <x v="1"/>
    <s v="CTS0073"/>
    <m/>
    <x v="97"/>
    <m/>
    <m/>
    <m/>
    <m/>
    <m/>
    <m/>
    <m/>
    <m/>
    <m/>
    <m/>
    <m/>
    <m/>
    <m/>
    <m/>
    <m/>
    <m/>
    <m/>
    <m/>
    <m/>
    <m/>
    <x v="1"/>
    <m/>
  </r>
  <r>
    <x v="1"/>
    <s v="CTS0157 "/>
    <m/>
    <x v="98"/>
    <m/>
    <m/>
    <m/>
    <m/>
    <m/>
    <m/>
    <m/>
    <m/>
    <m/>
    <m/>
    <m/>
    <m/>
    <m/>
    <m/>
    <m/>
    <m/>
    <m/>
    <m/>
    <m/>
    <m/>
    <x v="1"/>
    <m/>
  </r>
  <r>
    <x v="1"/>
    <s v="CTS0385"/>
    <m/>
    <x v="99"/>
    <m/>
    <m/>
    <m/>
    <m/>
    <m/>
    <m/>
    <m/>
    <m/>
    <m/>
    <m/>
    <m/>
    <m/>
    <m/>
    <m/>
    <m/>
    <m/>
    <m/>
    <m/>
    <m/>
    <m/>
    <x v="1"/>
    <m/>
  </r>
  <r>
    <x v="1"/>
    <s v="IEC 60529"/>
    <m/>
    <x v="100"/>
    <s v="IEC"/>
    <m/>
    <m/>
    <m/>
    <m/>
    <m/>
    <m/>
    <m/>
    <m/>
    <m/>
    <m/>
    <m/>
    <m/>
    <m/>
    <m/>
    <m/>
    <m/>
    <m/>
    <m/>
    <m/>
    <x v="4"/>
    <m/>
  </r>
  <r>
    <x v="1"/>
    <s v="ISO 16750-2"/>
    <m/>
    <x v="100"/>
    <s v="ISO"/>
    <m/>
    <m/>
    <m/>
    <m/>
    <m/>
    <m/>
    <m/>
    <m/>
    <m/>
    <m/>
    <m/>
    <m/>
    <m/>
    <m/>
    <m/>
    <m/>
    <m/>
    <m/>
    <m/>
    <x v="4"/>
    <m/>
  </r>
  <r>
    <x v="1"/>
    <s v="ISO 7637-2"/>
    <m/>
    <x v="101"/>
    <s v="ISO"/>
    <m/>
    <m/>
    <m/>
    <m/>
    <m/>
    <m/>
    <m/>
    <m/>
    <m/>
    <m/>
    <m/>
    <m/>
    <m/>
    <m/>
    <m/>
    <m/>
    <m/>
    <m/>
    <m/>
    <x v="4"/>
    <m/>
  </r>
  <r>
    <x v="1"/>
    <s v="J1455"/>
    <m/>
    <x v="100"/>
    <s v="SAE"/>
    <m/>
    <m/>
    <m/>
    <m/>
    <m/>
    <m/>
    <m/>
    <m/>
    <m/>
    <m/>
    <m/>
    <m/>
    <m/>
    <m/>
    <m/>
    <m/>
    <m/>
    <m/>
    <m/>
    <x v="4"/>
    <m/>
  </r>
  <r>
    <x v="1"/>
    <s v="NIST FIPS 186-4"/>
    <m/>
    <x v="100"/>
    <s v="NIST"/>
    <m/>
    <m/>
    <m/>
    <m/>
    <m/>
    <m/>
    <m/>
    <m/>
    <m/>
    <m/>
    <m/>
    <m/>
    <m/>
    <m/>
    <m/>
    <m/>
    <m/>
    <m/>
    <m/>
    <x v="4"/>
    <m/>
  </r>
  <r>
    <x v="1"/>
    <s v="NIST SP800-108"/>
    <m/>
    <x v="100"/>
    <s v="NIST"/>
    <m/>
    <m/>
    <m/>
    <m/>
    <m/>
    <m/>
    <m/>
    <m/>
    <m/>
    <m/>
    <m/>
    <m/>
    <m/>
    <m/>
    <m/>
    <m/>
    <m/>
    <m/>
    <m/>
    <x v="4"/>
    <m/>
  </r>
  <r>
    <x v="1"/>
    <s v="NIST SP800-133"/>
    <m/>
    <x v="100"/>
    <s v="NIST"/>
    <m/>
    <m/>
    <m/>
    <m/>
    <m/>
    <m/>
    <m/>
    <m/>
    <m/>
    <m/>
    <m/>
    <m/>
    <m/>
    <m/>
    <m/>
    <m/>
    <m/>
    <m/>
    <m/>
    <x v="4"/>
    <m/>
  </r>
  <r>
    <x v="1"/>
    <s v="NIST SP800-38A"/>
    <m/>
    <x v="100"/>
    <s v="NIST"/>
    <m/>
    <m/>
    <m/>
    <m/>
    <m/>
    <m/>
    <m/>
    <m/>
    <m/>
    <m/>
    <m/>
    <m/>
    <m/>
    <m/>
    <m/>
    <m/>
    <m/>
    <m/>
    <m/>
    <x v="4"/>
    <m/>
  </r>
  <r>
    <x v="1"/>
    <s v="NIST SP800-38B"/>
    <m/>
    <x v="100"/>
    <s v="NIST"/>
    <m/>
    <m/>
    <m/>
    <m/>
    <m/>
    <m/>
    <m/>
    <m/>
    <m/>
    <m/>
    <m/>
    <m/>
    <m/>
    <m/>
    <m/>
    <m/>
    <m/>
    <m/>
    <m/>
    <x v="4"/>
    <m/>
  </r>
  <r>
    <x v="1"/>
    <s v="NIST SP800-38D"/>
    <m/>
    <x v="100"/>
    <s v="NIST"/>
    <m/>
    <m/>
    <m/>
    <m/>
    <m/>
    <m/>
    <m/>
    <m/>
    <m/>
    <m/>
    <m/>
    <m/>
    <m/>
    <m/>
    <m/>
    <m/>
    <m/>
    <m/>
    <m/>
    <x v="4"/>
    <m/>
  </r>
  <r>
    <x v="1"/>
    <s v="NIST SP800-57 Part 1"/>
    <m/>
    <x v="100"/>
    <s v="NIST"/>
    <m/>
    <m/>
    <m/>
    <m/>
    <m/>
    <m/>
    <m/>
    <m/>
    <m/>
    <m/>
    <m/>
    <m/>
    <m/>
    <m/>
    <m/>
    <m/>
    <m/>
    <m/>
    <m/>
    <x v="4"/>
    <m/>
  </r>
  <r>
    <x v="1"/>
    <s v="NIST SP800-63B"/>
    <m/>
    <x v="100"/>
    <s v="NIST"/>
    <m/>
    <m/>
    <m/>
    <m/>
    <m/>
    <m/>
    <m/>
    <m/>
    <m/>
    <m/>
    <m/>
    <m/>
    <m/>
    <m/>
    <m/>
    <m/>
    <m/>
    <m/>
    <m/>
    <x v="4"/>
    <m/>
  </r>
  <r>
    <x v="1"/>
    <s v="SLC01-02"/>
    <m/>
    <x v="102"/>
    <m/>
    <m/>
    <m/>
    <m/>
    <m/>
    <m/>
    <m/>
    <m/>
    <m/>
    <m/>
    <m/>
    <m/>
    <m/>
    <m/>
    <m/>
    <m/>
    <m/>
    <m/>
    <m/>
    <m/>
    <x v="4"/>
    <m/>
  </r>
  <r>
    <x v="1"/>
    <s v="SLC02-01"/>
    <m/>
    <x v="103"/>
    <m/>
    <m/>
    <m/>
    <m/>
    <m/>
    <m/>
    <m/>
    <m/>
    <m/>
    <m/>
    <m/>
    <m/>
    <m/>
    <m/>
    <m/>
    <m/>
    <m/>
    <m/>
    <m/>
    <m/>
    <x v="4"/>
    <m/>
  </r>
  <r>
    <x v="1"/>
    <s v="SLC02-03 "/>
    <m/>
    <x v="104"/>
    <m/>
    <m/>
    <m/>
    <m/>
    <m/>
    <m/>
    <m/>
    <m/>
    <m/>
    <m/>
    <m/>
    <m/>
    <m/>
    <m/>
    <m/>
    <m/>
    <m/>
    <m/>
    <m/>
    <m/>
    <x v="4"/>
    <m/>
  </r>
  <r>
    <x v="1"/>
    <s v="SLC02-04"/>
    <m/>
    <x v="105"/>
    <m/>
    <m/>
    <m/>
    <m/>
    <m/>
    <m/>
    <m/>
    <m/>
    <m/>
    <m/>
    <m/>
    <m/>
    <m/>
    <m/>
    <m/>
    <m/>
    <m/>
    <m/>
    <m/>
    <m/>
    <x v="4"/>
    <m/>
  </r>
  <r>
    <x v="1"/>
    <s v="SLC02-06"/>
    <m/>
    <x v="106"/>
    <m/>
    <m/>
    <m/>
    <m/>
    <m/>
    <m/>
    <m/>
    <m/>
    <m/>
    <m/>
    <m/>
    <m/>
    <m/>
    <m/>
    <m/>
    <m/>
    <m/>
    <m/>
    <m/>
    <m/>
    <x v="4"/>
    <m/>
  </r>
  <r>
    <x v="1"/>
    <s v="SLC03-02"/>
    <m/>
    <x v="107"/>
    <m/>
    <m/>
    <m/>
    <m/>
    <m/>
    <m/>
    <m/>
    <m/>
    <m/>
    <m/>
    <m/>
    <m/>
    <m/>
    <m/>
    <m/>
    <m/>
    <m/>
    <m/>
    <m/>
    <m/>
    <x v="4"/>
    <m/>
  </r>
  <r>
    <x v="1"/>
    <s v="SLC04-02"/>
    <m/>
    <x v="108"/>
    <m/>
    <m/>
    <m/>
    <m/>
    <m/>
    <m/>
    <m/>
    <m/>
    <m/>
    <m/>
    <m/>
    <m/>
    <m/>
    <m/>
    <m/>
    <m/>
    <m/>
    <m/>
    <m/>
    <m/>
    <x v="4"/>
    <m/>
  </r>
  <r>
    <x v="1"/>
    <s v="SLC04-05"/>
    <m/>
    <x v="109"/>
    <m/>
    <m/>
    <m/>
    <m/>
    <m/>
    <m/>
    <m/>
    <m/>
    <m/>
    <m/>
    <m/>
    <m/>
    <m/>
    <m/>
    <m/>
    <m/>
    <m/>
    <m/>
    <m/>
    <m/>
    <x v="4"/>
    <m/>
  </r>
  <r>
    <x v="1"/>
    <s v="SLC06-02"/>
    <m/>
    <x v="110"/>
    <m/>
    <m/>
    <m/>
    <m/>
    <m/>
    <m/>
    <m/>
    <m/>
    <m/>
    <m/>
    <m/>
    <m/>
    <m/>
    <m/>
    <m/>
    <m/>
    <m/>
    <m/>
    <m/>
    <m/>
    <x v="4"/>
    <m/>
  </r>
  <r>
    <x v="2"/>
    <s v="STD 515-0003, Issue 6 (May 2023)"/>
    <s v="Section 10.1"/>
    <x v="111"/>
    <m/>
    <s v="Applied voltage = 11 -16V"/>
    <s v="Sawtooth"/>
    <s v="Length = 500 mm"/>
    <s v="Duration = 1 hour"/>
    <s v="Defer to System"/>
    <m/>
    <m/>
    <m/>
    <m/>
    <m/>
    <m/>
    <m/>
    <m/>
    <m/>
    <m/>
    <m/>
    <m/>
    <m/>
    <m/>
    <x v="5"/>
    <m/>
  </r>
  <r>
    <x v="2"/>
    <s v="STD 515-0003, Issue 6 (May 2023)"/>
    <s v="Section 10.2"/>
    <x v="112"/>
    <m/>
    <s v="Applied voltage = 12V"/>
    <s v="Off time = 100, 200, 400 uS"/>
    <s v="Period time = 1000 mS"/>
    <s v="Number of cycles = 5"/>
    <s v="Defer to System"/>
    <m/>
    <m/>
    <m/>
    <m/>
    <m/>
    <m/>
    <m/>
    <m/>
    <m/>
    <m/>
    <m/>
    <m/>
    <m/>
    <m/>
    <x v="5"/>
    <m/>
  </r>
  <r>
    <x v="2"/>
    <s v="STD 515-0003, Issue 6 (May 2023)"/>
    <s v="Section 10.3"/>
    <x v="113"/>
    <m/>
    <s v="Temperature = Max temp less 20C"/>
    <s v="Applied voltage = 12V at 5 minutes"/>
    <s v="Applied voltage = 24V at 2 minutes"/>
    <m/>
    <s v="Defer to System"/>
    <m/>
    <m/>
    <m/>
    <m/>
    <m/>
    <m/>
    <m/>
    <m/>
    <m/>
    <m/>
    <m/>
    <m/>
    <m/>
    <m/>
    <x v="5"/>
    <m/>
  </r>
  <r>
    <x v="2"/>
    <s v="STD 515-0003, Issue 6 (May 2023)"/>
    <s v="Section 11.2"/>
    <x v="114"/>
    <m/>
    <s v="Pulse 1 = -150V @ 2 mS"/>
    <s v="Period time = 5000 mS"/>
    <m/>
    <s v="Number of pulses = 1000"/>
    <s v="Defer to System"/>
    <m/>
    <m/>
    <m/>
    <m/>
    <m/>
    <m/>
    <m/>
    <m/>
    <m/>
    <m/>
    <m/>
    <m/>
    <m/>
    <m/>
    <x v="5"/>
    <m/>
  </r>
  <r>
    <x v="2"/>
    <s v="STD 515-0003, Issue 6 (May 2023)"/>
    <s v="Section 11.3"/>
    <x v="115"/>
    <m/>
    <s v="Pulse 1 = +100V @ 0.05 mS"/>
    <s v="Period time = 5000 mS"/>
    <m/>
    <s v="Number of pulses = 1000"/>
    <s v="Defer to System"/>
    <m/>
    <m/>
    <m/>
    <m/>
    <m/>
    <m/>
    <m/>
    <m/>
    <m/>
    <m/>
    <m/>
    <m/>
    <m/>
    <m/>
    <x v="5"/>
    <m/>
  </r>
  <r>
    <x v="2"/>
    <s v="STD 515-0003, Issue 6 (May 2023)"/>
    <s v="Section 11.4"/>
    <x v="116"/>
    <m/>
    <s v="Pulse 1 = +10V @ 1 mS"/>
    <m/>
    <m/>
    <s v="Number of pulses = 100"/>
    <s v="Defer to System"/>
    <m/>
    <m/>
    <m/>
    <m/>
    <m/>
    <m/>
    <m/>
    <m/>
    <m/>
    <m/>
    <m/>
    <m/>
    <m/>
    <m/>
    <x v="5"/>
    <m/>
  </r>
  <r>
    <x v="2"/>
    <s v="STD 515-0003, Issue 6 (May 2023)"/>
    <s v="Section 11.5"/>
    <x v="117"/>
    <m/>
    <s v="Pulse 1 = -160V @ 100uS"/>
    <s v="Pulse 2 = +200V @ 150nS"/>
    <m/>
    <s v="Duration = 1 hour"/>
    <s v="Defer to System"/>
    <m/>
    <m/>
    <m/>
    <m/>
    <m/>
    <m/>
    <m/>
    <m/>
    <m/>
    <m/>
    <m/>
    <m/>
    <m/>
    <m/>
    <x v="5"/>
    <m/>
  </r>
  <r>
    <x v="2"/>
    <s v="STD 515-0003, Issue 6 (May 2023)"/>
    <s v="Section 11.6"/>
    <x v="118"/>
    <m/>
    <s v="Pulse 1 = 5-12V"/>
    <s v="Period time = 1 minute"/>
    <m/>
    <s v="Number of pulses = 10"/>
    <s v="Defer to System"/>
    <m/>
    <m/>
    <m/>
    <m/>
    <m/>
    <m/>
    <m/>
    <m/>
    <m/>
    <m/>
    <m/>
    <m/>
    <m/>
    <m/>
    <x v="5"/>
    <m/>
  </r>
  <r>
    <x v="2"/>
    <s v="STD 515-0003, Issue 6 (May 2023)"/>
    <s v="Section 11.7"/>
    <x v="119"/>
    <m/>
    <s v="Pulse 1 = +40V  @ 600 mS"/>
    <s v="Period time = 1 minute"/>
    <m/>
    <s v="Number of pulses = 5"/>
    <s v="Defer to System"/>
    <m/>
    <m/>
    <m/>
    <m/>
    <m/>
    <m/>
    <m/>
    <m/>
    <m/>
    <m/>
    <m/>
    <m/>
    <m/>
    <m/>
    <x v="5"/>
    <m/>
  </r>
  <r>
    <x v="2"/>
    <s v="STD 515-0003, Issue 6 (May 2023)"/>
    <s v="Section 12.2"/>
    <x v="120"/>
    <m/>
    <s v="Pulse 1 = 10V @ 0.05 mS"/>
    <s v="Period time = 1000 mS"/>
    <s v="Pulse 2 = -10V @ 0.05 mS"/>
    <s v="Duration = 5 minutes"/>
    <s v="Defer to System"/>
    <m/>
    <m/>
    <m/>
    <m/>
    <m/>
    <m/>
    <m/>
    <m/>
    <m/>
    <m/>
    <m/>
    <m/>
    <m/>
    <m/>
    <x v="5"/>
    <m/>
  </r>
  <r>
    <x v="2"/>
    <s v="STD 515-0003, Issue 6 (May 2023)"/>
    <s v="Section 12.3"/>
    <x v="121"/>
    <m/>
    <s v="Pulse 3a = -110V @ 0.1 uS"/>
    <s v="Period time = 10 mS"/>
    <s v="Pulse 3b = +75V @ 0.1 uS"/>
    <s v="Duration = 10 minutes"/>
    <s v="Defer to System"/>
    <m/>
    <m/>
    <m/>
    <m/>
    <m/>
    <m/>
    <m/>
    <m/>
    <m/>
    <m/>
    <m/>
    <m/>
    <m/>
    <m/>
    <x v="5"/>
    <m/>
  </r>
  <r>
    <x v="2"/>
    <s v="STD 515-0003, Issue 6 (May 2023)"/>
    <s v="Section 13.1"/>
    <x v="122"/>
    <m/>
    <s v="Contact (+/-kV) = 4, 8"/>
    <s v="Air (+/-kV) = 4, 8, 15, 30"/>
    <s v="Period time = 1000 mS"/>
    <s v="Number of pulses = 10"/>
    <m/>
    <m/>
    <m/>
    <m/>
    <m/>
    <m/>
    <m/>
    <m/>
    <m/>
    <m/>
    <m/>
    <m/>
    <m/>
    <m/>
    <m/>
    <x v="1"/>
    <m/>
  </r>
  <r>
    <x v="2"/>
    <s v="STD 515-0003, Issue 6 (May 2023)"/>
    <s v="Section 13.2"/>
    <x v="123"/>
    <m/>
    <s v="Contact (+/-kV) = 4, 8"/>
    <s v="Air (+/-kV) = 4, 8, 15, 25"/>
    <s v="Period time = 1000 mS"/>
    <s v="Number of pulses = 10"/>
    <m/>
    <s v="Lining Wear Sensor"/>
    <s v="Y385081 Rev 001"/>
    <s v="Section 7.7.4"/>
    <s v="Immunity to electrostatic discharge (powered)"/>
    <s v="ISO 10605"/>
    <m/>
    <s v="Contact = +/-4, 8kV"/>
    <s v="Air = +/-4, 8, 15kV"/>
    <s v="R = 330, C = 300pF"/>
    <s v="10 pos/10 neg @ 5 secs"/>
    <s v="Accept"/>
    <s v="Accept with Deviations"/>
    <m/>
    <s v="Accept"/>
    <x v="0"/>
    <s v="Spec max discharge is 15kV vs. customer max of 25kV"/>
  </r>
  <r>
    <x v="2"/>
    <s v="STD 515-0003, Issue 6 (May 2023)"/>
    <s v="Section 13.3"/>
    <x v="124"/>
    <m/>
    <s v="Contact (+/-kV) = 4, 8, 15"/>
    <m/>
    <s v="Period time = 1000 mS"/>
    <s v="Number of pulses = 10"/>
    <m/>
    <m/>
    <m/>
    <m/>
    <m/>
    <m/>
    <m/>
    <m/>
    <m/>
    <m/>
    <m/>
    <m/>
    <m/>
    <m/>
    <m/>
    <x v="1"/>
    <m/>
  </r>
  <r>
    <x v="2"/>
    <s v="STD 515-0003, Issue 6 (May 2023)"/>
    <s v="Section 14.2"/>
    <x v="49"/>
    <m/>
    <s v="Frequency = 100 kHz to 400 MHz"/>
    <s v="RF mA = 33 to 150"/>
    <m/>
    <m/>
    <m/>
    <s v="Lining Wear Sensor"/>
    <s v="Y385081 Rev 001"/>
    <s v="Section 7.7.3"/>
    <s v="Radiated immunity (BCI)"/>
    <s v="ISO 11452-4"/>
    <m/>
    <s v="Freq = 0.1 MHz to 400MHz"/>
    <s v="Test II = 33 to 150 mA"/>
    <m/>
    <m/>
    <s v="Accept"/>
    <s v="Accept"/>
    <m/>
    <m/>
    <x v="6"/>
    <m/>
  </r>
  <r>
    <x v="2"/>
    <s v="STD 515-0003, Issue 6 (May 2023)"/>
    <s v="Section 14.4"/>
    <x v="125"/>
    <m/>
    <s v="Frequency = 100 kHz to 400 MHz"/>
    <s v="V/m = 90 to 300"/>
    <m/>
    <m/>
    <s v="Defer to System"/>
    <m/>
    <m/>
    <m/>
    <m/>
    <m/>
    <m/>
    <m/>
    <m/>
    <m/>
    <m/>
    <m/>
    <m/>
    <m/>
    <m/>
    <x v="5"/>
    <m/>
  </r>
  <r>
    <x v="2"/>
    <s v="STD 515-0003, Issue 6 (May 2023)"/>
    <s v="Section 14.5"/>
    <x v="126"/>
    <m/>
    <s v="Frequency = 200 MHz to 12400 MHz"/>
    <s v="Level 1 = 45 to 200 V/m"/>
    <m/>
    <m/>
    <m/>
    <s v="Lining Wear Sensor"/>
    <s v="Y385081 Rev 001"/>
    <s v="Section 7.7.3"/>
    <s v="Radiated immunity (ALSE)"/>
    <s v="ISO 11452-2"/>
    <m/>
    <s v="Freq = 80 MHz to 18000 MHz"/>
    <s v="V/m = 25 to 100"/>
    <m/>
    <m/>
    <s v="Accept"/>
    <s v="Accept with Deviations"/>
    <m/>
    <m/>
    <x v="0"/>
    <s v="ISO 11452-2 has upper level of 100 V/m vs customer 200 V/m"/>
  </r>
  <r>
    <x v="2"/>
    <s v="STD 515-0003, Issue 6 (May 2023)"/>
    <s v="Section 14.6"/>
    <x v="127"/>
    <m/>
    <s v="Frequency = DC to 150 kHz"/>
    <s v="A/m = 1000 to 10, (DC = 20000)"/>
    <m/>
    <m/>
    <m/>
    <s v="Lining Wear Sensor"/>
    <s v="Y385081 Rev 001"/>
    <s v="Section 7.7.5"/>
    <s v="Immunity to low-frequency magnetic fields"/>
    <s v="ISO 11452-8"/>
    <m/>
    <s v="Freq = 15 kHz to 150 kHz"/>
    <s v="A/m = 1000 to 10 (DC = 3000)"/>
    <m/>
    <m/>
    <s v="Accept"/>
    <s v="Accept with Deviations"/>
    <m/>
    <m/>
    <x v="0"/>
    <s v="Spec DC level is 3,000 vs customer DC level of 20,000"/>
  </r>
  <r>
    <x v="2"/>
    <s v="STD 515-0003, Issue 6 (May 2023)"/>
    <s v="Section 14.7"/>
    <x v="128"/>
    <m/>
    <s v="Frequency = 142 MHz to 6000 MHz"/>
    <m/>
    <m/>
    <m/>
    <s v="Defer to System"/>
    <m/>
    <m/>
    <m/>
    <m/>
    <m/>
    <m/>
    <m/>
    <m/>
    <m/>
    <m/>
    <m/>
    <m/>
    <m/>
    <m/>
    <x v="5"/>
    <m/>
  </r>
  <r>
    <x v="2"/>
    <s v="STD 515-0003, Issue 6 (May 2023)"/>
    <s v="Section 15.1"/>
    <x v="46"/>
    <m/>
    <m/>
    <m/>
    <s v="Modes = 6"/>
    <m/>
    <s v="Defer to System"/>
    <m/>
    <m/>
    <m/>
    <m/>
    <m/>
    <m/>
    <m/>
    <m/>
    <m/>
    <m/>
    <m/>
    <m/>
    <m/>
    <m/>
    <x v="5"/>
    <m/>
  </r>
  <r>
    <x v="2"/>
    <s v="STD 515-0003, Issue 6 (May 2023)"/>
    <s v="Section 16.2"/>
    <x v="129"/>
    <m/>
    <m/>
    <m/>
    <m/>
    <m/>
    <s v="Defer to System"/>
    <m/>
    <m/>
    <m/>
    <m/>
    <m/>
    <m/>
    <m/>
    <m/>
    <m/>
    <m/>
    <m/>
    <m/>
    <m/>
    <m/>
    <x v="5"/>
    <m/>
  </r>
  <r>
    <x v="2"/>
    <s v="STD 515-0003, Issue 6 (May 2023)"/>
    <s v="Section 16.3"/>
    <x v="130"/>
    <m/>
    <s v="Frequency = 150 kHz to 5925 MHz"/>
    <s v="Class 5"/>
    <m/>
    <m/>
    <m/>
    <s v="Lining Wear Sensor"/>
    <s v="Y385081 Rev 001"/>
    <s v="Section 7.7.2"/>
    <s v="Radiated emissions (ALSE)"/>
    <s v="CISPR 25, class 5"/>
    <m/>
    <s v="Freq = 150 kHz to 3000 Hz"/>
    <s v="Class 5"/>
    <m/>
    <m/>
    <s v="Accept with Deviations"/>
    <s v="Accept"/>
    <m/>
    <m/>
    <x v="0"/>
    <s v="Spec upper frequency is 3GHz vs. test spec of 5.9GHz"/>
  </r>
  <r>
    <x v="2"/>
    <s v="STD 515-0003, Issue 6 (May 2023)"/>
    <s v="Section 16.4"/>
    <x v="131"/>
    <m/>
    <s v="Frequency = 150 kHz to 30 MHz"/>
    <m/>
    <m/>
    <m/>
    <s v="Defer to System"/>
    <m/>
    <m/>
    <m/>
    <m/>
    <m/>
    <m/>
    <m/>
    <m/>
    <m/>
    <m/>
    <m/>
    <m/>
    <m/>
    <m/>
    <x v="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">
  <r>
    <x v="0"/>
    <s v="DR100159-06"/>
    <x v="0"/>
    <s v="Section 5.1"/>
    <m/>
    <m/>
    <s v="Bendix"/>
    <x v="0"/>
    <m/>
    <m/>
    <m/>
    <m/>
    <m/>
    <m/>
    <x v="0"/>
    <m/>
  </r>
  <r>
    <x v="0"/>
    <s v="DR100159-06"/>
    <x v="1"/>
    <s v="Section 5.2"/>
    <m/>
    <m/>
    <s v="Bendix"/>
    <x v="1"/>
    <s v="Section 7.2"/>
    <n v="7"/>
    <s v="Three Temp-Parametric Test"/>
    <m/>
    <s v=""/>
    <s v=""/>
    <x v="0"/>
    <m/>
  </r>
  <r>
    <x v="0"/>
    <s v="DR100159-06"/>
    <x v="2"/>
    <s v="Section 5.3"/>
    <m/>
    <m/>
    <s v="Bendix"/>
    <x v="2"/>
    <s v="Section - 7.2_x000a_"/>
    <n v="48"/>
    <s v="Storage Temperature Test"/>
    <m/>
    <s v="SAE J1455 AUG 2012, section 4.1.1.6"/>
    <s v=""/>
    <x v="1"/>
    <s v="Spec rev level discrepancy, test parameters are identical"/>
  </r>
  <r>
    <x v="0"/>
    <s v="DR100159-06"/>
    <x v="3"/>
    <s v="Section 5.4"/>
    <m/>
    <m/>
    <s v="Bendix"/>
    <x v="2"/>
    <s v="Section - 7.3_x000a_"/>
    <n v="49"/>
    <s v="Thermal Cycle Test"/>
    <m/>
    <s v="SAE J1455 AUG 2012, section 4.1.3.1"/>
    <s v=""/>
    <x v="1"/>
    <s v="Spec rev level discrepancy, test parameters are identical"/>
  </r>
  <r>
    <x v="0"/>
    <s v="DR100159-06"/>
    <x v="4"/>
    <s v="Section 5.5.1"/>
    <m/>
    <m/>
    <s v="Bendix"/>
    <x v="2"/>
    <s v="Section - 7.4 &amp; 7.5_x000a_"/>
    <n v="50"/>
    <s v="Thermal Shock Test (Short &amp; Long)"/>
    <m/>
    <s v="SAE J1455 AUG 2012, section 4.1.3.2"/>
    <s v=""/>
    <x v="1"/>
    <s v="Spec rev level discrepancy, test parameters are identical"/>
  </r>
  <r>
    <x v="0"/>
    <s v="DR100159-06"/>
    <x v="5"/>
    <s v="Section 5.5.2"/>
    <m/>
    <m/>
    <s v="Bendix"/>
    <x v="2"/>
    <s v="Section - 7.4 &amp; 7.5_x000a_"/>
    <n v="50"/>
    <s v="Thermal Shock Test (Short &amp; Long)"/>
    <m/>
    <s v="SAE J1455 AUG 2012, section 4.1.3.2"/>
    <s v=""/>
    <x v="1"/>
    <s v="Spec rev level discrepancy, test parameters are identical"/>
  </r>
  <r>
    <x v="0"/>
    <s v="DR100159-06"/>
    <x v="6"/>
    <s v="Section 5.6.1"/>
    <m/>
    <m/>
    <s v="Bendix"/>
    <x v="2"/>
    <s v="Section - 7.6 &amp; 7.7_x000a_"/>
    <n v="51"/>
    <s v="Humidity Test (Short &amp; Long)"/>
    <m/>
    <s v="SAE J1455 AUG 2012, section 4.2"/>
    <s v=""/>
    <x v="1"/>
    <s v="Spec rev level discrepancy, test parameters are identical"/>
  </r>
  <r>
    <x v="0"/>
    <s v="DR100159-06"/>
    <x v="7"/>
    <s v="Section 5.6.2"/>
    <m/>
    <s v="SAE J1455 REV MAR2017, Section 4.2, “Humidity”"/>
    <s v="Bendix"/>
    <x v="2"/>
    <s v="Section - 7.6 &amp; 7.7_x000a_"/>
    <n v="51"/>
    <s v="Humidity Test (Short &amp; Long)"/>
    <m/>
    <s v="SAE J1455 AUG 2012, section 4.2"/>
    <s v=""/>
    <x v="1"/>
    <s v="Spec rev level discrepancy, test parameters are identical"/>
  </r>
  <r>
    <x v="0"/>
    <s v="DR100159-06"/>
    <x v="8"/>
    <s v="Section 5.7"/>
    <m/>
    <s v="SAE J1455 REV MAR2017, Section 4.2, “Humidity”"/>
    <s v="Bendix"/>
    <x v="3"/>
    <s v=""/>
    <m/>
    <m/>
    <m/>
    <s v=""/>
    <s v=""/>
    <x v="2"/>
    <s v="Navistar spec doesn't look like it points to the right section_x000a__x000a_No frost/ice related testing run by Ametek or Bendix"/>
  </r>
  <r>
    <x v="0"/>
    <s v="DR100159-06"/>
    <x v="9"/>
    <s v="Section 5.8"/>
    <m/>
    <s v="SAE J1455 REV MAR2017, Section 4.3.3.1, “Salt Spray (Fog)”"/>
    <s v="Bendix"/>
    <x v="2"/>
    <s v="Section - 7.8_x000a_"/>
    <n v="52"/>
    <s v="Salt Spray Fog Test"/>
    <m/>
    <s v="SAE J1455 AUG 2012, section 4.3.3.1"/>
    <s v=""/>
    <x v="1"/>
    <s v="Spec rev level discrepancy, test parameters are identical"/>
  </r>
  <r>
    <x v="0"/>
    <s v="DR100159-06"/>
    <x v="10"/>
    <s v="Section 5.9"/>
    <m/>
    <s v="SAE J1455 REV MAR2017, Section 4.3.3.2, “Immersion Testing”"/>
    <s v="Bendix"/>
    <x v="2"/>
    <s v="Section - 7.10_x000a_"/>
    <n v="54"/>
    <s v="Immersion Test (Dunk Test)"/>
    <m/>
    <s v="SAE J1455 AUG 2012, section 4.3.3.2"/>
    <s v=""/>
    <x v="1"/>
    <s v="Spec rev level discrepancy, test parameters are identical"/>
  </r>
  <r>
    <x v="0"/>
    <s v="DR100159-06"/>
    <x v="11"/>
    <s v="Section 5.10"/>
    <m/>
    <m/>
    <s v="Bendix"/>
    <x v="2"/>
    <s v="Section - 7.11_x000a_"/>
    <n v="55"/>
    <s v="Exposure to Chemicals and Oils"/>
    <m/>
    <s v="SAE J1455 AUG 2012, section 4.4"/>
    <s v=""/>
    <x v="1"/>
    <s v="Spec rev level discrepancy, test parameters are identical"/>
  </r>
  <r>
    <x v="0"/>
    <s v="DR100159-06"/>
    <x v="12"/>
    <s v="Section 5.11.1"/>
    <m/>
    <s v="SAE J1455 REV MAR2017, Section 4.5, “Steam Cleaning and Pressure Washing”"/>
    <s v="Bendix"/>
    <x v="2"/>
    <s v="Section - 7.12_x000a_"/>
    <n v="56"/>
    <s v="Pressure Washing /Steam Clean Test"/>
    <m/>
    <s v="SAE J1455 AUG 2012, section 4.5"/>
    <s v=""/>
    <x v="1"/>
    <s v="Spec rev level discrepancy, test parameters are identical. Test performed at Level 2 with Level 4 temperatures (1,020 PSI, 150 gal/hr, 93C, 2 seconds for 375 cycles"/>
  </r>
  <r>
    <x v="0"/>
    <s v="DR100159-06"/>
    <x v="13"/>
    <s v="Section 5.11.2"/>
    <m/>
    <s v="SAE J1455 REV MAR2017, Section 4.5, “Steam Cleaning and Pressure Washing”"/>
    <s v="Bendix"/>
    <x v="2"/>
    <s v="Section - 7.12_x000a_"/>
    <n v="56"/>
    <s v="Pressure Washing /Steam Clean Test"/>
    <m/>
    <s v="SAE J1455 AUG 2012, section 4.5"/>
    <s v=""/>
    <x v="1"/>
    <s v="Spec rev level discrepancy, test parameters are identical. Test performed at Level 2 with Level 4 temperatures (1,020 PSI, 150 gal/hr, 93C, 2 seconds for 375 cycles"/>
  </r>
  <r>
    <x v="0"/>
    <s v="DR100159-06"/>
    <x v="14"/>
    <s v="Section 5.12"/>
    <m/>
    <m/>
    <s v="Bendix"/>
    <x v="2"/>
    <s v="Section - 7.13_x000a_"/>
    <n v="57"/>
    <s v="Fungus"/>
    <m/>
    <s v="SAE J1455 AUG 2012, section 4.6"/>
    <s v=""/>
    <x v="1"/>
    <s v="Spec rev level discrepancy, test parameters are identical_x000a__x000a_Penicillium funiculosum, Aspergillus flavus, and _x000a_Aspergillus versicolor were tested for 30 days"/>
  </r>
  <r>
    <x v="0"/>
    <s v="DR100159-06"/>
    <x v="15"/>
    <s v="Section 5.13.1"/>
    <m/>
    <s v="MIL-STD-810G REV OCT2008, Part Three Section 5.13, “High elevations and upper air conditions”"/>
    <s v="Bendix"/>
    <x v="2"/>
    <s v="Section - 7.16_x000a_"/>
    <n v="60"/>
    <s v="Altitude (Operating)"/>
    <m/>
    <s v="SAE J1455 AUG 2012, section 4.9"/>
    <s v=""/>
    <x v="1"/>
    <s v="DUT tested at 13k feet following temperature profile defined in SAE J1455 AUG 2012 Figure 2A - 24 Hour Thermal Cycle"/>
  </r>
  <r>
    <x v="0"/>
    <s v="DR100159-06"/>
    <x v="16"/>
    <s v="Section 5.13.2"/>
    <m/>
    <s v="MIL-STD-810G REV OCT2008, Part Three Section 5.13, “High elevations and upper air conditions”"/>
    <s v="Bendix"/>
    <x v="2"/>
    <s v="Section - 7.17_x000a_"/>
    <n v="61"/>
    <s v="Altitude (Non-Operating)"/>
    <m/>
    <s v="SAE J1455 AUG 2012, section 4.9"/>
    <s v=""/>
    <x v="2"/>
    <s v="Not run"/>
  </r>
  <r>
    <x v="0"/>
    <s v="DR100159-06"/>
    <x v="17"/>
    <s v="Section 6.1"/>
    <m/>
    <m/>
    <s v="Bendix"/>
    <x v="2"/>
    <s v="Section - 7.14_x000a_"/>
    <n v="58"/>
    <s v="Dust and Sand"/>
    <m/>
    <s v="SAE J1455 AUG 2012, section 4.7"/>
    <s v=""/>
    <x v="1"/>
    <s v="Spec rev level discrepancy, test parameters are identical"/>
  </r>
  <r>
    <x v="0"/>
    <s v="DR100159-06"/>
    <x v="18"/>
    <s v="Section 6.2"/>
    <m/>
    <m/>
    <s v="Bendix"/>
    <x v="2"/>
    <s v="Section - 7.15_x000a_"/>
    <n v="59"/>
    <s v="Gravel Bombardment"/>
    <m/>
    <s v="SAE J1455 AUG 2012, section 4.8"/>
    <s v=""/>
    <x v="1"/>
    <s v="Spec rev level discrepancy, test parameters are identical"/>
  </r>
  <r>
    <x v="0"/>
    <s v="DR100159-06"/>
    <x v="19"/>
    <s v="Section 6.3"/>
    <m/>
    <m/>
    <s v="Bendix"/>
    <x v="1"/>
    <s v="Section 7.18_x000a_"/>
    <n v="47"/>
    <s v="AGREE Test"/>
    <m/>
    <s v="SAE J1455 AUG 2012, section 4.12"/>
    <s v=""/>
    <x v="1"/>
    <s v="Spec rev level discrepancy, test parameters are identical"/>
  </r>
  <r>
    <x v="0"/>
    <s v="DR100159-06"/>
    <x v="20"/>
    <s v="Section 6.4"/>
    <m/>
    <m/>
    <s v="Bendix"/>
    <x v="4"/>
    <s v="Section - 7.1_x000a_"/>
    <n v="41"/>
    <s v="Swept Sine Vibration Test"/>
    <m/>
    <s v="SAE J1455 AUG 2012, section 4.10.4.1"/>
    <s v=""/>
    <x v="1"/>
    <s v="Spec rev level discrepancy, test parameters are identical"/>
  </r>
  <r>
    <x v="0"/>
    <s v="DR100159-06"/>
    <x v="21"/>
    <s v="Section 6.5"/>
    <m/>
    <m/>
    <s v="Bendix"/>
    <x v="4"/>
    <s v="Section - 7.2_x000a_"/>
    <n v="42"/>
    <s v="Random Vibration Test"/>
    <m/>
    <s v="SAE J1455 AUG 2012, section 4.10.4.2"/>
    <s v=""/>
    <x v="1"/>
    <s v="Spec rev level discrepancy, test parameters are identical"/>
  </r>
  <r>
    <x v="0"/>
    <s v="DR100159-06"/>
    <x v="22"/>
    <s v="Section 6.6"/>
    <m/>
    <s v="SAE J1455 REV MAR2017, Section 4.11.3.1, “Handling Drop Test”"/>
    <s v="Bendix"/>
    <x v="4"/>
    <s v="Section - 7.3_x000a_"/>
    <n v="43"/>
    <s v="Handling Drop Test"/>
    <m/>
    <s v="SAE J1455 AUG 2012, section 4.11.3.1"/>
    <s v=""/>
    <x v="1"/>
    <s v="Spec rev level discrepancy, test parameters are identical"/>
  </r>
  <r>
    <x v="0"/>
    <s v="DR100159-06"/>
    <x v="23"/>
    <s v="Section 6.7"/>
    <m/>
    <s v="SAE J1455 REV MAR2017, Section 4.11.3.2, “Transit Drop Test”"/>
    <s v="Bendix"/>
    <x v="4"/>
    <s v="Section - 7.4_x000a_"/>
    <n v="44"/>
    <s v="Transit Drop Test"/>
    <m/>
    <s v="SAE J1455 AUG 2012, section 4.11.3.2"/>
    <s v=""/>
    <x v="1"/>
    <s v="Spec rev level discrepancy, test parameters are identical"/>
  </r>
  <r>
    <x v="0"/>
    <s v="DR100159-06"/>
    <x v="24"/>
    <s v="Section 6.8"/>
    <m/>
    <s v="SAE J1455 REV MAR2017, Section 4.11.3.3, “Installation Harness Shock Test”"/>
    <s v="Bendix"/>
    <x v="4"/>
    <s v="Section - 7.5_x000a_"/>
    <n v="45"/>
    <s v="Installation Shock Test"/>
    <m/>
    <s v="SAE J1455 AUG 2012, section 4.11.3.3"/>
    <s v=""/>
    <x v="1"/>
    <s v="Spec rev level discrepancy, test parameters are identical"/>
  </r>
  <r>
    <x v="0"/>
    <s v="DR100159-06"/>
    <x v="25"/>
    <s v="Section 6.9"/>
    <m/>
    <m/>
    <s v="Bendix"/>
    <x v="4"/>
    <s v="Section - 7.6_x000a_"/>
    <n v="46"/>
    <s v="Operational Shock Test"/>
    <m/>
    <s v="SAE J1455 AUG 2012, section 4.11.3.3"/>
    <s v=""/>
    <x v="1"/>
    <s v="Spec rev level discrepancy, test parameters are identical"/>
  </r>
  <r>
    <x v="0"/>
    <s v="DR100159-06"/>
    <x v="26"/>
    <s v="Section 7.1.1"/>
    <m/>
    <m/>
    <s v="Bendix"/>
    <x v="1"/>
    <s v="Section 7.1_x000a_"/>
    <n v="6"/>
    <s v="Operating Voltage"/>
    <m/>
    <s v="SAE J1455 Section 4.13.1 - Steady State Electrical Characteristics"/>
    <s v=""/>
    <x v="0"/>
    <m/>
  </r>
  <r>
    <x v="0"/>
    <s v="DR100159-06"/>
    <x v="27"/>
    <s v="Section 7.1.2"/>
    <m/>
    <m/>
    <s v="Bendix"/>
    <x v="1"/>
    <s v="Section 7.12"/>
    <m/>
    <s v="Intermittent Connection"/>
    <m/>
    <s v=""/>
    <s v=""/>
    <x v="0"/>
    <m/>
  </r>
  <r>
    <x v="0"/>
    <s v="DR100159-06"/>
    <x v="28"/>
    <s v="Section 7.2"/>
    <m/>
    <m/>
    <s v="Bendix"/>
    <x v="1"/>
    <s v="Section 7.5_x000a_"/>
    <n v="10"/>
    <s v="Over-Voltage / Jump Starting"/>
    <m/>
    <s v="SAE J1455 Section 4.13.1 - Steady State Electrical Characteristics"/>
    <s v=""/>
    <x v="1"/>
    <s v="Spec rev level discrepancy, test parameters are identical"/>
  </r>
  <r>
    <x v="0"/>
    <s v="DR100159-06"/>
    <x v="29"/>
    <s v="Section 7.3"/>
    <m/>
    <m/>
    <s v="Bendix"/>
    <x v="1"/>
    <s v="Section 7.7_x000a_"/>
    <n v="12"/>
    <s v="Cold Cranking"/>
    <m/>
    <s v="SAE J1455 Section 4.13.1 - Steady State Electrical Characteristics_x000a_SAE J1113 Rev JAN2012 - Figure 7 - Test Pulse 4"/>
    <s v=""/>
    <x v="1"/>
    <s v="Spec rev level discrepancy, test parameters are identical"/>
  </r>
  <r>
    <x v="0"/>
    <s v="DR100159-06"/>
    <x v="30"/>
    <s v="Section 7.4"/>
    <m/>
    <m/>
    <s v="Bendix"/>
    <x v="1"/>
    <s v="Section 7.3_x000a_"/>
    <n v="8"/>
    <s v="Reverse Polarity"/>
    <m/>
    <s v="SAE J1455 Section 4.13.1 - Steady State Electrical Characteristics"/>
    <s v=""/>
    <x v="1"/>
    <s v="Spec rev level discrepancy, test parameters are identical"/>
  </r>
  <r>
    <x v="0"/>
    <s v="DR100159-06"/>
    <x v="31"/>
    <s v="Section 7.5"/>
    <m/>
    <m/>
    <s v="Bendix"/>
    <x v="1"/>
    <s v="Section 7.9_x000a_"/>
    <n v="14"/>
    <s v="Voltage Regulator Failure"/>
    <m/>
    <s v="SAE J1455 Section 4.13.1 - Steady State Electrical Characteristics"/>
    <s v=""/>
    <x v="1"/>
    <s v="Spec rev level discrepancy, test parameters are identical"/>
  </r>
  <r>
    <x v="0"/>
    <s v="DR100159-06"/>
    <x v="32"/>
    <s v="Section 7.6"/>
    <m/>
    <m/>
    <s v="Bendix"/>
    <x v="1"/>
    <s v="Section 7.13"/>
    <n v="18"/>
    <s v="Open Circuit"/>
    <m/>
    <s v=""/>
    <s v=""/>
    <x v="0"/>
    <m/>
  </r>
  <r>
    <x v="0"/>
    <s v="DR100159-06"/>
    <x v="33"/>
    <s v="Section 7.8"/>
    <m/>
    <m/>
    <s v="Bendix"/>
    <x v="3"/>
    <s v=""/>
    <m/>
    <m/>
    <m/>
    <s v=""/>
    <s v=""/>
    <x v="2"/>
    <s v="Not run"/>
  </r>
  <r>
    <x v="0"/>
    <s v="DR100159-06"/>
    <x v="34"/>
    <s v="Section 7.9.1"/>
    <m/>
    <m/>
    <s v="Bendix"/>
    <x v="1"/>
    <s v="Section 7.21.2_x000a_"/>
    <n v="24"/>
    <s v="Inductive Switching - Pulse 1 Negative"/>
    <m/>
    <s v="SAE J1113-11 REV JAN2012, Figure 2, ―Test Pulse 1"/>
    <s v=""/>
    <x v="3"/>
    <m/>
  </r>
  <r>
    <x v="0"/>
    <s v="DR100159-06"/>
    <x v="35"/>
    <s v="Section 7.9.2"/>
    <m/>
    <m/>
    <s v="Bendix"/>
    <x v="1"/>
    <s v="Section 7.21.3_x000a_"/>
    <n v="25"/>
    <s v="Inductive Switching - Pulse 2a"/>
    <m/>
    <s v="SAE J1113-11 REV JAN2012, Figure 3, ―Test Pulse 2a"/>
    <s v=""/>
    <x v="3"/>
    <m/>
  </r>
  <r>
    <x v="0"/>
    <s v="DR100159-06"/>
    <x v="36"/>
    <s v="Section 7.9.3"/>
    <m/>
    <m/>
    <s v="Bendix"/>
    <x v="1"/>
    <s v="Section 7.21.4_x000a_"/>
    <n v="26"/>
    <s v="Inductive Switching - Pulse 2b"/>
    <m/>
    <s v="SAE J1113-11 REV JAN2012, Figure 4, ―Test Pulse 2b"/>
    <s v=""/>
    <x v="3"/>
    <m/>
  </r>
  <r>
    <x v="0"/>
    <s v="DR100159-06"/>
    <x v="37"/>
    <s v="Section 7.9.4"/>
    <m/>
    <m/>
    <s v="Bendix"/>
    <x v="1"/>
    <s v="Section 7.21.5_x000a_"/>
    <n v="27"/>
    <s v="Switching Spikes - Pulse 3a"/>
    <m/>
    <s v="SAE J1113-11 REV JAN2012, Figure 5, ―Test Pulse 3a"/>
    <s v=""/>
    <x v="3"/>
    <m/>
  </r>
  <r>
    <x v="0"/>
    <s v="DR100159-06"/>
    <x v="38"/>
    <s v="Section 7.9.5"/>
    <m/>
    <m/>
    <s v="Bendix"/>
    <x v="1"/>
    <s v="Section 7.21.6_x000a_"/>
    <n v="28"/>
    <s v="Switching Spikes - Pulse 3b"/>
    <m/>
    <s v="SAE J1113-11 REV JAN2012, Figure 6, ―Test Pulse 3b"/>
    <s v=""/>
    <x v="3"/>
    <m/>
  </r>
  <r>
    <x v="0"/>
    <s v="DR100159-06"/>
    <x v="39"/>
    <s v="Section 7.9.6"/>
    <m/>
    <m/>
    <s v="Bendix"/>
    <x v="1"/>
    <s v="Section 7.21.7_x000a_"/>
    <n v="29"/>
    <s v="Heavy Truck Load Dump - Pulse 5a/5c"/>
    <m/>
    <s v="SAE J1113-11 REV JAN2012, Table 10, ―Test Pulse 5c"/>
    <s v=""/>
    <x v="2"/>
    <s v="Only Pulse 5c was tested"/>
  </r>
  <r>
    <x v="0"/>
    <s v="DR100159-06"/>
    <x v="40"/>
    <s v="Section 7.9.7"/>
    <m/>
    <m/>
    <s v="Bendix"/>
    <x v="1"/>
    <s v="Section 7.21.2_x000a_"/>
    <n v="23"/>
    <s v="Inductive Switching - Pulse 1 Positive"/>
    <m/>
    <s v="SAE J1113-11 REV JAN2012, Figure 2, ―Test Pulse 1"/>
    <s v=""/>
    <x v="3"/>
    <m/>
  </r>
  <r>
    <x v="0"/>
    <s v="DR100159-06"/>
    <x v="41"/>
    <s v="Section 7.10.1"/>
    <m/>
    <m/>
    <s v="Bendix"/>
    <x v="1"/>
    <s v="Section 7.22.1_x000a_"/>
    <n v="31"/>
    <s v="Capacitive Coupling Clamp"/>
    <m/>
    <s v="SAE J1113-11 REV JAN2012, Section 4.1.2, Figure 2, &quot;Test Pulse A&quot;_x000a_SAE J1113-11 REV JAN2012, Section 4.1.2, Figure 3, &quot;Test Pulse B&quot;"/>
    <s v=""/>
    <x v="1"/>
    <s v="SAE J1113-12 REV OCT2000, Section 4.1.2, ―Test Procedure _x000a_SAE J1113-12 REV OCT2000, Figure 2&amp;3, ―Test Pulse A &amp; B"/>
  </r>
  <r>
    <x v="0"/>
    <s v="DR100159-06"/>
    <x v="42"/>
    <s v="Section 7.10.2"/>
    <m/>
    <m/>
    <s v="Bendix"/>
    <x v="1"/>
    <s v="Section 7.22.2_x000a_"/>
    <n v="32"/>
    <s v="Chattering Relay"/>
    <m/>
    <s v="SAE J1113-11 REV JAN2012, Section 4.21, Figure 7"/>
    <s v=""/>
    <x v="0"/>
    <m/>
  </r>
  <r>
    <x v="0"/>
    <s v="DR100159-06"/>
    <x v="43"/>
    <s v="Section 7.11.1"/>
    <m/>
    <m/>
    <s v="Bendix"/>
    <x v="1"/>
    <s v="Section 7.23.1_x000a_"/>
    <n v="33"/>
    <s v="ESD Unpowered"/>
    <m/>
    <s v="SAE J1113-11 REV JAN2012, Table 1"/>
    <s v=""/>
    <x v="3"/>
    <s v="SAE J1113-13 REV JUN2011"/>
  </r>
  <r>
    <x v="0"/>
    <s v="DR100159-06"/>
    <x v="44"/>
    <s v="Section 7.11.2"/>
    <m/>
    <m/>
    <s v="Bendix"/>
    <x v="1"/>
    <s v="Section 7.23.2_x000a_"/>
    <n v="34"/>
    <s v="ESD Powered"/>
    <m/>
    <s v="SAE J1113-11 REV JAN2012, Table 1"/>
    <s v=""/>
    <x v="3"/>
    <s v="SAE J1113-13 REV JUN2011"/>
  </r>
  <r>
    <x v="0"/>
    <s v="DR100159-06"/>
    <x v="45"/>
    <s v="Section 7.12"/>
    <s v="150KHz to 108MHz_x000a_PK, AVG_x000a_Class 4"/>
    <s v="CISPR 25, Edition 3"/>
    <s v="Bendix"/>
    <x v="1"/>
    <s v="Section 7.24.1_x000a_"/>
    <n v="35"/>
    <s v="Conducted Emissions - Component"/>
    <m/>
    <s v=""/>
    <s v="CISPR 25 Rev 3 6.2_x000a_CISPR 25 Rev3 6.2.2.2 Figure 6_x000a_CISPR 25 Rev3 6.2.2.2 Table 5"/>
    <x v="3"/>
    <m/>
  </r>
  <r>
    <x v="0"/>
    <s v="DR100159-06"/>
    <x v="46"/>
    <s v="Section 7.13"/>
    <s v="150KHz to 1.583 GHz_x000a_PK, AVG_x000a_CISPR12 extrapolated 1M antenna spacing (DR100159-06, Figure 6)._x000a_Class 3"/>
    <s v="CISPR 25, ALSE"/>
    <s v="Bendix"/>
    <x v="1"/>
    <s v="Section 7.24.2_x000a_"/>
    <n v="36"/>
    <s v="Radiated Emissions- Component"/>
    <m/>
    <s v=""/>
    <s v="CISPR 25 rev3 section 6.4"/>
    <x v="3"/>
    <m/>
  </r>
  <r>
    <x v="0"/>
    <s v="DR100159-06"/>
    <x v="47"/>
    <s v="Section 7.14"/>
    <s v="200MHz to 3GHz, 200V/m_x000a_CW, AM 1KHz 80%_x000a_Vertical, Horizontal_x000a_Step Size (DR100159-06: Table 27)"/>
    <s v="SAE J1113-21"/>
    <s v="Bendix"/>
    <x v="1"/>
    <s v="Section 7.24.4_x000a_"/>
    <n v="37"/>
    <s v="Radiated Immunity- Component"/>
    <m/>
    <s v="SAE J1113/21."/>
    <s v=""/>
    <x v="3"/>
    <m/>
  </r>
  <r>
    <x v="0"/>
    <s v="DR100159-06"/>
    <x v="48"/>
    <s v="Section 7.15"/>
    <s v="100KHz to 200MHz, 100mA_x000a_100KHz to 30MHz, Differential BCI test with substitution._x000a_30MHZ and above, Common Mode Injection at positions: 150mm, 450mm, 750mm."/>
    <s v="SAE J1113-4"/>
    <s v="Bendix"/>
    <x v="1"/>
    <s v="Section 7.24.6_x000a_"/>
    <n v="38"/>
    <s v="Coupled Immunity - Component - Bulk Current Injection"/>
    <m/>
    <s v="SAE J1113-4 REV AUG2004, Figure 1, “BCI Test Setup”_x000a_SAE J1113-4 REV AUG2004, Table A.1, “Functional Status…Severity level for immunity testing”"/>
    <s v=""/>
    <x v="3"/>
    <m/>
  </r>
  <r>
    <x v="0"/>
    <s v="DR100159-06"/>
    <x v="49"/>
    <s v="Section 8.1"/>
    <m/>
    <m/>
    <s v="Bendix"/>
    <x v="3"/>
    <s v=""/>
    <m/>
    <m/>
    <m/>
    <s v=""/>
    <s v=""/>
    <x v="2"/>
    <s v="Fleet vehicles have been retrofitted with iSense Pro but vehicle level testing has not been conducted"/>
  </r>
  <r>
    <x v="0"/>
    <s v="DR100159-06"/>
    <x v="46"/>
    <s v="Section 8.2"/>
    <m/>
    <s v="CISPR 25, ALSE"/>
    <s v="Bendix"/>
    <x v="3"/>
    <s v=""/>
    <m/>
    <m/>
    <m/>
    <s v=""/>
    <s v=""/>
    <x v="2"/>
    <s v="Fleet vehicles have been retrofitted with iSense Pro but vehicle level testing has not been conducted"/>
  </r>
  <r>
    <x v="0"/>
    <s v="DR100159-06"/>
    <x v="50"/>
    <s v="Section 8.3"/>
    <m/>
    <m/>
    <s v="Bendix"/>
    <x v="3"/>
    <s v=""/>
    <m/>
    <m/>
    <m/>
    <s v=""/>
    <s v=""/>
    <x v="2"/>
    <s v="Fleet vehicles have been retrofitted with iSense Pro but vehicle level testing has not been conducted"/>
  </r>
  <r>
    <x v="0"/>
    <s v="DR100159-06"/>
    <x v="51"/>
    <s v="Section 8.4"/>
    <m/>
    <s v="TEX-1160-U, “Radio Frequency Interference Testing"/>
    <s v="Bendix"/>
    <x v="3"/>
    <s v=""/>
    <m/>
    <m/>
    <m/>
    <s v=""/>
    <s v=""/>
    <x v="2"/>
    <s v="Fleet vehicles have been retrofitted with iSense Pro but vehicle level testing has not been conducted"/>
  </r>
  <r>
    <x v="1"/>
    <s v="CPP0070"/>
    <x v="52"/>
    <s v="Section 6.2.1.1"/>
    <m/>
    <m/>
    <s v="Bendix"/>
    <x v="3"/>
    <s v=""/>
    <m/>
    <m/>
    <m/>
    <s v=""/>
    <s v=""/>
    <x v="0"/>
    <m/>
  </r>
  <r>
    <x v="1"/>
    <s v="CPP0070"/>
    <x v="52"/>
    <s v="Section 6.2.1.2"/>
    <m/>
    <m/>
    <s v="Bendix"/>
    <x v="3"/>
    <s v=""/>
    <m/>
    <m/>
    <m/>
    <s v=""/>
    <s v=""/>
    <x v="0"/>
    <m/>
  </r>
  <r>
    <x v="1"/>
    <s v="CPP0070"/>
    <x v="52"/>
    <s v="Section 6.2.1.3"/>
    <m/>
    <m/>
    <s v="Bendix"/>
    <x v="3"/>
    <s v=""/>
    <m/>
    <m/>
    <m/>
    <s v=""/>
    <s v=""/>
    <x v="0"/>
    <m/>
  </r>
  <r>
    <x v="1"/>
    <s v="CPP0070"/>
    <x v="52"/>
    <s v="Section 6.2.1.4"/>
    <m/>
    <m/>
    <s v="Bendix"/>
    <x v="3"/>
    <s v=""/>
    <m/>
    <m/>
    <m/>
    <s v=""/>
    <s v=""/>
    <x v="0"/>
    <m/>
  </r>
  <r>
    <x v="1"/>
    <s v="CPP0070"/>
    <x v="52"/>
    <s v="Section 6.2.1.5"/>
    <m/>
    <m/>
    <s v="Bendix"/>
    <x v="3"/>
    <s v=""/>
    <m/>
    <m/>
    <m/>
    <s v=""/>
    <s v=""/>
    <x v="0"/>
    <m/>
  </r>
  <r>
    <x v="1"/>
    <s v="CPP0070"/>
    <x v="52"/>
    <s v="Section 6.2.1.6"/>
    <m/>
    <m/>
    <s v="Bendix"/>
    <x v="3"/>
    <s v=""/>
    <m/>
    <m/>
    <m/>
    <s v=""/>
    <s v=""/>
    <x v="0"/>
    <m/>
  </r>
  <r>
    <x v="1"/>
    <s v="CPP0070"/>
    <x v="52"/>
    <s v="Section 6.2.1.7"/>
    <m/>
    <m/>
    <s v="Bendix"/>
    <x v="3"/>
    <s v=""/>
    <m/>
    <m/>
    <m/>
    <s v=""/>
    <s v=""/>
    <x v="0"/>
    <m/>
  </r>
  <r>
    <x v="1"/>
    <s v="CPS0083"/>
    <x v="53"/>
    <s v="N/A"/>
    <m/>
    <m/>
    <s v="Bendix"/>
    <x v="3"/>
    <s v=""/>
    <s v="N/A"/>
    <m/>
    <m/>
    <s v=""/>
    <s v=""/>
    <x v="4"/>
    <s v="Not a test specification"/>
  </r>
  <r>
    <x v="1"/>
    <s v="CTS0012 "/>
    <x v="54"/>
    <s v="N/A"/>
    <m/>
    <m/>
    <s v="Bendix"/>
    <x v="2"/>
    <s v="Section - 7.8_x000a_"/>
    <n v="52"/>
    <s v="Salt Spray Fog Test"/>
    <m/>
    <s v="SAE J1455 AUG 2012, section 4.3.3.1"/>
    <s v=""/>
    <x v="2"/>
    <s v="Tested at 35 °C for 240 hours, PACCAR requires 1008 hours"/>
  </r>
  <r>
    <x v="1"/>
    <s v="CTS0053 "/>
    <x v="55"/>
    <s v="N/A"/>
    <m/>
    <s v="IEC 60068-2-2, Test Bb_x000a_IEC 60068-2-2, Test Bd"/>
    <s v="Bendix"/>
    <x v="3"/>
    <s v=""/>
    <m/>
    <m/>
    <m/>
    <s v=""/>
    <s v=""/>
    <x v="0"/>
    <s v="Currently unable to find in Bendix eNorm, will follow up"/>
  </r>
  <r>
    <x v="1"/>
    <s v="CTS0055 "/>
    <x v="56"/>
    <s v="N/A"/>
    <m/>
    <s v="IEC 60068-2-2, Test Bb"/>
    <s v="Bendix"/>
    <x v="3"/>
    <s v=""/>
    <m/>
    <m/>
    <m/>
    <s v=""/>
    <s v=""/>
    <x v="0"/>
    <s v="Currently unable to find in Bendix eNorm, will follow up"/>
  </r>
  <r>
    <x v="1"/>
    <s v="CPP0190"/>
    <x v="57"/>
    <m/>
    <s v="100KHz to 2.5 GHz, 150V/m_x000a_1MHz to 800MHz, CW, AM 1KHz 80%_x000a_800MHz to 2.5GHz, CW, pulsed_x000a_PRR = 217 Hz, Ton: 577us, T 4600us._x000a_Step Size (Table 4-CPP0190)_x000a_Vertical, Horizontal_x000a_RF-ALSE/ISO11452-2: 26MHz to 2.5 GHz"/>
    <s v="SAE J1113-21"/>
    <s v="Bendix"/>
    <x v="1"/>
    <s v="Section 7.24.4_x000a_"/>
    <n v="37"/>
    <s v="Radiated Immunity- Component"/>
    <m/>
    <s v="SAE J1113/21"/>
    <s v=""/>
    <x v="1"/>
    <s v="Tested by Ametek"/>
  </r>
  <r>
    <x v="1"/>
    <s v="CPP0191"/>
    <x v="58"/>
    <s v="N/A"/>
    <s v="100 KHz to 2.5 GHz_x000a_PK, AVG_x000a_Class 5_x000a_Fband (COO0191-Table, 3, 4, 5)_x000a_Class 3, 4, 5"/>
    <s v="CISPR 25 Edition 3.0 2008-03 Section 4.4_x000a_CISPR 25 Edition 3.0 2008-03 Section 6.4"/>
    <s v="Bendix"/>
    <x v="1"/>
    <s v="Section 7.24.2_x000a_"/>
    <n v="36"/>
    <s v="Radiated Emissions- Component"/>
    <m/>
    <s v=""/>
    <s v="CISPR 25 rev3 section 6.4"/>
    <x v="2"/>
    <s v="Tested by Ametek_x000a__x000a_Tested to a maximum frequency of 960 MHz"/>
  </r>
  <r>
    <x v="1"/>
    <s v="CMT0021 "/>
    <x v="59"/>
    <s v="N/A"/>
    <m/>
    <m/>
    <s v="Bendix"/>
    <x v="2"/>
    <s v="Section - 7.11_x000a_"/>
    <n v="55"/>
    <s v="Exposure to Chemicals and Oils"/>
    <m/>
    <s v="SAE J1455 AUG 2012, section 4.4"/>
    <s v=""/>
    <x v="2"/>
    <s v="Ametek tested the following chemicals:_x000a_-Engine oils and additives_x000a_-Steam_x000a_-Waxes_x000a_-Degreasers_x000a_-Axle grease, soap, and detergents_x000a_-Undercoating material_x000a_-Dust control agents (MgCl2)"/>
  </r>
  <r>
    <x v="1"/>
    <s v="CMT0058"/>
    <x v="60"/>
    <s v="N/A"/>
    <m/>
    <m/>
    <s v="Bendix"/>
    <x v="3"/>
    <s v=""/>
    <s v="N/A"/>
    <m/>
    <m/>
    <s v=""/>
    <s v=""/>
    <x v="2"/>
    <s v="Not tested"/>
  </r>
  <r>
    <x v="1"/>
    <s v="CS0026"/>
    <x v="61"/>
    <s v="N/A"/>
    <m/>
    <m/>
    <s v="Bendix"/>
    <x v="3"/>
    <s v=""/>
    <s v="N/A"/>
    <m/>
    <m/>
    <s v=""/>
    <s v=""/>
    <x v="4"/>
    <s v="Not a test specification"/>
  </r>
  <r>
    <x v="1"/>
    <s v="CS0072 "/>
    <x v="62"/>
    <s v="N/A"/>
    <m/>
    <m/>
    <s v="Bendix"/>
    <x v="3"/>
    <s v=""/>
    <s v="N/A"/>
    <m/>
    <m/>
    <s v=""/>
    <s v=""/>
    <x v="2"/>
    <s v="Not tested"/>
  </r>
  <r>
    <x v="1"/>
    <s v="CTS0013"/>
    <x v="63"/>
    <s v="N/A"/>
    <m/>
    <m/>
    <s v="Bendix"/>
    <x v="1"/>
    <s v="Section 7.1_x000a_"/>
    <n v="6"/>
    <s v="Operating Voltage"/>
    <m/>
    <s v="SAE J1455 Section 4.13.1 - Steady State Electrical Characteristics"/>
    <s v=""/>
    <x v="2"/>
    <s v="Not tested to PACCAR spec"/>
  </r>
  <r>
    <x v="1"/>
    <s v="CPP0193"/>
    <x v="64"/>
    <s v="N/A"/>
    <s v="100KHz - 108 MHz_x000a_PK, AVG_x000a_Fband (Table 3, 4-CPP0193)_x000a_Class 3, 4, 5"/>
    <s v="CISPR 25 Section 6.0"/>
    <s v="Bendix"/>
    <x v="1"/>
    <s v="Section 7.24.1_x000a_"/>
    <n v="35"/>
    <s v="Conducted Emissions - Component"/>
    <m/>
    <s v=""/>
    <s v="CISPR 25 Rev 3 6.2_x000a_CISPR 25 Rev3 6.2.2.2 Figure 6_x000a_CISPR 25 Rev3 6.2.2.2 Table 5"/>
    <x v="3"/>
    <s v="Tested by Ametek_x000a__x000a_Class 5 limits used"/>
  </r>
  <r>
    <x v="1"/>
    <s v="CPP0193"/>
    <x v="64"/>
    <s v="N/A"/>
    <s v="100KHz - 108 MHz_x000a_PK, AVG_x000a_Fband (Table 3, 4-CPP0193)_x000a_Class 3, 4, 5"/>
    <s v="CISPR 25 Section 6.0"/>
    <s v="Bendix"/>
    <x v="1"/>
    <s v="Section 7.24.2_x000a_"/>
    <n v="36"/>
    <s v="Radiated Emissions- Component"/>
    <m/>
    <s v=""/>
    <s v="CISPR 25 rev3 section 6.4"/>
    <x v="3"/>
    <s v="Tested by Ametek_x000a__x000a_Class 5 limits used"/>
  </r>
  <r>
    <x v="1"/>
    <s v="CTS0019"/>
    <x v="65"/>
    <s v="N/A"/>
    <m/>
    <s v=" ISO 10605"/>
    <s v="Bendix"/>
    <x v="1"/>
    <s v="Section 7.23.1_x000a_"/>
    <n v="33"/>
    <s v="ESD Unpowered"/>
    <m/>
    <s v="SAE J1113-11 REV JAN2012, Table 1"/>
    <s v=""/>
    <x v="1"/>
    <s v="ESD Unpowered_x000a__x000a_Test Sequence    Discharge Type     Voltage level_x000a_1                                     Contact                     +/- 4 kV_x000a_2                                     Contact                     +/- 6 kV_x000a_3                                          Air                         +/- 8 kV_x000a_4                                     Contact                     +/- 8 kV_x000a_5                                          Air                        +/- 15 kV_x000a_6                                          Air                        +/- 25 kV_x000a__x000a_Simulation parameters:_x000a_Ci = 150 pF_x000a_Ri = 2000 Ω_x000a_Temperature = 23C +/- 3C_x000a_Humidity = 20-50%"/>
  </r>
  <r>
    <x v="1"/>
    <s v="CTS0019"/>
    <x v="65"/>
    <s v="N/A"/>
    <m/>
    <s v=" ISO 10605"/>
    <s v="Bendix"/>
    <x v="1"/>
    <s v="Section 7.23.2_x000a_"/>
    <n v="34"/>
    <s v="ESD Powered"/>
    <m/>
    <s v="SAE J1113-11 REV JAN2012, Table 1"/>
    <s v=""/>
    <x v="1"/>
    <s v="Not tested"/>
  </r>
  <r>
    <x v="1"/>
    <s v="CPP0016"/>
    <x v="66"/>
    <s v="Section 6.2"/>
    <m/>
    <s v="SAE J1113-11 Pulse 5A"/>
    <s v="Bendix"/>
    <x v="1"/>
    <s v="Section 7.21.7_x000a_"/>
    <n v="29"/>
    <s v="Heavy Truck Load Dump - Pulse 5c"/>
    <m/>
    <s v="SAE J1113-11 REV JAN2012, Table 10, ―Test Pulse 5c"/>
    <s v=""/>
    <x v="2"/>
    <s v="Pulse of -150V was tested"/>
  </r>
  <r>
    <x v="1"/>
    <s v="CPP0016"/>
    <x v="66"/>
    <s v="Section 6.3"/>
    <m/>
    <s v="SAE J1113-11 Pulse 1B"/>
    <s v="Bendix"/>
    <x v="3"/>
    <s v=""/>
    <s v="N/A"/>
    <m/>
    <m/>
    <s v=""/>
    <s v=""/>
    <x v="2"/>
    <s v="Pulse of +100V was tested"/>
  </r>
  <r>
    <x v="1"/>
    <s v="CPP0016"/>
    <x v="66"/>
    <s v="Section 6.4"/>
    <m/>
    <s v="SAE J1113-11 Pulse 3B"/>
    <s v="Bendix"/>
    <x v="1"/>
    <s v="Section 7.21.6_x000a_"/>
    <n v="28"/>
    <s v="Switching Spikes - Pulse 3b"/>
    <m/>
    <s v="SAE J1113-11 REV JAN2012, Figure 6, ―Test Pulse 3b"/>
    <s v=""/>
    <x v="2"/>
    <s v="Not tested"/>
  </r>
  <r>
    <x v="1"/>
    <s v="CPP0016"/>
    <x v="66"/>
    <s v="Section 6.4"/>
    <m/>
    <s v="SAE J1113-11 Pulse 3A"/>
    <s v="Bendix"/>
    <x v="1"/>
    <s v="Section 7.21.6_x000a_"/>
    <n v="27"/>
    <s v="Switching Spikes - Pulse 3a"/>
    <m/>
    <s v="SAE J1113-11 REV JAN2012, Figure 6, ―Test Pulse 3a"/>
    <s v=""/>
    <x v="2"/>
    <s v="Each wire exposed to noise for 5-10 s, PACCAR specifies 10 +/- 1 s"/>
  </r>
  <r>
    <x v="1"/>
    <s v="CPP0016"/>
    <x v="66"/>
    <s v="Section 6.6"/>
    <m/>
    <s v="Conducted Noise Immunity 30 Hz to 80 Hz"/>
    <s v="Bendix"/>
    <x v="3"/>
    <s v=""/>
    <s v="N/A"/>
    <m/>
    <m/>
    <s v=""/>
    <s v=""/>
    <x v="2"/>
    <s v="Duration and cycle count more extreme than PACCAR spec_x000a__x000a_High/Low Temp: 85C/-40C_x000a_High/Low Temp Exposure Time: 12 hrs/3 hrs_x000a_Cycle Length/Count: 24 hrs/30"/>
  </r>
  <r>
    <x v="1"/>
    <s v="CPP0016"/>
    <x v="66"/>
    <s v="Section 6.5"/>
    <m/>
    <s v="Chattering Relay"/>
    <s v="Bendix"/>
    <x v="1"/>
    <s v="Section 7.22.2_x000a_"/>
    <n v="32"/>
    <s v="Chattering Relay"/>
    <m/>
    <s v="SAE J1113-11 REV JAN2012, Section 4.21 Figure 7"/>
    <s v=""/>
    <x v="2"/>
    <s v="Standalone low temperature test not performed"/>
  </r>
  <r>
    <x v="1"/>
    <s v="CTS0052"/>
    <x v="67"/>
    <s v="N/A"/>
    <m/>
    <s v="IEC 60068-2-14, Test Nb"/>
    <s v="Bendix"/>
    <x v="2"/>
    <s v="Section - 7.3_x000a_"/>
    <n v="49"/>
    <s v="Thermal Cycle Test"/>
    <m/>
    <s v="SAE J1455 AUG 2012, section 4.1.3.1"/>
    <s v=""/>
    <x v="1"/>
    <s v="Not tested"/>
  </r>
  <r>
    <x v="1"/>
    <s v="CTS0054 "/>
    <x v="68"/>
    <s v="N/A"/>
    <m/>
    <s v="IEC 60068-2-1, Test A: Test Ab"/>
    <s v="Bendix"/>
    <x v="3"/>
    <s v=""/>
    <s v="N/A"/>
    <m/>
    <m/>
    <s v=""/>
    <s v=""/>
    <x v="2"/>
    <s v="Not tested"/>
  </r>
  <r>
    <x v="1"/>
    <s v="CTS0056 "/>
    <x v="69"/>
    <s v="N/A"/>
    <m/>
    <s v="IEC 60068-2-14, Test Nc"/>
    <s v="Bendix"/>
    <x v="3"/>
    <s v=""/>
    <s v="N/A"/>
    <m/>
    <m/>
    <s v=""/>
    <s v=""/>
    <x v="2"/>
    <s v="Not tested, not necessary"/>
  </r>
  <r>
    <x v="1"/>
    <s v="CTS0157 "/>
    <x v="70"/>
    <s v="N/A"/>
    <m/>
    <s v="IEC 60695 11-10_x000a_ISO 9773"/>
    <s v="Bendix"/>
    <x v="3"/>
    <s v=""/>
    <s v="N/A"/>
    <m/>
    <m/>
    <s v=""/>
    <s v=""/>
    <x v="2"/>
    <s v="3 DUT dropped from 1 meter onto concrete floor. All DUTs were dropped from the same 3 orientations. No visible damage, DUTs still functional."/>
  </r>
  <r>
    <x v="1"/>
    <s v="CTS0385"/>
    <x v="71"/>
    <s v="N/A"/>
    <m/>
    <m/>
    <s v="Bendix"/>
    <x v="3"/>
    <s v=""/>
    <s v="N/A"/>
    <m/>
    <m/>
    <s v=""/>
    <s v=""/>
    <x v="4"/>
    <s v="General testing requirements"/>
  </r>
  <r>
    <x v="1"/>
    <s v="CTS0071"/>
    <x v="72"/>
    <s v="N/A"/>
    <m/>
    <m/>
    <s v="Bendix"/>
    <x v="4"/>
    <s v="Section - 7.3_x000a_"/>
    <n v="43"/>
    <s v="Handling Drop Test"/>
    <m/>
    <s v="SAE J1455 AUG 2012, section 4.11.3.1"/>
    <s v=""/>
    <x v="1"/>
    <s v="Spec rev level discrepancy, test parameters are identical. Test performed at Level 2 with Level 4 temperatures (1,020 PSI, 150 gal/hr, 93C, 2 seconds for 375 cycles"/>
  </r>
  <r>
    <x v="1"/>
    <s v="CTS0060"/>
    <x v="73"/>
    <s v="N/A"/>
    <m/>
    <m/>
    <s v="Bendix"/>
    <x v="3"/>
    <s v=""/>
    <s v="N/A"/>
    <m/>
    <m/>
    <s v=""/>
    <s v=""/>
    <x v="4"/>
    <s v="Tested for IPX7. Tested in accordance with ISO 20653. Dust testing was performed in a separate test within this report (Dust Bombardment Test)."/>
  </r>
  <r>
    <x v="1"/>
    <s v="CTS0022 "/>
    <x v="74"/>
    <s v="N/A"/>
    <m/>
    <s v="ISO20653"/>
    <s v="Bendix"/>
    <x v="2"/>
    <s v="Section - 7.12_x000a_"/>
    <n v="56"/>
    <s v="Pressure Washing /Steam Clean Test"/>
    <m/>
    <s v="SAE J1455 AUG 2012, section 4.5"/>
    <s v=""/>
    <x v="1"/>
    <s v="Cycle count more extreme than PACCAR spec_x000a__x000a_High/Low Temp: 85C/-40C_x000a_High/Low Temp Exposure Time: 12 hrs/3 hrs_x000a_Cycle Count Short/Long: 84/500"/>
  </r>
  <r>
    <x v="1"/>
    <s v="CTS0022 "/>
    <x v="74"/>
    <s v="N/A"/>
    <m/>
    <s v="ISO20653"/>
    <s v="Bendix"/>
    <x v="3"/>
    <s v=""/>
    <n v="63"/>
    <s v="IP67"/>
    <m/>
    <s v=""/>
    <s v=""/>
    <x v="3"/>
    <s v="Test at a humidity of 85% ± 5% rather than ≥ 90% as specified in the PACCAR spec"/>
  </r>
  <r>
    <x v="1"/>
    <s v="CTS0073"/>
    <x v="75"/>
    <s v="N/A"/>
    <m/>
    <s v="IEC 60068-2-14, Test Nc"/>
    <s v="Bendix"/>
    <x v="2"/>
    <s v="Section - 7.4 &amp; 7.5_x000a_"/>
    <n v="50"/>
    <s v="Thermal Shock Test (Short &amp; Long)"/>
    <m/>
    <s v="SAE J1455 AUG 2012, section 4.1.3.2"/>
    <s v=""/>
    <x v="3"/>
    <s v="Random vibration does not align with PACCAR vibration test spec"/>
  </r>
  <r>
    <x v="1"/>
    <s v="CTS0011"/>
    <x v="76"/>
    <s v="N/A"/>
    <m/>
    <s v="IEC 600682-30"/>
    <s v="Bendix"/>
    <x v="2"/>
    <s v="Section - 7.6 &amp; 7.7_x000a_"/>
    <n v="51"/>
    <s v="Humidity Test (Short &amp; Long)"/>
    <m/>
    <s v="SAE J1455 AUG 2012, section 4.2"/>
    <s v=""/>
    <x v="2"/>
    <s v="Swept sine vibration does not align with PACCAR vibration test spec "/>
  </r>
  <r>
    <x v="1"/>
    <s v="CTS0015"/>
    <x v="77"/>
    <s v="N/A"/>
    <m/>
    <s v="ISO 16750-3 Test VII or VIII"/>
    <s v="Bendix"/>
    <x v="4"/>
    <s v="Section - 7.2_x000a_"/>
    <n v="42"/>
    <s v="Random Vibration Test"/>
    <m/>
    <s v="SAE J1455 AUG 2012, section 4.10.4.2"/>
    <s v=""/>
    <x v="2"/>
    <s v="General testing requirements"/>
  </r>
  <r>
    <x v="1"/>
    <s v="CTS0015"/>
    <x v="77"/>
    <s v="N/A"/>
    <m/>
    <s v="ISO 16750-3 Test VII or VIII"/>
    <s v="Bendix"/>
    <x v="4"/>
    <s v="Section - 7.1_x000a_"/>
    <n v="41"/>
    <s v="Swept Sine Vibration Test"/>
    <m/>
    <s v="SAE J1455 AUG 2012, section 4.10.4.1"/>
    <s v=""/>
    <x v="2"/>
    <s v="Design specification - not a test specification"/>
  </r>
  <r>
    <x v="1"/>
    <s v="CTS0051"/>
    <x v="78"/>
    <s v="N/A"/>
    <m/>
    <m/>
    <s v="Bendix"/>
    <x v="3"/>
    <s v=""/>
    <s v="N/A"/>
    <m/>
    <m/>
    <s v=""/>
    <s v=""/>
    <x v="4"/>
    <s v="Not tested, not necessary"/>
  </r>
  <r>
    <x v="1"/>
    <s v="CPS0098"/>
    <x v="79"/>
    <s v="N/A"/>
    <m/>
    <m/>
    <s v="Bendix"/>
    <x v="3"/>
    <s v=""/>
    <s v="N/A"/>
    <m/>
    <m/>
    <s v=""/>
    <s v=""/>
    <x v="4"/>
    <s v="Not tested, not necessary"/>
  </r>
  <r>
    <x v="1"/>
    <s v="CMT0030"/>
    <x v="80"/>
    <s v="N/A"/>
    <m/>
    <m/>
    <s v="Bendix"/>
    <x v="3"/>
    <s v=""/>
    <s v="N/A"/>
    <m/>
    <m/>
    <s v=""/>
    <s v=""/>
    <x v="4"/>
    <s v="Not tested, not necessary"/>
  </r>
  <r>
    <x v="1"/>
    <s v="CMT0032"/>
    <x v="81"/>
    <s v="N/A"/>
    <m/>
    <m/>
    <s v="Bendix"/>
    <x v="3"/>
    <s v=""/>
    <s v="N/A"/>
    <m/>
    <m/>
    <s v=""/>
    <s v=""/>
    <x v="4"/>
    <s v="Not tested, not necessary"/>
  </r>
  <r>
    <x v="1"/>
    <s v="CMT0033"/>
    <x v="82"/>
    <s v="N/A"/>
    <m/>
    <m/>
    <s v="Bendix"/>
    <x v="3"/>
    <s v=""/>
    <s v="N/A"/>
    <m/>
    <m/>
    <s v=""/>
    <s v=""/>
    <x v="4"/>
    <s v="Design specification - not a test specification"/>
  </r>
  <r>
    <x v="1"/>
    <s v="CMT0048"/>
    <x v="83"/>
    <s v="N/A"/>
    <m/>
    <m/>
    <s v="Bendix"/>
    <x v="3"/>
    <s v=""/>
    <s v="N/A"/>
    <m/>
    <m/>
    <s v=""/>
    <s v=""/>
    <x v="4"/>
    <s v="DUT tested at ambient temperature with 1 pint of gravel. Analyzed for IP68 compliance."/>
  </r>
  <r>
    <x v="1"/>
    <s v="CPS0476"/>
    <x v="84"/>
    <m/>
    <m/>
    <m/>
    <s v="Bendix"/>
    <x v="3"/>
    <s v=""/>
    <s v="N/A"/>
    <m/>
    <m/>
    <s v=""/>
    <s v=""/>
    <x v="4"/>
    <s v="General testing requirements"/>
  </r>
  <r>
    <x v="1"/>
    <s v="CS0074"/>
    <x v="85"/>
    <s v="N/A"/>
    <m/>
    <s v="ASTM D 3170"/>
    <s v="Bendix"/>
    <x v="2"/>
    <s v="Section - 7.15_x000a_"/>
    <n v="59"/>
    <s v="Gravel Bombardment"/>
    <m/>
    <s v="SAE J1455 AUG 2012, section 4.8"/>
    <s v=""/>
    <x v="0"/>
    <s v="Tested for 24 hours, analyzed for IP68 compliance"/>
  </r>
  <r>
    <x v="1"/>
    <s v="CS0075"/>
    <x v="86"/>
    <s v="N/A"/>
    <m/>
    <m/>
    <s v="Bendix"/>
    <x v="3"/>
    <s v=""/>
    <s v="N/A"/>
    <m/>
    <m/>
    <s v=""/>
    <s v=""/>
    <x v="4"/>
    <s v="Standalone high temperature test not performed"/>
  </r>
  <r>
    <x v="1"/>
    <s v="CTS0020"/>
    <x v="87"/>
    <s v="N/A"/>
    <m/>
    <s v="IEC 60529"/>
    <s v="Bendix"/>
    <x v="2"/>
    <s v="Section - 7.14_x000a_"/>
    <n v="58"/>
    <s v="Dust and Sand"/>
    <m/>
    <s v="SAE J1455 AUG 2012, section 4.7"/>
    <s v=""/>
    <x v="3"/>
    <s v="Design specification - not a test specification"/>
  </r>
  <r>
    <x v="1"/>
    <s v="CTS0053"/>
    <x v="88"/>
    <s v="N/A"/>
    <m/>
    <s v="IEC 60068-2-2, Test Bb_x000a_IEC 60068-2-2, Test Bd"/>
    <s v="Bendix"/>
    <x v="3"/>
    <s v=""/>
    <s v="N/A"/>
    <m/>
    <m/>
    <s v=""/>
    <s v=""/>
    <x v="2"/>
    <m/>
  </r>
  <r>
    <x v="1"/>
    <s v="CPS0484"/>
    <x v="89"/>
    <m/>
    <m/>
    <m/>
    <s v="Bendix"/>
    <x v="3"/>
    <s v=""/>
    <s v="N/A"/>
    <m/>
    <m/>
    <s v=""/>
    <s v=""/>
    <x v="4"/>
    <m/>
  </r>
  <r>
    <x v="1"/>
    <s v="IEC 60529"/>
    <x v="90"/>
    <m/>
    <m/>
    <m/>
    <s v="Bendix"/>
    <x v="5"/>
    <n v="0"/>
    <m/>
    <m/>
    <m/>
    <n v="0"/>
    <n v="0"/>
    <x v="0"/>
    <m/>
  </r>
  <r>
    <x v="1"/>
    <s v="ISO 16750-2"/>
    <x v="90"/>
    <m/>
    <m/>
    <m/>
    <s v="Bendix"/>
    <x v="5"/>
    <n v="0"/>
    <m/>
    <m/>
    <m/>
    <n v="0"/>
    <n v="0"/>
    <x v="0"/>
    <m/>
  </r>
  <r>
    <x v="1"/>
    <s v="ISO 7637-2"/>
    <x v="90"/>
    <m/>
    <m/>
    <m/>
    <s v="Bendix"/>
    <x v="5"/>
    <n v="0"/>
    <m/>
    <m/>
    <m/>
    <n v="0"/>
    <n v="0"/>
    <x v="0"/>
    <m/>
  </r>
  <r>
    <x v="1"/>
    <s v="J1455"/>
    <x v="90"/>
    <m/>
    <m/>
    <m/>
    <s v="Bendix"/>
    <x v="5"/>
    <n v="0"/>
    <m/>
    <m/>
    <m/>
    <n v="0"/>
    <n v="0"/>
    <x v="0"/>
    <m/>
  </r>
  <r>
    <x v="1"/>
    <s v="NIST SP800-133"/>
    <x v="90"/>
    <m/>
    <m/>
    <m/>
    <s v="Bendix"/>
    <x v="5"/>
    <n v="0"/>
    <m/>
    <m/>
    <m/>
    <n v="0"/>
    <n v="0"/>
    <x v="0"/>
    <m/>
  </r>
  <r>
    <x v="1"/>
    <s v="NIST FIPS 186-4"/>
    <x v="90"/>
    <m/>
    <m/>
    <m/>
    <s v="Bendix"/>
    <x v="5"/>
    <n v="0"/>
    <m/>
    <m/>
    <m/>
    <n v="0"/>
    <n v="0"/>
    <x v="0"/>
    <m/>
  </r>
  <r>
    <x v="1"/>
    <s v="NIST SP800-108"/>
    <x v="90"/>
    <m/>
    <m/>
    <m/>
    <s v="Bendix"/>
    <x v="5"/>
    <n v="0"/>
    <m/>
    <m/>
    <m/>
    <n v="0"/>
    <n v="0"/>
    <x v="0"/>
    <m/>
  </r>
  <r>
    <x v="1"/>
    <s v="NIST SP800-38A"/>
    <x v="90"/>
    <m/>
    <m/>
    <m/>
    <s v="Bendix"/>
    <x v="5"/>
    <n v="0"/>
    <m/>
    <m/>
    <m/>
    <n v="0"/>
    <n v="0"/>
    <x v="0"/>
    <m/>
  </r>
  <r>
    <x v="1"/>
    <s v="NIST SP800-38B"/>
    <x v="90"/>
    <m/>
    <m/>
    <m/>
    <s v="Bendix"/>
    <x v="5"/>
    <n v="0"/>
    <m/>
    <m/>
    <m/>
    <n v="0"/>
    <n v="0"/>
    <x v="0"/>
    <m/>
  </r>
  <r>
    <x v="1"/>
    <s v="NIST SP800-38D"/>
    <x v="90"/>
    <m/>
    <m/>
    <m/>
    <s v="Bendix"/>
    <x v="5"/>
    <n v="0"/>
    <m/>
    <m/>
    <m/>
    <n v="0"/>
    <n v="0"/>
    <x v="0"/>
    <m/>
  </r>
  <r>
    <x v="1"/>
    <s v="NIST SP800-57 Part 1"/>
    <x v="90"/>
    <m/>
    <m/>
    <m/>
    <s v="Bendix"/>
    <x v="5"/>
    <n v="0"/>
    <m/>
    <m/>
    <m/>
    <n v="0"/>
    <n v="0"/>
    <x v="0"/>
    <m/>
  </r>
  <r>
    <x v="1"/>
    <s v="NIST SP800-63B"/>
    <x v="90"/>
    <m/>
    <m/>
    <m/>
    <s v="Bendix"/>
    <x v="5"/>
    <n v="0"/>
    <m/>
    <m/>
    <m/>
    <n v="0"/>
    <n v="0"/>
    <x v="0"/>
    <m/>
  </r>
  <r>
    <x v="1"/>
    <s v="SLC01-02"/>
    <x v="90"/>
    <m/>
    <m/>
    <m/>
    <s v="Bendix"/>
    <x v="5"/>
    <n v="0"/>
    <m/>
    <m/>
    <m/>
    <n v="0"/>
    <n v="0"/>
    <x v="0"/>
    <m/>
  </r>
  <r>
    <x v="1"/>
    <s v="SLC02-01"/>
    <x v="90"/>
    <m/>
    <m/>
    <m/>
    <s v="Bendix"/>
    <x v="5"/>
    <n v="0"/>
    <m/>
    <m/>
    <m/>
    <n v="0"/>
    <n v="0"/>
    <x v="0"/>
    <m/>
  </r>
  <r>
    <x v="1"/>
    <s v="SLC02-03 "/>
    <x v="90"/>
    <m/>
    <m/>
    <m/>
    <s v="Bendix"/>
    <x v="5"/>
    <n v="0"/>
    <m/>
    <m/>
    <m/>
    <n v="0"/>
    <n v="0"/>
    <x v="0"/>
    <m/>
  </r>
  <r>
    <x v="1"/>
    <s v="SLC02-04"/>
    <x v="90"/>
    <m/>
    <m/>
    <m/>
    <s v="Bendix"/>
    <x v="5"/>
    <n v="0"/>
    <m/>
    <m/>
    <m/>
    <n v="0"/>
    <n v="0"/>
    <x v="0"/>
    <m/>
  </r>
  <r>
    <x v="1"/>
    <s v="SLC02-06"/>
    <x v="90"/>
    <m/>
    <m/>
    <m/>
    <s v="Bendix"/>
    <x v="5"/>
    <n v="0"/>
    <m/>
    <m/>
    <m/>
    <n v="0"/>
    <n v="0"/>
    <x v="0"/>
    <m/>
  </r>
  <r>
    <x v="1"/>
    <s v="SLC03-02"/>
    <x v="90"/>
    <m/>
    <m/>
    <m/>
    <s v="Bendix"/>
    <x v="5"/>
    <n v="0"/>
    <m/>
    <m/>
    <m/>
    <n v="0"/>
    <n v="0"/>
    <x v="0"/>
    <m/>
  </r>
  <r>
    <x v="1"/>
    <s v="SLC04-02"/>
    <x v="90"/>
    <m/>
    <m/>
    <m/>
    <s v="Bendix"/>
    <x v="5"/>
    <n v="0"/>
    <m/>
    <m/>
    <m/>
    <n v="0"/>
    <n v="0"/>
    <x v="0"/>
    <m/>
  </r>
  <r>
    <x v="1"/>
    <s v="SLC04-05"/>
    <x v="90"/>
    <m/>
    <m/>
    <m/>
    <s v="Bendix"/>
    <x v="5"/>
    <n v="0"/>
    <m/>
    <m/>
    <m/>
    <n v="0"/>
    <n v="0"/>
    <x v="0"/>
    <m/>
  </r>
  <r>
    <x v="1"/>
    <s v="SLC06-02"/>
    <x v="90"/>
    <m/>
    <m/>
    <m/>
    <s v="Bendix"/>
    <x v="5"/>
    <n v="0"/>
    <m/>
    <m/>
    <m/>
    <n v="0"/>
    <n v="0"/>
    <x v="0"/>
    <m/>
  </r>
  <r>
    <x v="2"/>
    <s v="STD 515-0003, Issue 6 (May 2023)"/>
    <x v="91"/>
    <s v="Section 10.1"/>
    <m/>
    <m/>
    <m/>
    <x v="0"/>
    <m/>
    <m/>
    <m/>
    <m/>
    <m/>
    <m/>
    <x v="0"/>
    <m/>
  </r>
  <r>
    <x v="2"/>
    <s v="STD 515-0003, Issue 6 (May 2023)"/>
    <x v="92"/>
    <s v="Section 10.2"/>
    <m/>
    <m/>
    <m/>
    <x v="0"/>
    <m/>
    <m/>
    <m/>
    <m/>
    <m/>
    <m/>
    <x v="0"/>
    <m/>
  </r>
  <r>
    <x v="2"/>
    <s v="STD 515-0003, Issue 6 (May 2023)"/>
    <x v="93"/>
    <s v="Section 10.3"/>
    <m/>
    <m/>
    <m/>
    <x v="0"/>
    <m/>
    <m/>
    <m/>
    <m/>
    <m/>
    <m/>
    <x v="0"/>
    <m/>
  </r>
  <r>
    <x v="2"/>
    <s v="STD 515-0003, Issue 6 (May 2023)"/>
    <x v="94"/>
    <s v="Section 11.2"/>
    <m/>
    <m/>
    <m/>
    <x v="0"/>
    <m/>
    <m/>
    <m/>
    <m/>
    <m/>
    <m/>
    <x v="0"/>
    <m/>
  </r>
  <r>
    <x v="2"/>
    <s v="STD 515-0003, Issue 6 (May 2023)"/>
    <x v="95"/>
    <s v="Section 11.3"/>
    <m/>
    <m/>
    <m/>
    <x v="0"/>
    <m/>
    <m/>
    <m/>
    <m/>
    <m/>
    <m/>
    <x v="0"/>
    <m/>
  </r>
  <r>
    <x v="2"/>
    <s v="STD 515-0003, Issue 6 (May 2023)"/>
    <x v="96"/>
    <s v="Section 11.4"/>
    <m/>
    <m/>
    <m/>
    <x v="0"/>
    <m/>
    <m/>
    <m/>
    <m/>
    <m/>
    <m/>
    <x v="0"/>
    <m/>
  </r>
  <r>
    <x v="2"/>
    <s v="STD 515-0003, Issue 6 (May 2023)"/>
    <x v="97"/>
    <s v="Section 11.5"/>
    <m/>
    <m/>
    <m/>
    <x v="0"/>
    <m/>
    <m/>
    <m/>
    <m/>
    <m/>
    <m/>
    <x v="0"/>
    <m/>
  </r>
  <r>
    <x v="2"/>
    <s v="STD 515-0003, Issue 6 (May 2023)"/>
    <x v="98"/>
    <s v="Section 11.6"/>
    <m/>
    <m/>
    <m/>
    <x v="0"/>
    <m/>
    <m/>
    <m/>
    <m/>
    <m/>
    <m/>
    <x v="0"/>
    <m/>
  </r>
  <r>
    <x v="2"/>
    <s v="STD 515-0003, Issue 6 (May 2023)"/>
    <x v="99"/>
    <s v="Section 11.7"/>
    <m/>
    <m/>
    <m/>
    <x v="0"/>
    <m/>
    <m/>
    <m/>
    <m/>
    <m/>
    <m/>
    <x v="0"/>
    <m/>
  </r>
  <r>
    <x v="2"/>
    <s v="STD 515-0003, Issue 6 (May 2023)"/>
    <x v="95"/>
    <s v="Section 12.2"/>
    <m/>
    <m/>
    <m/>
    <x v="0"/>
    <m/>
    <m/>
    <m/>
    <m/>
    <m/>
    <m/>
    <x v="0"/>
    <m/>
  </r>
  <r>
    <x v="2"/>
    <s v="STD 515-0003, Issue 6 (May 2023)"/>
    <x v="97"/>
    <s v="Section 12.3"/>
    <m/>
    <m/>
    <m/>
    <x v="0"/>
    <m/>
    <m/>
    <m/>
    <m/>
    <m/>
    <m/>
    <x v="0"/>
    <m/>
  </r>
  <r>
    <x v="2"/>
    <s v="STD 515-0003, Issue 6 (May 2023)"/>
    <x v="100"/>
    <s v="Section 13.1"/>
    <m/>
    <m/>
    <m/>
    <x v="0"/>
    <m/>
    <m/>
    <m/>
    <m/>
    <m/>
    <m/>
    <x v="0"/>
    <m/>
  </r>
  <r>
    <x v="2"/>
    <s v="STD 515-0003, Issue 6 (May 2023)"/>
    <x v="101"/>
    <s v="Section 13.2"/>
    <m/>
    <m/>
    <m/>
    <x v="0"/>
    <m/>
    <m/>
    <m/>
    <m/>
    <m/>
    <m/>
    <x v="0"/>
    <m/>
  </r>
  <r>
    <x v="2"/>
    <s v="STD 515-0003, Issue 6 (May 2023)"/>
    <x v="102"/>
    <s v="Section 13.3"/>
    <m/>
    <m/>
    <m/>
    <x v="0"/>
    <m/>
    <m/>
    <m/>
    <m/>
    <m/>
    <m/>
    <x v="0"/>
    <m/>
  </r>
  <r>
    <x v="2"/>
    <s v="STD 515-0003, Issue 6 (May 2023)"/>
    <x v="48"/>
    <s v="Section 14.2"/>
    <s v="Closed loop Method with limitation of applied forward power (1-meter long Harness)_x000a_100Khz-400MHz_x000a_CW, AM 1Khz 80%_x000a_Test Levels in Table 45 "/>
    <s v="ISO 11452-4"/>
    <s v="Bendix"/>
    <x v="1"/>
    <m/>
    <m/>
    <m/>
    <m/>
    <m/>
    <m/>
    <x v="0"/>
    <m/>
  </r>
  <r>
    <x v="2"/>
    <s v="STD 515-0003, Issue 6 (May 2023)"/>
    <x v="103"/>
    <s v="Section 14.5"/>
    <s v="200MHz to 12.4GHz_x000a_ 200 MHz to 800 MHz (CW and AM)_x000a_800 MHz to 6 GHz (CW and PM1)_x000a_L-band, S-band, C-band and X-band (CW and PM2)_x000a__x000a_200 MHz to 1 GHz, 1 orientation_x000a_Above 1 GHz, 2 orthogonal orientations._x000a_Vertical, Horizontal"/>
    <s v="ISO 11452-2"/>
    <s v="Bendix"/>
    <x v="1"/>
    <m/>
    <m/>
    <m/>
    <m/>
    <m/>
    <m/>
    <x v="0"/>
    <m/>
  </r>
  <r>
    <x v="2"/>
    <s v="STD 515-0003, Issue 6 (May 2023)"/>
    <x v="104"/>
    <s v="Section 14.6"/>
    <m/>
    <m/>
    <m/>
    <x v="0"/>
    <m/>
    <m/>
    <m/>
    <m/>
    <m/>
    <m/>
    <x v="0"/>
    <m/>
  </r>
  <r>
    <x v="2"/>
    <s v="STD 515-0003, Issue 6 (May 2023)"/>
    <x v="45"/>
    <s v="Section 15.1"/>
    <s v="100Khz-108Mhz _x000a_F-Band (Table 65- STD515-0003)_x000a_PK, AVG_x000a_Class 5"/>
    <s v="CISPR 25"/>
    <s v="Bendix"/>
    <x v="1"/>
    <m/>
    <m/>
    <m/>
    <m/>
    <m/>
    <m/>
    <x v="0"/>
    <m/>
  </r>
  <r>
    <x v="2"/>
    <s v="STD 515-0003, Issue 6 (May 2023)"/>
    <x v="105"/>
    <s v="Section 16.3"/>
    <s v="ALSE_x000a__x000a_150 kHz to 30 MHz (Vertical Polarization)_x000a_30 MHz to 5.925 GHz, (Vertical and Horizonatal Polarization)_x000a_Pk. Avg_x000a_150 kHz to 1 GHz, 1 orientation_x000a_Above 1 GHz, 2 orthogonal orientations._x000a_(Check Table 69,70,71  for frequency bands)"/>
    <s v="CISPR 25"/>
    <s v="Bendix"/>
    <x v="1"/>
    <m/>
    <m/>
    <m/>
    <m/>
    <m/>
    <m/>
    <x v="0"/>
    <m/>
  </r>
  <r>
    <x v="2"/>
    <s v="STD 515-0003, Issue 6 (May 2023)"/>
    <x v="106"/>
    <s v="Section 16.4"/>
    <m/>
    <m/>
    <m/>
    <x v="0"/>
    <m/>
    <m/>
    <m/>
    <m/>
    <m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08EE9-7A86-4A5E-BEB3-E5FB560405B0}" name="PivotTable1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A3:B157" firstHeaderRow="1" firstDataRow="1" firstDataCol="1"/>
  <pivotFields count="26">
    <pivotField axis="axisRow" showAll="0">
      <items count="5">
        <item x="0"/>
        <item x="1"/>
        <item x="2"/>
        <item m="1" x="3"/>
        <item t="default"/>
      </items>
    </pivotField>
    <pivotField dataField="1" showAll="0"/>
    <pivotField showAll="0"/>
    <pivotField axis="axisRow" showAll="0">
      <items count="157">
        <item m="1" x="144"/>
        <item x="16"/>
        <item x="15"/>
        <item x="57"/>
        <item x="49"/>
        <item x="42"/>
        <item x="43"/>
        <item x="29"/>
        <item x="19"/>
        <item x="46"/>
        <item x="129"/>
        <item x="17"/>
        <item m="1" x="154"/>
        <item m="1" x="153"/>
        <item m="1" x="148"/>
        <item m="1" x="147"/>
        <item m="1" x="133"/>
        <item m="1" x="134"/>
        <item x="45"/>
        <item x="44"/>
        <item m="1" x="135"/>
        <item x="122"/>
        <item x="123"/>
        <item x="124"/>
        <item x="11"/>
        <item x="59"/>
        <item m="1" x="141"/>
        <item m="1" x="139"/>
        <item x="8"/>
        <item x="14"/>
        <item x="95"/>
        <item x="18"/>
        <item m="1" x="145"/>
        <item x="22"/>
        <item m="1" x="136"/>
        <item m="1" x="146"/>
        <item x="7"/>
        <item x="6"/>
        <item x="80"/>
        <item x="10"/>
        <item x="113"/>
        <item x="112"/>
        <item x="114"/>
        <item x="120"/>
        <item x="115"/>
        <item x="116"/>
        <item x="121"/>
        <item x="117"/>
        <item x="118"/>
        <item x="119"/>
        <item x="111"/>
        <item x="35"/>
        <item x="36"/>
        <item x="37"/>
        <item x="24"/>
        <item x="27"/>
        <item x="28"/>
        <item x="40"/>
        <item x="41"/>
        <item m="1" x="137"/>
        <item x="128"/>
        <item x="32"/>
        <item x="34"/>
        <item x="25"/>
        <item x="0"/>
        <item x="26"/>
        <item m="1" x="132"/>
        <item x="12"/>
        <item x="56"/>
        <item x="73"/>
        <item x="86"/>
        <item x="87"/>
        <item x="74"/>
        <item x="47"/>
        <item x="130"/>
        <item x="131"/>
        <item x="48"/>
        <item x="126"/>
        <item x="127"/>
        <item x="52"/>
        <item x="21"/>
        <item x="67"/>
        <item x="55"/>
        <item x="30"/>
        <item x="99"/>
        <item x="9"/>
        <item x="54"/>
        <item x="33"/>
        <item x="53"/>
        <item x="75"/>
        <item x="13"/>
        <item x="2"/>
        <item x="125"/>
        <item x="20"/>
        <item x="38"/>
        <item x="39"/>
        <item m="1" x="143"/>
        <item x="58"/>
        <item m="1" x="150"/>
        <item x="3"/>
        <item m="1" x="140"/>
        <item m="1" x="138"/>
        <item x="5"/>
        <item x="4"/>
        <item x="1"/>
        <item x="23"/>
        <item x="72"/>
        <item m="1" x="151"/>
        <item m="1" x="155"/>
        <item m="1" x="149"/>
        <item x="31"/>
        <item m="1" x="152"/>
        <item x="100"/>
        <item x="60"/>
        <item x="61"/>
        <item x="62"/>
        <item x="63"/>
        <item x="64"/>
        <item x="65"/>
        <item x="66"/>
        <item m="1" x="142"/>
        <item x="70"/>
        <item x="71"/>
        <item x="76"/>
        <item x="77"/>
        <item x="78"/>
        <item x="81"/>
        <item x="82"/>
        <item x="89"/>
        <item x="91"/>
        <item x="93"/>
        <item x="68"/>
        <item x="69"/>
        <item x="83"/>
        <item x="84"/>
        <item x="85"/>
        <item x="88"/>
        <item x="90"/>
        <item x="92"/>
        <item x="94"/>
        <item x="96"/>
        <item x="97"/>
        <item x="98"/>
        <item x="50"/>
        <item x="51"/>
        <item x="79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m="1" x="7"/>
        <item x="2"/>
        <item x="1"/>
        <item x="0"/>
        <item x="6"/>
        <item m="1" x="8"/>
        <item x="4"/>
        <item x="3"/>
        <item x="5"/>
        <item t="default"/>
      </items>
    </pivotField>
    <pivotField showAll="0"/>
  </pivotFields>
  <rowFields count="3">
    <field x="0"/>
    <field x="24"/>
    <field x="3"/>
  </rowFields>
  <rowItems count="154">
    <i>
      <x/>
    </i>
    <i r="1">
      <x v="1"/>
    </i>
    <i r="2">
      <x v="4"/>
    </i>
    <i r="2">
      <x v="24"/>
    </i>
    <i r="1">
      <x v="2"/>
    </i>
    <i r="2">
      <x v="1"/>
    </i>
    <i r="2">
      <x v="2"/>
    </i>
    <i r="2">
      <x v="11"/>
    </i>
    <i r="2">
      <x v="29"/>
    </i>
    <i r="2">
      <x v="31"/>
    </i>
    <i r="2">
      <x v="39"/>
    </i>
    <i r="2">
      <x v="58"/>
    </i>
    <i r="2">
      <x v="67"/>
    </i>
    <i r="2">
      <x v="85"/>
    </i>
    <i r="2">
      <x v="88"/>
    </i>
    <i r="2">
      <x v="90"/>
    </i>
    <i r="2">
      <x v="105"/>
    </i>
    <i r="1">
      <x v="3"/>
    </i>
    <i r="2">
      <x v="19"/>
    </i>
    <i r="2">
      <x v="28"/>
    </i>
    <i r="2">
      <x v="33"/>
    </i>
    <i r="2">
      <x v="36"/>
    </i>
    <i r="2">
      <x v="37"/>
    </i>
    <i r="2">
      <x v="63"/>
    </i>
    <i r="2">
      <x v="64"/>
    </i>
    <i r="2">
      <x v="65"/>
    </i>
    <i r="2">
      <x v="80"/>
    </i>
    <i r="2">
      <x v="87"/>
    </i>
    <i r="2">
      <x v="91"/>
    </i>
    <i r="2">
      <x v="93"/>
    </i>
    <i r="2">
      <x v="99"/>
    </i>
    <i r="2">
      <x v="102"/>
    </i>
    <i r="2">
      <x v="103"/>
    </i>
    <i r="2">
      <x v="104"/>
    </i>
    <i r="2">
      <x v="144"/>
    </i>
    <i r="1">
      <x v="4"/>
    </i>
    <i r="2">
      <x v="18"/>
    </i>
    <i r="2">
      <x v="73"/>
    </i>
    <i r="2">
      <x v="76"/>
    </i>
    <i r="2">
      <x v="110"/>
    </i>
    <i r="2">
      <x v="143"/>
    </i>
    <i r="1">
      <x v="6"/>
    </i>
    <i r="2">
      <x v="54"/>
    </i>
    <i r="1">
      <x v="7"/>
    </i>
    <i r="2">
      <x v="5"/>
    </i>
    <i r="2">
      <x v="8"/>
    </i>
    <i r="1">
      <x v="8"/>
    </i>
    <i r="2">
      <x v="6"/>
    </i>
    <i r="2">
      <x v="7"/>
    </i>
    <i r="2">
      <x v="9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61"/>
    </i>
    <i r="2">
      <x v="62"/>
    </i>
    <i r="2">
      <x v="79"/>
    </i>
    <i r="2">
      <x v="83"/>
    </i>
    <i r="2">
      <x v="94"/>
    </i>
    <i r="2">
      <x v="95"/>
    </i>
    <i>
      <x v="1"/>
    </i>
    <i r="1">
      <x v="2"/>
    </i>
    <i r="2">
      <x v="3"/>
    </i>
    <i r="2">
      <x v="25"/>
    </i>
    <i r="2">
      <x v="38"/>
    </i>
    <i r="2">
      <x v="68"/>
    </i>
    <i r="2">
      <x v="70"/>
    </i>
    <i r="2">
      <x v="71"/>
    </i>
    <i r="2">
      <x v="81"/>
    </i>
    <i r="2">
      <x v="82"/>
    </i>
    <i r="2">
      <x v="84"/>
    </i>
    <i r="2">
      <x v="97"/>
    </i>
    <i r="2">
      <x v="11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4"/>
    </i>
    <i r="2">
      <x v="135"/>
    </i>
    <i r="2">
      <x v="137"/>
    </i>
    <i r="2">
      <x v="138"/>
    </i>
    <i r="2">
      <x v="139"/>
    </i>
    <i r="2">
      <x v="141"/>
    </i>
    <i r="2">
      <x v="142"/>
    </i>
    <i r="1">
      <x v="3"/>
    </i>
    <i r="2">
      <x v="133"/>
    </i>
    <i r="2">
      <x v="140"/>
    </i>
    <i r="1">
      <x v="6"/>
    </i>
    <i r="2">
      <x v="30"/>
    </i>
    <i r="2">
      <x v="69"/>
    </i>
    <i r="2">
      <x v="72"/>
    </i>
    <i r="2">
      <x v="89"/>
    </i>
    <i r="2">
      <x v="106"/>
    </i>
    <i r="2">
      <x v="112"/>
    </i>
    <i r="2">
      <x v="123"/>
    </i>
    <i r="2">
      <x v="136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1">
      <x v="7"/>
    </i>
    <i r="2">
      <x v="86"/>
    </i>
    <i r="1">
      <x v="8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1"/>
    </i>
    <i r="2">
      <x v="122"/>
    </i>
    <i r="2">
      <x v="131"/>
    </i>
    <i r="2">
      <x v="132"/>
    </i>
    <i r="2">
      <x v="145"/>
    </i>
    <i>
      <x v="2"/>
    </i>
    <i r="1">
      <x v="2"/>
    </i>
    <i r="2">
      <x v="21"/>
    </i>
    <i r="2">
      <x v="23"/>
    </i>
    <i r="1">
      <x v="3"/>
    </i>
    <i r="2">
      <x v="22"/>
    </i>
    <i r="2">
      <x v="74"/>
    </i>
    <i r="2">
      <x v="77"/>
    </i>
    <i r="2">
      <x v="78"/>
    </i>
    <i r="1">
      <x v="4"/>
    </i>
    <i r="2">
      <x v="4"/>
    </i>
    <i r="1">
      <x v="8"/>
    </i>
    <i r="2">
      <x v="9"/>
    </i>
    <i r="2">
      <x v="10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60"/>
    </i>
    <i r="2">
      <x v="75"/>
    </i>
    <i r="2">
      <x v="92"/>
    </i>
    <i t="grand">
      <x/>
    </i>
  </rowItems>
  <colItems count="1">
    <i/>
  </colItems>
  <dataFields count="1">
    <dataField name="Count of OE Document" fld="1" subtotal="count" baseField="0" baseItem="0"/>
  </dataFields>
  <formats count="26">
    <format dxfId="170">
      <pivotArea type="all" dataOnly="0" outline="0" fieldPosition="0"/>
    </format>
    <format dxfId="169">
      <pivotArea field="0" type="button" dataOnly="0" labelOnly="1" outline="0" axis="axisRow" fieldPosition="0"/>
    </format>
    <format dxfId="168">
      <pivotArea dataOnly="0" labelOnly="1" fieldPosition="0">
        <references count="1">
          <reference field="0" count="0"/>
        </references>
      </pivotArea>
    </format>
    <format dxfId="167">
      <pivotArea dataOnly="0" labelOnly="1" grandRow="1" outline="0" fieldPosition="0"/>
    </format>
    <format dxfId="166">
      <pivotArea dataOnly="0" labelOnly="1" fieldPosition="0">
        <references count="2">
          <reference field="0" count="1" selected="0">
            <x v="0"/>
          </reference>
          <reference field="24" count="0"/>
        </references>
      </pivotArea>
    </format>
    <format dxfId="165">
      <pivotArea dataOnly="0" labelOnly="1" fieldPosition="0">
        <references count="2">
          <reference field="0" count="1" selected="0">
            <x v="1"/>
          </reference>
          <reference field="24" count="0"/>
        </references>
      </pivotArea>
    </format>
    <format dxfId="164">
      <pivotArea dataOnly="0" labelOnly="1" fieldPosition="0">
        <references count="2">
          <reference field="0" count="1" selected="0">
            <x v="2"/>
          </reference>
          <reference field="24" count="0"/>
        </references>
      </pivotArea>
    </format>
    <format dxfId="163">
      <pivotArea dataOnly="0" labelOnly="1" fieldPosition="0">
        <references count="2">
          <reference field="0" count="1" selected="0">
            <x v="3"/>
          </reference>
          <reference field="24" count="0"/>
        </references>
      </pivotArea>
    </format>
    <format dxfId="162">
      <pivotArea dataOnly="0" labelOnly="1" fieldPosition="0">
        <references count="3">
          <reference field="0" count="1" selected="0">
            <x v="0"/>
          </reference>
          <reference field="3" count="50">
            <x v="1"/>
            <x v="2"/>
            <x v="4"/>
            <x v="5"/>
            <x v="6"/>
            <x v="7"/>
            <x v="8"/>
            <x v="9"/>
            <x v="11"/>
            <x v="16"/>
            <x v="18"/>
            <x v="19"/>
            <x v="24"/>
            <x v="28"/>
            <x v="29"/>
            <x v="31"/>
            <x v="33"/>
            <x v="36"/>
            <x v="37"/>
            <x v="39"/>
            <x v="51"/>
            <x v="52"/>
            <x v="53"/>
            <x v="54"/>
            <x v="55"/>
            <x v="56"/>
            <x v="58"/>
            <x v="61"/>
            <x v="62"/>
            <x v="63"/>
            <x v="64"/>
            <x v="65"/>
            <x v="67"/>
            <x v="73"/>
            <x v="76"/>
            <x v="79"/>
            <x v="80"/>
            <x v="83"/>
            <x v="85"/>
            <x v="87"/>
            <x v="88"/>
            <x v="90"/>
            <x v="91"/>
            <x v="93"/>
            <x v="94"/>
            <x v="95"/>
            <x v="99"/>
            <x v="102"/>
            <x v="103"/>
            <x v="104"/>
          </reference>
          <reference field="24" count="0" selected="0"/>
        </references>
      </pivotArea>
    </format>
    <format dxfId="161">
      <pivotArea dataOnly="0" labelOnly="1" fieldPosition="0">
        <references count="3">
          <reference field="0" count="1" selected="0">
            <x v="0"/>
          </reference>
          <reference field="3" count="2">
            <x v="105"/>
            <x v="110"/>
          </reference>
          <reference field="24" count="0" selected="0"/>
        </references>
      </pivotArea>
    </format>
    <format dxfId="160">
      <pivotArea dataOnly="0" labelOnly="1" fieldPosition="0">
        <references count="3">
          <reference field="0" count="1" selected="0">
            <x v="1"/>
          </reference>
          <reference field="3" count="39">
            <x v="0"/>
            <x v="3"/>
            <x v="12"/>
            <x v="13"/>
            <x v="14"/>
            <x v="15"/>
            <x v="17"/>
            <x v="20"/>
            <x v="25"/>
            <x v="26"/>
            <x v="27"/>
            <x v="30"/>
            <x v="32"/>
            <x v="34"/>
            <x v="35"/>
            <x v="38"/>
            <x v="59"/>
            <x v="66"/>
            <x v="68"/>
            <x v="69"/>
            <x v="70"/>
            <x v="71"/>
            <x v="72"/>
            <x v="81"/>
            <x v="82"/>
            <x v="84"/>
            <x v="86"/>
            <x v="89"/>
            <x v="96"/>
            <x v="97"/>
            <x v="98"/>
            <x v="100"/>
            <x v="101"/>
            <x v="106"/>
            <x v="107"/>
            <x v="108"/>
            <x v="109"/>
            <x v="111"/>
            <x v="112"/>
          </reference>
          <reference field="24" count="0" selected="0"/>
        </references>
      </pivotArea>
    </format>
    <format dxfId="159">
      <pivotArea dataOnly="0" labelOnly="1" fieldPosition="0">
        <references count="3">
          <reference field="0" count="1" selected="0">
            <x v="2"/>
          </reference>
          <reference field="3" count="23">
            <x v="4"/>
            <x v="9"/>
            <x v="10"/>
            <x v="21"/>
            <x v="22"/>
            <x v="23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60"/>
            <x v="74"/>
            <x v="75"/>
            <x v="77"/>
            <x v="78"/>
            <x v="92"/>
          </reference>
          <reference field="24" count="0" selected="0"/>
        </references>
      </pivotArea>
    </format>
    <format dxfId="158">
      <pivotArea dataOnly="0" labelOnly="1" fieldPosition="0">
        <references count="3">
          <reference field="0" count="1" selected="0">
            <x v="3"/>
          </reference>
          <reference field="3" count="2">
            <x v="57"/>
            <x v="112"/>
          </reference>
          <reference field="24" count="0" selected="0"/>
        </references>
      </pivotArea>
    </format>
    <format dxfId="157">
      <pivotArea type="all" dataOnly="0" outline="0" fieldPosition="0"/>
    </format>
    <format dxfId="156">
      <pivotArea field="0" type="button" dataOnly="0" labelOnly="1" outline="0" axis="axisRow" fieldPosition="0"/>
    </format>
    <format dxfId="155">
      <pivotArea dataOnly="0" labelOnly="1" fieldPosition="0">
        <references count="1">
          <reference field="0" count="0"/>
        </references>
      </pivotArea>
    </format>
    <format dxfId="154">
      <pivotArea dataOnly="0" labelOnly="1" grandRow="1" outline="0" fieldPosition="0"/>
    </format>
    <format dxfId="153">
      <pivotArea dataOnly="0" labelOnly="1" fieldPosition="0">
        <references count="2">
          <reference field="0" count="1" selected="0">
            <x v="0"/>
          </reference>
          <reference field="24" count="0"/>
        </references>
      </pivotArea>
    </format>
    <format dxfId="152">
      <pivotArea dataOnly="0" labelOnly="1" fieldPosition="0">
        <references count="2">
          <reference field="0" count="1" selected="0">
            <x v="1"/>
          </reference>
          <reference field="24" count="0"/>
        </references>
      </pivotArea>
    </format>
    <format dxfId="151">
      <pivotArea dataOnly="0" labelOnly="1" fieldPosition="0">
        <references count="2">
          <reference field="0" count="1" selected="0">
            <x v="2"/>
          </reference>
          <reference field="24" count="0"/>
        </references>
      </pivotArea>
    </format>
    <format dxfId="150">
      <pivotArea dataOnly="0" labelOnly="1" fieldPosition="0">
        <references count="2">
          <reference field="0" count="1" selected="0">
            <x v="3"/>
          </reference>
          <reference field="24" count="0"/>
        </references>
      </pivotArea>
    </format>
    <format dxfId="149">
      <pivotArea dataOnly="0" labelOnly="1" fieldPosition="0">
        <references count="3">
          <reference field="0" count="1" selected="0">
            <x v="0"/>
          </reference>
          <reference field="3" count="50">
            <x v="1"/>
            <x v="2"/>
            <x v="4"/>
            <x v="5"/>
            <x v="6"/>
            <x v="7"/>
            <x v="8"/>
            <x v="9"/>
            <x v="11"/>
            <x v="16"/>
            <x v="18"/>
            <x v="19"/>
            <x v="24"/>
            <x v="28"/>
            <x v="29"/>
            <x v="31"/>
            <x v="33"/>
            <x v="36"/>
            <x v="37"/>
            <x v="39"/>
            <x v="51"/>
            <x v="52"/>
            <x v="53"/>
            <x v="54"/>
            <x v="55"/>
            <x v="56"/>
            <x v="58"/>
            <x v="61"/>
            <x v="62"/>
            <x v="63"/>
            <x v="64"/>
            <x v="65"/>
            <x v="67"/>
            <x v="73"/>
            <x v="76"/>
            <x v="79"/>
            <x v="80"/>
            <x v="83"/>
            <x v="85"/>
            <x v="87"/>
            <x v="88"/>
            <x v="90"/>
            <x v="91"/>
            <x v="93"/>
            <x v="94"/>
            <x v="95"/>
            <x v="99"/>
            <x v="102"/>
            <x v="103"/>
            <x v="104"/>
          </reference>
          <reference field="24" count="0" selected="0"/>
        </references>
      </pivotArea>
    </format>
    <format dxfId="148">
      <pivotArea dataOnly="0" labelOnly="1" fieldPosition="0">
        <references count="3">
          <reference field="0" count="1" selected="0">
            <x v="0"/>
          </reference>
          <reference field="3" count="2">
            <x v="105"/>
            <x v="110"/>
          </reference>
          <reference field="24" count="0" selected="0"/>
        </references>
      </pivotArea>
    </format>
    <format dxfId="147">
      <pivotArea dataOnly="0" labelOnly="1" fieldPosition="0">
        <references count="3">
          <reference field="0" count="1" selected="0">
            <x v="1"/>
          </reference>
          <reference field="3" count="39">
            <x v="0"/>
            <x v="3"/>
            <x v="12"/>
            <x v="13"/>
            <x v="14"/>
            <x v="15"/>
            <x v="17"/>
            <x v="20"/>
            <x v="25"/>
            <x v="26"/>
            <x v="27"/>
            <x v="30"/>
            <x v="32"/>
            <x v="34"/>
            <x v="35"/>
            <x v="38"/>
            <x v="59"/>
            <x v="66"/>
            <x v="68"/>
            <x v="69"/>
            <x v="70"/>
            <x v="71"/>
            <x v="72"/>
            <x v="81"/>
            <x v="82"/>
            <x v="84"/>
            <x v="86"/>
            <x v="89"/>
            <x v="96"/>
            <x v="97"/>
            <x v="98"/>
            <x v="100"/>
            <x v="101"/>
            <x v="106"/>
            <x v="107"/>
            <x v="108"/>
            <x v="109"/>
            <x v="111"/>
            <x v="112"/>
          </reference>
          <reference field="24" count="0" selected="0"/>
        </references>
      </pivotArea>
    </format>
    <format dxfId="146">
      <pivotArea dataOnly="0" labelOnly="1" fieldPosition="0">
        <references count="3">
          <reference field="0" count="1" selected="0">
            <x v="2"/>
          </reference>
          <reference field="3" count="23">
            <x v="4"/>
            <x v="9"/>
            <x v="10"/>
            <x v="21"/>
            <x v="22"/>
            <x v="23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60"/>
            <x v="74"/>
            <x v="75"/>
            <x v="77"/>
            <x v="78"/>
            <x v="92"/>
          </reference>
          <reference field="24" count="0" selected="0"/>
        </references>
      </pivotArea>
    </format>
    <format dxfId="145">
      <pivotArea dataOnly="0" labelOnly="1" fieldPosition="0">
        <references count="3">
          <reference field="0" count="1" selected="0">
            <x v="3"/>
          </reference>
          <reference field="3" count="2">
            <x v="57"/>
            <x v="112"/>
          </reference>
          <reference field="24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B80BF-BE5E-4EF6-81E8-EA80B80D26A7}" name="PivotTable1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B3:C46" firstHeaderRow="1" firstDataRow="1" firstDataCol="1"/>
  <pivotFields count="25">
    <pivotField dataField="1" showAll="0"/>
    <pivotField showAll="0"/>
    <pivotField showAll="0"/>
    <pivotField axis="axisRow" showAll="0">
      <items count="42">
        <item x="14"/>
        <item x="16"/>
        <item x="1"/>
        <item x="36"/>
        <item x="5"/>
        <item x="4"/>
        <item x="15"/>
        <item x="20"/>
        <item x="13"/>
        <item x="0"/>
        <item m="1" x="40"/>
        <item x="19"/>
        <item x="17"/>
        <item x="31"/>
        <item x="30"/>
        <item x="32"/>
        <item x="33"/>
        <item x="3"/>
        <item x="22"/>
        <item x="23"/>
        <item x="21"/>
        <item x="35"/>
        <item m="1" x="39"/>
        <item x="29"/>
        <item x="28"/>
        <item x="10"/>
        <item x="24"/>
        <item x="9"/>
        <item x="18"/>
        <item x="12"/>
        <item m="1" x="38"/>
        <item x="11"/>
        <item x="7"/>
        <item x="34"/>
        <item x="8"/>
        <item x="6"/>
        <item x="2"/>
        <item x="37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m="1" x="4"/>
        <item x="3"/>
        <item x="1"/>
        <item x="0"/>
        <item x="2"/>
        <item t="default"/>
      </items>
    </pivotField>
    <pivotField showAll="0"/>
  </pivotFields>
  <rowFields count="2">
    <field x="23"/>
    <field x="3"/>
  </rowFields>
  <rowItems count="43">
    <i>
      <x v="1"/>
    </i>
    <i r="1">
      <x v="3"/>
    </i>
    <i r="1">
      <x v="21"/>
    </i>
    <i r="1">
      <x v="23"/>
    </i>
    <i r="1">
      <x v="31"/>
    </i>
    <i r="1">
      <x v="39"/>
    </i>
    <i r="1">
      <x v="40"/>
    </i>
    <i>
      <x v="2"/>
    </i>
    <i r="1">
      <x v="8"/>
    </i>
    <i r="1">
      <x v="13"/>
    </i>
    <i r="1">
      <x v="14"/>
    </i>
    <i r="1">
      <x v="24"/>
    </i>
    <i r="1">
      <x v="25"/>
    </i>
    <i r="1">
      <x v="27"/>
    </i>
    <i r="1">
      <x v="28"/>
    </i>
    <i r="1">
      <x v="32"/>
    </i>
    <i r="1">
      <x v="33"/>
    </i>
    <i r="1">
      <x v="35"/>
    </i>
    <i r="1">
      <x v="36"/>
    </i>
    <i r="1">
      <x v="37"/>
    </i>
    <i r="1">
      <x v="38"/>
    </i>
    <i>
      <x v="3"/>
    </i>
    <i r="1">
      <x v="2"/>
    </i>
    <i r="1">
      <x v="4"/>
    </i>
    <i r="1">
      <x v="5"/>
    </i>
    <i r="1">
      <x v="9"/>
    </i>
    <i r="1">
      <x v="29"/>
    </i>
    <i>
      <x v="4"/>
    </i>
    <i r="1">
      <x/>
    </i>
    <i r="1">
      <x v="1"/>
    </i>
    <i r="1">
      <x v="6"/>
    </i>
    <i r="1">
      <x v="7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6"/>
    </i>
    <i r="1">
      <x v="34"/>
    </i>
    <i t="grand">
      <x/>
    </i>
  </rowItems>
  <colItems count="1">
    <i/>
  </colItems>
  <dataFields count="1">
    <dataField name="Count of Product" fld="0" subtotal="count" baseField="0" baseItem="0"/>
  </dataFields>
  <formats count="20">
    <format dxfId="84">
      <pivotArea type="all" dataOnly="0" outline="0" fieldPosition="0"/>
    </format>
    <format dxfId="83">
      <pivotArea outline="0" collapsedLevelsAreSubtotals="1" fieldPosition="0"/>
    </format>
    <format dxfId="82">
      <pivotArea field="23" type="button" dataOnly="0" labelOnly="1" outline="0" axis="axisRow" fieldPosition="0"/>
    </format>
    <format dxfId="81">
      <pivotArea dataOnly="0" labelOnly="1" fieldPosition="0">
        <references count="1">
          <reference field="23" count="0"/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2">
          <reference field="3" count="18">
            <x v="0"/>
            <x v="1"/>
            <x v="6"/>
            <x v="7"/>
            <x v="10"/>
            <x v="11"/>
            <x v="12"/>
            <x v="15"/>
            <x v="16"/>
            <x v="17"/>
            <x v="18"/>
            <x v="19"/>
            <x v="20"/>
            <x v="26"/>
            <x v="27"/>
            <x v="28"/>
            <x v="31"/>
            <x v="34"/>
          </reference>
          <reference field="23" count="1" selected="0">
            <x v="0"/>
          </reference>
        </references>
      </pivotArea>
    </format>
    <format dxfId="78">
      <pivotArea dataOnly="0" labelOnly="1" fieldPosition="0">
        <references count="2">
          <reference field="3" count="5">
            <x v="3"/>
            <x v="21"/>
            <x v="22"/>
            <x v="23"/>
            <x v="30"/>
          </reference>
          <reference field="23" count="1" selected="0">
            <x v="1"/>
          </reference>
        </references>
      </pivotArea>
    </format>
    <format dxfId="77">
      <pivotArea dataOnly="0" labelOnly="1" fieldPosition="0">
        <references count="2">
          <reference field="3" count="11">
            <x v="8"/>
            <x v="13"/>
            <x v="14"/>
            <x v="24"/>
            <x v="25"/>
            <x v="30"/>
            <x v="32"/>
            <x v="33"/>
            <x v="35"/>
            <x v="36"/>
            <x v="37"/>
          </reference>
          <reference field="23" count="1" selected="0">
            <x v="2"/>
          </reference>
        </references>
      </pivotArea>
    </format>
    <format dxfId="76">
      <pivotArea dataOnly="0" labelOnly="1" fieldPosition="0">
        <references count="2">
          <reference field="3" count="5">
            <x v="2"/>
            <x v="4"/>
            <x v="5"/>
            <x v="9"/>
            <x v="29"/>
          </reference>
          <reference field="23" count="1" selected="0">
            <x v="3"/>
          </reference>
        </references>
      </pivotArea>
    </format>
    <format dxfId="75">
      <pivotArea dataOnly="0" labelOnly="1" outline="0" axis="axisValues" fieldPosition="0"/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23" type="button" dataOnly="0" labelOnly="1" outline="0" axis="axisRow" fieldPosition="0"/>
    </format>
    <format dxfId="71">
      <pivotArea dataOnly="0" labelOnly="1" fieldPosition="0">
        <references count="1">
          <reference field="23" count="0"/>
        </references>
      </pivotArea>
    </format>
    <format dxfId="70">
      <pivotArea dataOnly="0" labelOnly="1" grandRow="1" outline="0" fieldPosition="0"/>
    </format>
    <format dxfId="69">
      <pivotArea dataOnly="0" labelOnly="1" fieldPosition="0">
        <references count="2">
          <reference field="3" count="18">
            <x v="0"/>
            <x v="1"/>
            <x v="6"/>
            <x v="7"/>
            <x v="10"/>
            <x v="11"/>
            <x v="12"/>
            <x v="15"/>
            <x v="16"/>
            <x v="17"/>
            <x v="18"/>
            <x v="19"/>
            <x v="20"/>
            <x v="26"/>
            <x v="27"/>
            <x v="28"/>
            <x v="31"/>
            <x v="34"/>
          </reference>
          <reference field="23" count="1" selected="0">
            <x v="0"/>
          </reference>
        </references>
      </pivotArea>
    </format>
    <format dxfId="68">
      <pivotArea dataOnly="0" labelOnly="1" fieldPosition="0">
        <references count="2">
          <reference field="3" count="5">
            <x v="3"/>
            <x v="21"/>
            <x v="22"/>
            <x v="23"/>
            <x v="30"/>
          </reference>
          <reference field="23" count="1" selected="0">
            <x v="1"/>
          </reference>
        </references>
      </pivotArea>
    </format>
    <format dxfId="67">
      <pivotArea dataOnly="0" labelOnly="1" fieldPosition="0">
        <references count="2">
          <reference field="3" count="11">
            <x v="8"/>
            <x v="13"/>
            <x v="14"/>
            <x v="24"/>
            <x v="25"/>
            <x v="30"/>
            <x v="32"/>
            <x v="33"/>
            <x v="35"/>
            <x v="36"/>
            <x v="37"/>
          </reference>
          <reference field="23" count="1" selected="0">
            <x v="2"/>
          </reference>
        </references>
      </pivotArea>
    </format>
    <format dxfId="66">
      <pivotArea dataOnly="0" labelOnly="1" fieldPosition="0">
        <references count="2">
          <reference field="3" count="5">
            <x v="2"/>
            <x v="4"/>
            <x v="5"/>
            <x v="9"/>
            <x v="29"/>
          </reference>
          <reference field="23" count="1" selected="0">
            <x v="3"/>
          </reference>
        </references>
      </pivotArea>
    </format>
    <format dxfId="6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4EE65-F124-4EAB-8015-462C09A86C8A}" name="PivotTable1" cacheId="2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A3:B131" firstHeaderRow="1" firstDataRow="1" firstDataCol="1"/>
  <pivotFields count="16">
    <pivotField axis="axisRow" showAll="0">
      <items count="4">
        <item x="0"/>
        <item x="1"/>
        <item x="2"/>
        <item t="default"/>
      </items>
    </pivotField>
    <pivotField showAll="0"/>
    <pivotField axis="axisRow" showAll="0">
      <items count="108">
        <item x="56"/>
        <item x="16"/>
        <item x="15"/>
        <item x="81"/>
        <item x="48"/>
        <item x="41"/>
        <item x="42"/>
        <item x="29"/>
        <item x="19"/>
        <item x="45"/>
        <item x="17"/>
        <item x="66"/>
        <item x="64"/>
        <item x="58"/>
        <item x="57"/>
        <item x="49"/>
        <item x="65"/>
        <item x="44"/>
        <item x="43"/>
        <item x="78"/>
        <item x="11"/>
        <item x="83"/>
        <item x="70"/>
        <item x="72"/>
        <item x="8"/>
        <item x="14"/>
        <item x="73"/>
        <item x="18"/>
        <item x="85"/>
        <item x="22"/>
        <item x="88"/>
        <item x="55"/>
        <item x="7"/>
        <item x="6"/>
        <item x="76"/>
        <item x="10"/>
        <item x="34"/>
        <item x="35"/>
        <item x="36"/>
        <item x="24"/>
        <item x="27"/>
        <item x="28"/>
        <item x="39"/>
        <item x="40"/>
        <item x="68"/>
        <item x="32"/>
        <item x="33"/>
        <item x="25"/>
        <item x="0"/>
        <item x="26"/>
        <item x="86"/>
        <item x="12"/>
        <item x="80"/>
        <item x="79"/>
        <item x="87"/>
        <item x="74"/>
        <item x="84"/>
        <item x="46"/>
        <item x="47"/>
        <item x="50"/>
        <item x="21"/>
        <item x="52"/>
        <item x="59"/>
        <item x="30"/>
        <item x="71"/>
        <item x="9"/>
        <item x="54"/>
        <item x="51"/>
        <item x="89"/>
        <item x="13"/>
        <item x="2"/>
        <item x="20"/>
        <item x="37"/>
        <item x="38"/>
        <item x="67"/>
        <item x="82"/>
        <item x="61"/>
        <item x="3"/>
        <item x="75"/>
        <item x="69"/>
        <item x="5"/>
        <item x="4"/>
        <item x="1"/>
        <item x="23"/>
        <item x="53"/>
        <item x="62"/>
        <item x="77"/>
        <item x="60"/>
        <item x="31"/>
        <item x="6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showAll="0"/>
    <pivotField showAll="0"/>
    <pivotField showAll="0"/>
    <pivotField showAll="0"/>
    <pivotField axis="axisRow" showAll="0">
      <items count="7">
        <item x="5"/>
        <item x="3"/>
        <item x="1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3"/>
        <item x="1"/>
        <item x="2"/>
        <item x="4"/>
        <item x="0"/>
        <item t="default"/>
      </items>
    </pivotField>
    <pivotField showAll="0"/>
  </pivotFields>
  <rowFields count="3">
    <field x="0"/>
    <field x="7"/>
    <field x="2"/>
  </rowFields>
  <rowItems count="128">
    <i>
      <x/>
    </i>
    <i r="1">
      <x v="1"/>
    </i>
    <i r="2">
      <x v="15"/>
    </i>
    <i r="2">
      <x v="24"/>
    </i>
    <i r="2">
      <x v="46"/>
    </i>
    <i r="2">
      <x v="57"/>
    </i>
    <i r="2">
      <x v="59"/>
    </i>
    <i r="2">
      <x v="67"/>
    </i>
    <i r="1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7"/>
    </i>
    <i r="2">
      <x v="18"/>
    </i>
    <i r="2">
      <x v="36"/>
    </i>
    <i r="2">
      <x v="37"/>
    </i>
    <i r="2">
      <x v="38"/>
    </i>
    <i r="2">
      <x v="40"/>
    </i>
    <i r="2">
      <x v="41"/>
    </i>
    <i r="2">
      <x v="42"/>
    </i>
    <i r="2">
      <x v="43"/>
    </i>
    <i r="2">
      <x v="45"/>
    </i>
    <i r="2">
      <x v="49"/>
    </i>
    <i r="2">
      <x v="57"/>
    </i>
    <i r="2">
      <x v="58"/>
    </i>
    <i r="2">
      <x v="63"/>
    </i>
    <i r="2">
      <x v="72"/>
    </i>
    <i r="2">
      <x v="73"/>
    </i>
    <i r="2">
      <x v="82"/>
    </i>
    <i r="2">
      <x v="88"/>
    </i>
    <i r="1">
      <x v="3"/>
    </i>
    <i r="2">
      <x v="29"/>
    </i>
    <i r="2">
      <x v="39"/>
    </i>
    <i r="2">
      <x v="47"/>
    </i>
    <i r="2">
      <x v="60"/>
    </i>
    <i r="2">
      <x v="71"/>
    </i>
    <i r="2">
      <x v="83"/>
    </i>
    <i r="1">
      <x v="4"/>
    </i>
    <i r="2">
      <x v="1"/>
    </i>
    <i r="2">
      <x v="2"/>
    </i>
    <i r="2">
      <x v="10"/>
    </i>
    <i r="2">
      <x v="20"/>
    </i>
    <i r="2">
      <x v="25"/>
    </i>
    <i r="2">
      <x v="27"/>
    </i>
    <i r="2">
      <x v="32"/>
    </i>
    <i r="2">
      <x v="33"/>
    </i>
    <i r="2">
      <x v="35"/>
    </i>
    <i r="2">
      <x v="51"/>
    </i>
    <i r="2">
      <x v="65"/>
    </i>
    <i r="2">
      <x v="69"/>
    </i>
    <i r="2">
      <x v="70"/>
    </i>
    <i r="2">
      <x v="77"/>
    </i>
    <i r="2">
      <x v="80"/>
    </i>
    <i r="2">
      <x v="81"/>
    </i>
    <i r="1">
      <x v="5"/>
    </i>
    <i r="2">
      <x v="48"/>
    </i>
    <i>
      <x v="1"/>
    </i>
    <i r="1">
      <x/>
    </i>
    <i r="2">
      <x v="90"/>
    </i>
    <i r="1">
      <x v="1"/>
    </i>
    <i r="2">
      <x/>
    </i>
    <i r="2">
      <x v="3"/>
    </i>
    <i r="2">
      <x v="11"/>
    </i>
    <i r="2">
      <x v="19"/>
    </i>
    <i r="2">
      <x v="21"/>
    </i>
    <i r="2">
      <x v="22"/>
    </i>
    <i r="2">
      <x v="26"/>
    </i>
    <i r="2">
      <x v="30"/>
    </i>
    <i r="2">
      <x v="31"/>
    </i>
    <i r="2">
      <x v="44"/>
    </i>
    <i r="2">
      <x v="50"/>
    </i>
    <i r="2">
      <x v="52"/>
    </i>
    <i r="2">
      <x v="53"/>
    </i>
    <i r="2">
      <x v="55"/>
    </i>
    <i r="2">
      <x v="56"/>
    </i>
    <i r="2">
      <x v="61"/>
    </i>
    <i r="2">
      <x v="64"/>
    </i>
    <i r="2">
      <x v="68"/>
    </i>
    <i r="2">
      <x v="75"/>
    </i>
    <i r="2">
      <x v="76"/>
    </i>
    <i r="2">
      <x v="79"/>
    </i>
    <i r="2">
      <x v="84"/>
    </i>
    <i r="2">
      <x v="85"/>
    </i>
    <i r="2">
      <x v="87"/>
    </i>
    <i r="1">
      <x v="2"/>
    </i>
    <i r="2">
      <x v="11"/>
    </i>
    <i r="2">
      <x v="12"/>
    </i>
    <i r="2">
      <x v="13"/>
    </i>
    <i r="2">
      <x v="14"/>
    </i>
    <i r="2">
      <x v="16"/>
    </i>
    <i r="2">
      <x v="89"/>
    </i>
    <i r="1">
      <x v="3"/>
    </i>
    <i r="2">
      <x v="23"/>
    </i>
    <i r="2">
      <x v="86"/>
    </i>
    <i r="1">
      <x v="4"/>
    </i>
    <i r="2">
      <x v="28"/>
    </i>
    <i r="2">
      <x v="34"/>
    </i>
    <i r="2">
      <x v="54"/>
    </i>
    <i r="2">
      <x v="55"/>
    </i>
    <i r="2">
      <x v="62"/>
    </i>
    <i r="2">
      <x v="66"/>
    </i>
    <i r="2">
      <x v="74"/>
    </i>
    <i r="2">
      <x v="78"/>
    </i>
    <i>
      <x v="2"/>
    </i>
    <i r="1">
      <x v="2"/>
    </i>
    <i r="2">
      <x v="4"/>
    </i>
    <i r="2">
      <x v="9"/>
    </i>
    <i r="2">
      <x v="103"/>
    </i>
    <i r="2">
      <x v="105"/>
    </i>
    <i r="1">
      <x v="5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4"/>
    </i>
    <i r="2">
      <x v="106"/>
    </i>
    <i t="grand">
      <x/>
    </i>
  </rowItems>
  <colItems count="1">
    <i/>
  </colItems>
  <dataFields count="1">
    <dataField name="Count of Section" fld="3" subtotal="count" baseField="0" baseItem="0"/>
  </dataFields>
  <formats count="28"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0" type="button" dataOnly="0" labelOnly="1" outline="0" axis="axisRow" fieldPosition="0"/>
    </format>
    <format dxfId="57">
      <pivotArea type="topRight" dataOnly="0" labelOnly="1" outline="0" fieldPosition="0"/>
    </format>
    <format dxfId="56">
      <pivotArea field="14" type="button" dataOnly="0" labelOnly="1" outline="0"/>
    </format>
    <format dxfId="55">
      <pivotArea dataOnly="0" labelOnly="1" grandRow="1" outline="0" fieldPosition="0"/>
    </format>
    <format dxfId="54">
      <pivotArea dataOnly="0" labelOnly="1" fieldPosition="0">
        <references count="1">
          <reference field="0" count="0"/>
        </references>
      </pivotArea>
    </format>
    <format dxfId="53">
      <pivotArea dataOnly="0" labelOnly="1" grandCol="1" outline="0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type="origin" dataOnly="0" labelOnly="1" outline="0" fieldPosition="0"/>
    </format>
    <format dxfId="49">
      <pivotArea field="0" type="button" dataOnly="0" labelOnly="1" outline="0" axis="axisRow" fieldPosition="0"/>
    </format>
    <format dxfId="48">
      <pivotArea type="topRight" dataOnly="0" labelOnly="1" outline="0" fieldPosition="0"/>
    </format>
    <format dxfId="47">
      <pivotArea field="14" type="button" dataOnly="0" labelOnly="1" outline="0"/>
    </format>
    <format dxfId="46">
      <pivotArea dataOnly="0" labelOnly="1" grandRow="1" outline="0" fieldPosition="0"/>
    </format>
    <format dxfId="45">
      <pivotArea dataOnly="0" labelOnly="1" fieldPosition="0">
        <references count="1">
          <reference field="0" count="0"/>
        </references>
      </pivotArea>
    </format>
    <format dxfId="44">
      <pivotArea dataOnly="0" labelOnly="1" grandCol="1" outline="0" fieldPosition="0"/>
    </format>
    <format dxfId="43">
      <pivotArea outline="0" collapsedLevelsAreSubtotals="1" fieldPosition="0"/>
    </format>
    <format dxfId="42">
      <pivotArea type="topRight" dataOnly="0" labelOnly="1" outline="0" fieldPosition="0"/>
    </format>
    <format dxfId="41">
      <pivotArea dataOnly="0" labelOnly="1" grandCol="1" outline="0" fieldPosition="0"/>
    </format>
    <format dxfId="40">
      <pivotArea field="0" type="button" dataOnly="0" labelOnly="1" outline="0" axis="axisRow" fieldPosition="0"/>
    </format>
    <format dxfId="39">
      <pivotArea dataOnly="0" labelOnly="1" fieldPosition="0">
        <references count="1">
          <reference field="0" count="0"/>
        </references>
      </pivotArea>
    </format>
    <format dxfId="38">
      <pivotArea dataOnly="0" labelOnly="1" grandRow="1" outline="0" fieldPosition="0"/>
    </format>
    <format dxfId="37">
      <pivotArea dataOnly="0" labelOnly="1" fieldPosition="0">
        <references count="2">
          <reference field="0" count="1" selected="0">
            <x v="0"/>
          </reference>
          <reference field="2" count="50">
            <x v="1"/>
            <x v="2"/>
            <x v="4"/>
            <x v="5"/>
            <x v="6"/>
            <x v="7"/>
            <x v="8"/>
            <x v="9"/>
            <x v="10"/>
            <x v="15"/>
            <x v="17"/>
            <x v="18"/>
            <x v="20"/>
            <x v="24"/>
            <x v="25"/>
            <x v="27"/>
            <x v="29"/>
            <x v="32"/>
            <x v="33"/>
            <x v="35"/>
            <x v="36"/>
            <x v="37"/>
            <x v="38"/>
            <x v="39"/>
            <x v="40"/>
            <x v="41"/>
            <x v="42"/>
            <x v="43"/>
            <x v="45"/>
            <x v="46"/>
            <x v="47"/>
            <x v="48"/>
            <x v="49"/>
            <x v="51"/>
            <x v="57"/>
            <x v="58"/>
            <x v="59"/>
            <x v="60"/>
            <x v="63"/>
            <x v="65"/>
            <x v="67"/>
            <x v="69"/>
            <x v="70"/>
            <x v="71"/>
            <x v="72"/>
            <x v="73"/>
            <x v="77"/>
            <x v="80"/>
            <x v="81"/>
            <x v="82"/>
          </reference>
        </references>
      </pivotArea>
    </format>
    <format dxfId="36">
      <pivotArea dataOnly="0" labelOnly="1" fieldPosition="0">
        <references count="2">
          <reference field="0" count="1" selected="0">
            <x v="0"/>
          </reference>
          <reference field="2" count="2">
            <x v="83"/>
            <x v="88"/>
          </reference>
        </references>
      </pivotArea>
    </format>
    <format dxfId="35">
      <pivotArea dataOnly="0" labelOnly="1" fieldPosition="0">
        <references count="2">
          <reference field="0" count="1" selected="0">
            <x v="1"/>
          </reference>
          <reference field="2" count="39">
            <x v="0"/>
            <x v="3"/>
            <x v="11"/>
            <x v="12"/>
            <x v="13"/>
            <x v="14"/>
            <x v="16"/>
            <x v="19"/>
            <x v="21"/>
            <x v="22"/>
            <x v="23"/>
            <x v="26"/>
            <x v="28"/>
            <x v="30"/>
            <x v="31"/>
            <x v="34"/>
            <x v="44"/>
            <x v="50"/>
            <x v="52"/>
            <x v="53"/>
            <x v="54"/>
            <x v="55"/>
            <x v="56"/>
            <x v="61"/>
            <x v="62"/>
            <x v="64"/>
            <x v="66"/>
            <x v="68"/>
            <x v="74"/>
            <x v="75"/>
            <x v="76"/>
            <x v="78"/>
            <x v="79"/>
            <x v="84"/>
            <x v="85"/>
            <x v="86"/>
            <x v="87"/>
            <x v="89"/>
            <x v="90"/>
          </reference>
        </references>
      </pivotArea>
    </format>
    <format dxfId="34">
      <pivotArea dataOnly="0" labelOnly="1" fieldPosition="0">
        <references count="2">
          <reference field="0" count="1" selected="0">
            <x v="2"/>
          </reference>
          <reference field="2" count="4">
            <x v="91"/>
            <x v="92"/>
            <x v="93"/>
            <x v="9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eme1-extended">
  <a:themeElements>
    <a:clrScheme name="KnorrNeu2">
      <a:dk1>
        <a:sysClr val="windowText" lastClr="000000"/>
      </a:dk1>
      <a:lt1>
        <a:srgbClr val="FFFFFF"/>
      </a:lt1>
      <a:dk2>
        <a:srgbClr val="00457E"/>
      </a:dk2>
      <a:lt2>
        <a:srgbClr val="D8DCE5"/>
      </a:lt2>
      <a:accent1>
        <a:srgbClr val="3F7AB6"/>
      </a:accent1>
      <a:accent2>
        <a:srgbClr val="9CB0BF"/>
      </a:accent2>
      <a:accent3>
        <a:srgbClr val="DA931A"/>
      </a:accent3>
      <a:accent4>
        <a:srgbClr val="B7C72A"/>
      </a:accent4>
      <a:accent5>
        <a:srgbClr val="C1001F"/>
      </a:accent5>
      <a:accent6>
        <a:srgbClr val="00B5E2"/>
      </a:accent6>
      <a:hlink>
        <a:srgbClr val="95A0B9"/>
      </a:hlink>
      <a:folHlink>
        <a:srgbClr val="465C6D"/>
      </a:folHlink>
    </a:clrScheme>
    <a:fontScheme name="KB_2012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 w="9525">
          <a:noFill/>
        </a:ln>
      </a:spPr>
      <a:bodyPr rot="0" spcFirstLastPara="0" vertOverflow="overflow" horzOverflow="overflow" vert="horz" wrap="square" lIns="0" tIns="0" rIns="0" bIns="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sz="1400" dirty="0" err="1" smtClean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chemeClr val="accent1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72000" tIns="36000" rIns="72000" bIns="36000" rtlCol="0">
        <a:spAutoFit/>
      </a:bodyPr>
      <a:lstStyle>
        <a:defPPr marL="177800" indent="-177800" algn="l">
          <a:buClr>
            <a:schemeClr val="tx2"/>
          </a:buClr>
          <a:buFont typeface="Wingdings" panose="05000000000000000000" pitchFamily="2" charset="2"/>
          <a:buChar char="§"/>
          <a:defRPr sz="1400" dirty="0" err="1" smtClean="0"/>
        </a:defPPr>
      </a:lstStyle>
    </a:txDef>
  </a:objectDefaults>
  <a:extraClrSchemeLst/>
  <a:extLst>
    <a:ext uri="{05A4C25C-085E-4340-85A3-A5531E510DB2}">
      <thm15:themeFamily xmlns:thm15="http://schemas.microsoft.com/office/thememl/2012/main" name="Theme1-extended" id="{05C0A827-D87E-4506-A32C-B0021359D710}" vid="{F43F45B2-DF23-4701-9948-94FDC20CB55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C5F66-A0DD-47D1-B2A7-4429E7E6CD38}">
  <dimension ref="B2:B8"/>
  <sheetViews>
    <sheetView showGridLines="0" workbookViewId="0">
      <selection activeCell="B6" sqref="B6"/>
    </sheetView>
  </sheetViews>
  <sheetFormatPr defaultColWidth="8.75" defaultRowHeight="15" x14ac:dyDescent="0.25"/>
  <cols>
    <col min="1" max="1" width="8.75" style="1"/>
    <col min="2" max="2" width="17.5" style="1" customWidth="1"/>
    <col min="3" max="16384" width="8.75" style="1"/>
  </cols>
  <sheetData>
    <row r="2" spans="2:2" x14ac:dyDescent="0.25">
      <c r="B2" s="1" t="s">
        <v>213</v>
      </c>
    </row>
    <row r="3" spans="2:2" x14ac:dyDescent="0.25">
      <c r="B3" s="1" t="s">
        <v>157</v>
      </c>
    </row>
    <row r="4" spans="2:2" x14ac:dyDescent="0.25">
      <c r="B4" s="1" t="s">
        <v>166</v>
      </c>
    </row>
    <row r="5" spans="2:2" x14ac:dyDescent="0.25">
      <c r="B5" s="1" t="s">
        <v>992</v>
      </c>
    </row>
    <row r="6" spans="2:2" x14ac:dyDescent="0.25">
      <c r="B6" s="1" t="s">
        <v>1163</v>
      </c>
    </row>
    <row r="7" spans="2:2" x14ac:dyDescent="0.25">
      <c r="B7" s="1" t="s">
        <v>119</v>
      </c>
    </row>
    <row r="8" spans="2:2" x14ac:dyDescent="0.25">
      <c r="B8" s="107" t="s">
        <v>1070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12405-E764-4E8F-8D78-8A38F0D424E9}">
  <dimension ref="B2:E37"/>
  <sheetViews>
    <sheetView showGridLines="0" tabSelected="1" zoomScale="101" zoomScaleNormal="101" workbookViewId="0">
      <selection activeCell="S19" sqref="S19"/>
    </sheetView>
  </sheetViews>
  <sheetFormatPr defaultRowHeight="15" x14ac:dyDescent="0.25"/>
  <cols>
    <col min="1" max="16384" width="9" style="1"/>
  </cols>
  <sheetData>
    <row r="2" spans="2:5" x14ac:dyDescent="0.25">
      <c r="B2" s="2" t="s">
        <v>1166</v>
      </c>
    </row>
    <row r="3" spans="2:5" x14ac:dyDescent="0.25">
      <c r="B3" s="1" t="s">
        <v>1169</v>
      </c>
    </row>
    <row r="5" spans="2:5" x14ac:dyDescent="0.25">
      <c r="B5" s="2" t="s">
        <v>1167</v>
      </c>
    </row>
    <row r="6" spans="2:5" x14ac:dyDescent="0.25">
      <c r="B6" s="1" t="s">
        <v>1170</v>
      </c>
    </row>
    <row r="8" spans="2:5" x14ac:dyDescent="0.25">
      <c r="B8" s="2" t="s">
        <v>1171</v>
      </c>
    </row>
    <row r="9" spans="2:5" x14ac:dyDescent="0.25">
      <c r="B9" s="1" t="s">
        <v>1174</v>
      </c>
    </row>
    <row r="10" spans="2:5" x14ac:dyDescent="0.25">
      <c r="B10" s="1" t="s">
        <v>1175</v>
      </c>
    </row>
    <row r="11" spans="2:5" x14ac:dyDescent="0.25">
      <c r="B11" s="1" t="s">
        <v>1176</v>
      </c>
    </row>
    <row r="13" spans="2:5" x14ac:dyDescent="0.25">
      <c r="B13" s="2" t="s">
        <v>1179</v>
      </c>
    </row>
    <row r="14" spans="2:5" x14ac:dyDescent="0.25">
      <c r="B14" s="117" t="s">
        <v>1180</v>
      </c>
      <c r="E14" s="1" t="s">
        <v>1188</v>
      </c>
    </row>
    <row r="15" spans="2:5" x14ac:dyDescent="0.25">
      <c r="B15" s="117" t="s">
        <v>1181</v>
      </c>
      <c r="E15" s="1" t="s">
        <v>1189</v>
      </c>
    </row>
    <row r="16" spans="2:5" x14ac:dyDescent="0.25">
      <c r="B16" s="117" t="s">
        <v>1182</v>
      </c>
      <c r="E16" s="1" t="s">
        <v>1190</v>
      </c>
    </row>
    <row r="17" spans="2:5" x14ac:dyDescent="0.25">
      <c r="B17" s="117" t="s">
        <v>1183</v>
      </c>
      <c r="E17" s="1" t="s">
        <v>1191</v>
      </c>
    </row>
    <row r="18" spans="2:5" x14ac:dyDescent="0.25">
      <c r="B18" s="117" t="s">
        <v>1185</v>
      </c>
      <c r="E18" s="1" t="s">
        <v>1192</v>
      </c>
    </row>
    <row r="19" spans="2:5" x14ac:dyDescent="0.25">
      <c r="B19" s="117" t="s">
        <v>1184</v>
      </c>
      <c r="E19" s="1" t="s">
        <v>1193</v>
      </c>
    </row>
    <row r="20" spans="2:5" x14ac:dyDescent="0.25">
      <c r="B20" s="117" t="s">
        <v>1186</v>
      </c>
      <c r="E20" s="1" t="s">
        <v>1194</v>
      </c>
    </row>
    <row r="21" spans="2:5" x14ac:dyDescent="0.25">
      <c r="B21" s="117" t="s">
        <v>1187</v>
      </c>
      <c r="E21" s="1" t="s">
        <v>1195</v>
      </c>
    </row>
    <row r="23" spans="2:5" x14ac:dyDescent="0.25">
      <c r="B23" s="2" t="s">
        <v>1196</v>
      </c>
    </row>
    <row r="24" spans="2:5" x14ac:dyDescent="0.25">
      <c r="B24" s="1" t="s">
        <v>1197</v>
      </c>
    </row>
    <row r="25" spans="2:5" x14ac:dyDescent="0.25">
      <c r="B25" s="1" t="s">
        <v>1198</v>
      </c>
    </row>
    <row r="26" spans="2:5" x14ac:dyDescent="0.25">
      <c r="B26" s="1" t="s">
        <v>1200</v>
      </c>
    </row>
    <row r="27" spans="2:5" x14ac:dyDescent="0.25">
      <c r="B27" s="1" t="s">
        <v>1199</v>
      </c>
    </row>
    <row r="28" spans="2:5" x14ac:dyDescent="0.25">
      <c r="B28" s="1" t="s">
        <v>1201</v>
      </c>
    </row>
    <row r="29" spans="2:5" x14ac:dyDescent="0.25">
      <c r="B29" s="1" t="s">
        <v>1202</v>
      </c>
    </row>
    <row r="30" spans="2:5" x14ac:dyDescent="0.25">
      <c r="B30" s="1" t="s">
        <v>1203</v>
      </c>
    </row>
    <row r="32" spans="2:5" x14ac:dyDescent="0.25">
      <c r="B32" s="2" t="s">
        <v>1168</v>
      </c>
    </row>
    <row r="33" spans="2:2" x14ac:dyDescent="0.25">
      <c r="B33" s="1" t="s">
        <v>1172</v>
      </c>
    </row>
    <row r="34" spans="2:2" x14ac:dyDescent="0.25">
      <c r="B34" s="1" t="s">
        <v>1173</v>
      </c>
    </row>
    <row r="36" spans="2:2" x14ac:dyDescent="0.25">
      <c r="B36" s="2" t="s">
        <v>1177</v>
      </c>
    </row>
    <row r="37" spans="2:2" x14ac:dyDescent="0.25">
      <c r="B37" s="1" t="s">
        <v>1178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E952C-727C-42A6-B043-E54F08443660}">
  <sheetPr>
    <pageSetUpPr fitToPage="1"/>
  </sheetPr>
  <dimension ref="A3:H157"/>
  <sheetViews>
    <sheetView showGridLines="0" zoomScale="85" zoomScaleNormal="85" workbookViewId="0"/>
  </sheetViews>
  <sheetFormatPr defaultColWidth="9" defaultRowHeight="13.5" x14ac:dyDescent="0.25"/>
  <cols>
    <col min="1" max="1" width="83.625" style="89" bestFit="1" customWidth="1"/>
    <col min="2" max="2" width="16.75" style="89" bestFit="1" customWidth="1"/>
    <col min="3" max="3" width="9" style="90"/>
    <col min="4" max="4" width="9" style="89"/>
    <col min="5" max="5" width="18.625" style="89" customWidth="1"/>
    <col min="6" max="8" width="12.625" style="90" customWidth="1"/>
    <col min="9" max="16384" width="9" style="89"/>
  </cols>
  <sheetData>
    <row r="3" spans="1:8" x14ac:dyDescent="0.25">
      <c r="A3" s="110" t="s">
        <v>422</v>
      </c>
      <c r="B3" s="89" t="s">
        <v>993</v>
      </c>
      <c r="C3" s="104" t="s">
        <v>994</v>
      </c>
      <c r="F3" s="104" t="s">
        <v>11</v>
      </c>
      <c r="G3" s="104" t="s">
        <v>243</v>
      </c>
      <c r="H3" s="104" t="s">
        <v>428</v>
      </c>
    </row>
    <row r="4" spans="1:8" x14ac:dyDescent="0.25">
      <c r="A4" s="111" t="s">
        <v>11</v>
      </c>
      <c r="B4" s="112">
        <v>55</v>
      </c>
      <c r="C4" s="90" t="str">
        <f>IF(A4="Navistar","Navistar",
IF(A4="PACCAR","PACCAR",
IF(A4="Volvo","Volvo",
C3)))</f>
        <v>Navistar</v>
      </c>
      <c r="E4" s="89" t="str" cm="1">
        <f t="array" ref="E4:E10">Compliance_Dropdowns</f>
        <v>Accept</v>
      </c>
      <c r="F4" s="90">
        <f>SUMIFS($B$3:$B$156,$C$3:$C$156,F$3,$A$3:$A$156,$E4)</f>
        <v>5</v>
      </c>
      <c r="G4" s="90">
        <f>SUMIFS($B$3:$B$156,$C$3:$C$156,G$3,$A$3:$A$156,$E4)</f>
        <v>0</v>
      </c>
      <c r="H4" s="90">
        <f>SUMIFS($B$3:$B$156,$C$3:$C$156,H$3,$A$3:$A$156,$E4)</f>
        <v>1</v>
      </c>
    </row>
    <row r="5" spans="1:8" x14ac:dyDescent="0.25">
      <c r="A5" s="113" t="s">
        <v>166</v>
      </c>
      <c r="B5" s="112">
        <v>2</v>
      </c>
      <c r="C5" s="90" t="str">
        <f t="shared" ref="C5:C68" si="0">IF(A5="Navistar","Navistar",
IF(A5="PACCAR","PACCAR",
IF(A5="Volvo","Volvo",
C4)))</f>
        <v>Navistar</v>
      </c>
      <c r="E5" s="89" t="str">
        <v>Accept with Deviations</v>
      </c>
      <c r="F5" s="90">
        <f t="shared" ref="F5:H10" si="1">SUMIFS($B$3:$B$156,$C$3:$C$156,F$3,$A$3:$A$156,$E5)</f>
        <v>17</v>
      </c>
      <c r="G5" s="90">
        <f t="shared" si="1"/>
        <v>2</v>
      </c>
      <c r="H5" s="90">
        <f t="shared" si="1"/>
        <v>4</v>
      </c>
    </row>
    <row r="6" spans="1:8" x14ac:dyDescent="0.25">
      <c r="A6" s="115" t="s">
        <v>109</v>
      </c>
      <c r="B6" s="112">
        <v>1</v>
      </c>
      <c r="C6" s="90" t="str">
        <f t="shared" si="0"/>
        <v>Navistar</v>
      </c>
      <c r="E6" s="89" t="str">
        <v>Deny</v>
      </c>
      <c r="F6" s="90">
        <f t="shared" si="1"/>
        <v>2</v>
      </c>
      <c r="G6" s="90">
        <f t="shared" si="1"/>
        <v>0</v>
      </c>
      <c r="H6" s="90">
        <f t="shared" si="1"/>
        <v>0</v>
      </c>
    </row>
    <row r="7" spans="1:8" x14ac:dyDescent="0.25">
      <c r="A7" s="115" t="s">
        <v>35</v>
      </c>
      <c r="B7" s="112">
        <v>1</v>
      </c>
      <c r="C7" s="90" t="str">
        <f t="shared" si="0"/>
        <v>Navistar</v>
      </c>
      <c r="E7" s="89" t="str">
        <v>Not in Product Spec</v>
      </c>
      <c r="F7" s="90">
        <f t="shared" si="1"/>
        <v>12</v>
      </c>
      <c r="G7" s="90">
        <f t="shared" si="1"/>
        <v>25</v>
      </c>
      <c r="H7" s="90">
        <f t="shared" si="1"/>
        <v>2</v>
      </c>
    </row>
    <row r="8" spans="1:8" x14ac:dyDescent="0.25">
      <c r="A8" s="113" t="s">
        <v>992</v>
      </c>
      <c r="B8" s="112">
        <v>12</v>
      </c>
      <c r="C8" s="90" t="str">
        <f t="shared" si="0"/>
        <v>Navistar</v>
      </c>
      <c r="E8" s="89" t="str">
        <v>Defer to System</v>
      </c>
      <c r="F8" s="90">
        <f t="shared" si="1"/>
        <v>16</v>
      </c>
      <c r="G8" s="90">
        <f t="shared" si="1"/>
        <v>11</v>
      </c>
      <c r="H8" s="90">
        <f t="shared" si="1"/>
        <v>16</v>
      </c>
    </row>
    <row r="9" spans="1:8" x14ac:dyDescent="0.25">
      <c r="A9" s="115" t="s">
        <v>45</v>
      </c>
      <c r="B9" s="112">
        <v>1</v>
      </c>
      <c r="C9" s="90" t="str">
        <f t="shared" si="0"/>
        <v>Navistar</v>
      </c>
      <c r="E9" s="109" t="str">
        <v>N/A</v>
      </c>
      <c r="F9" s="90">
        <f t="shared" si="1"/>
        <v>1</v>
      </c>
      <c r="G9" s="90">
        <f t="shared" si="1"/>
        <v>28</v>
      </c>
      <c r="H9" s="90">
        <f t="shared" si="1"/>
        <v>0</v>
      </c>
    </row>
    <row r="10" spans="1:8" x14ac:dyDescent="0.25">
      <c r="A10" s="115" t="s">
        <v>43</v>
      </c>
      <c r="B10" s="112">
        <v>1</v>
      </c>
      <c r="C10" s="90" t="str">
        <f t="shared" si="0"/>
        <v>Navistar</v>
      </c>
      <c r="E10" s="89" t="str">
        <v>---</v>
      </c>
      <c r="F10" s="90">
        <f t="shared" si="1"/>
        <v>2</v>
      </c>
      <c r="G10" s="90">
        <f t="shared" si="1"/>
        <v>1</v>
      </c>
      <c r="H10" s="90">
        <f t="shared" si="1"/>
        <v>0</v>
      </c>
    </row>
    <row r="11" spans="1:8" x14ac:dyDescent="0.25">
      <c r="A11" s="115" t="s">
        <v>47</v>
      </c>
      <c r="B11" s="112">
        <v>1</v>
      </c>
      <c r="C11" s="90" t="str">
        <f t="shared" si="0"/>
        <v>Navistar</v>
      </c>
      <c r="E11" s="99" t="s">
        <v>776</v>
      </c>
      <c r="F11" s="104">
        <f>SUM(F4:F10)</f>
        <v>55</v>
      </c>
      <c r="G11" s="104">
        <f>SUM(G4:G10)</f>
        <v>67</v>
      </c>
      <c r="H11" s="104">
        <f>SUM(H4:H10)</f>
        <v>23</v>
      </c>
    </row>
    <row r="12" spans="1:8" x14ac:dyDescent="0.25">
      <c r="A12" s="115" t="s">
        <v>41</v>
      </c>
      <c r="B12" s="112">
        <v>1</v>
      </c>
      <c r="C12" s="90" t="str">
        <f t="shared" si="0"/>
        <v>Navistar</v>
      </c>
    </row>
    <row r="13" spans="1:8" x14ac:dyDescent="0.25">
      <c r="A13" s="115" t="s">
        <v>49</v>
      </c>
      <c r="B13" s="112">
        <v>1</v>
      </c>
      <c r="C13" s="90" t="str">
        <f t="shared" si="0"/>
        <v>Navistar</v>
      </c>
    </row>
    <row r="14" spans="1:8" x14ac:dyDescent="0.25">
      <c r="A14" s="115" t="s">
        <v>33</v>
      </c>
      <c r="B14" s="112">
        <v>1</v>
      </c>
      <c r="C14" s="90" t="str">
        <f t="shared" si="0"/>
        <v>Navistar</v>
      </c>
      <c r="E14" s="108"/>
    </row>
    <row r="15" spans="1:8" x14ac:dyDescent="0.25">
      <c r="A15" s="115" t="s">
        <v>93</v>
      </c>
      <c r="B15" s="112">
        <v>1</v>
      </c>
      <c r="C15" s="90" t="str">
        <f t="shared" si="0"/>
        <v>Navistar</v>
      </c>
    </row>
    <row r="16" spans="1:8" x14ac:dyDescent="0.25">
      <c r="A16" s="115" t="s">
        <v>37</v>
      </c>
      <c r="B16" s="112">
        <v>1</v>
      </c>
      <c r="C16" s="90" t="str">
        <f t="shared" si="0"/>
        <v>Navistar</v>
      </c>
    </row>
    <row r="17" spans="1:3" x14ac:dyDescent="0.25">
      <c r="A17" s="115" t="s">
        <v>31</v>
      </c>
      <c r="B17" s="112">
        <v>1</v>
      </c>
      <c r="C17" s="90" t="str">
        <f t="shared" si="0"/>
        <v>Navistar</v>
      </c>
    </row>
    <row r="18" spans="1:3" x14ac:dyDescent="0.25">
      <c r="A18" s="115" t="s">
        <v>116</v>
      </c>
      <c r="B18" s="112">
        <v>1</v>
      </c>
      <c r="C18" s="90" t="str">
        <f t="shared" si="0"/>
        <v>Navistar</v>
      </c>
    </row>
    <row r="19" spans="1:3" x14ac:dyDescent="0.25">
      <c r="A19" s="115" t="s">
        <v>39</v>
      </c>
      <c r="B19" s="112">
        <v>1</v>
      </c>
      <c r="C19" s="90" t="str">
        <f t="shared" si="0"/>
        <v>Navistar</v>
      </c>
    </row>
    <row r="20" spans="1:3" x14ac:dyDescent="0.25">
      <c r="A20" s="115" t="s">
        <v>59</v>
      </c>
      <c r="B20" s="112">
        <v>1</v>
      </c>
      <c r="C20" s="90" t="str">
        <f t="shared" si="0"/>
        <v>Navistar</v>
      </c>
    </row>
    <row r="21" spans="1:3" x14ac:dyDescent="0.25">
      <c r="A21" s="113" t="s">
        <v>157</v>
      </c>
      <c r="B21" s="112">
        <v>17</v>
      </c>
      <c r="C21" s="90" t="str">
        <f t="shared" si="0"/>
        <v>Navistar</v>
      </c>
    </row>
    <row r="22" spans="1:3" x14ac:dyDescent="0.25">
      <c r="A22" s="115" t="s">
        <v>99</v>
      </c>
      <c r="B22" s="112">
        <v>1</v>
      </c>
      <c r="C22" s="90" t="str">
        <f t="shared" si="0"/>
        <v>Navistar</v>
      </c>
    </row>
    <row r="23" spans="1:3" x14ac:dyDescent="0.25">
      <c r="A23" s="115" t="s">
        <v>29</v>
      </c>
      <c r="B23" s="112">
        <v>1</v>
      </c>
      <c r="C23" s="90" t="str">
        <f t="shared" si="0"/>
        <v>Navistar</v>
      </c>
    </row>
    <row r="24" spans="1:3" x14ac:dyDescent="0.25">
      <c r="A24" s="115" t="s">
        <v>57</v>
      </c>
      <c r="B24" s="112">
        <v>1</v>
      </c>
      <c r="C24" s="90" t="str">
        <f t="shared" si="0"/>
        <v>Navistar</v>
      </c>
    </row>
    <row r="25" spans="1:3" x14ac:dyDescent="0.25">
      <c r="A25" s="115" t="s">
        <v>27</v>
      </c>
      <c r="B25" s="112">
        <v>1</v>
      </c>
      <c r="C25" s="90" t="str">
        <f t="shared" si="0"/>
        <v>Navistar</v>
      </c>
    </row>
    <row r="26" spans="1:3" x14ac:dyDescent="0.25">
      <c r="A26" s="115" t="s">
        <v>25</v>
      </c>
      <c r="B26" s="112">
        <v>1</v>
      </c>
      <c r="C26" s="90" t="str">
        <f t="shared" si="0"/>
        <v>Navistar</v>
      </c>
    </row>
    <row r="27" spans="1:3" x14ac:dyDescent="0.25">
      <c r="A27" s="115" t="s">
        <v>63</v>
      </c>
      <c r="B27" s="112">
        <v>1</v>
      </c>
      <c r="C27" s="90" t="str">
        <f t="shared" si="0"/>
        <v>Navistar</v>
      </c>
    </row>
    <row r="28" spans="1:3" x14ac:dyDescent="0.25">
      <c r="A28" s="115" t="s">
        <v>13</v>
      </c>
      <c r="B28" s="112">
        <v>1</v>
      </c>
      <c r="C28" s="90" t="str">
        <f t="shared" si="0"/>
        <v>Navistar</v>
      </c>
    </row>
    <row r="29" spans="1:3" x14ac:dyDescent="0.25">
      <c r="A29" s="115" t="s">
        <v>65</v>
      </c>
      <c r="B29" s="112">
        <v>1</v>
      </c>
      <c r="C29" s="90" t="str">
        <f t="shared" si="0"/>
        <v>Navistar</v>
      </c>
    </row>
    <row r="30" spans="1:3" x14ac:dyDescent="0.25">
      <c r="A30" s="115" t="s">
        <v>55</v>
      </c>
      <c r="B30" s="112">
        <v>1</v>
      </c>
      <c r="C30" s="90" t="str">
        <f t="shared" si="0"/>
        <v>Navistar</v>
      </c>
    </row>
    <row r="31" spans="1:3" x14ac:dyDescent="0.25">
      <c r="A31" s="115" t="s">
        <v>893</v>
      </c>
      <c r="B31" s="112">
        <v>1</v>
      </c>
      <c r="C31" s="90" t="str">
        <f t="shared" si="0"/>
        <v>Navistar</v>
      </c>
    </row>
    <row r="32" spans="1:3" x14ac:dyDescent="0.25">
      <c r="A32" s="115" t="s">
        <v>15</v>
      </c>
      <c r="B32" s="112">
        <v>1</v>
      </c>
      <c r="C32" s="90" t="str">
        <f t="shared" si="0"/>
        <v>Navistar</v>
      </c>
    </row>
    <row r="33" spans="1:3" x14ac:dyDescent="0.25">
      <c r="A33" s="115" t="s">
        <v>53</v>
      </c>
      <c r="B33" s="112">
        <v>1</v>
      </c>
      <c r="C33" s="90" t="str">
        <f t="shared" si="0"/>
        <v>Navistar</v>
      </c>
    </row>
    <row r="34" spans="1:3" x14ac:dyDescent="0.25">
      <c r="A34" s="115" t="s">
        <v>16</v>
      </c>
      <c r="B34" s="112">
        <v>1</v>
      </c>
      <c r="C34" s="90" t="str">
        <f t="shared" si="0"/>
        <v>Navistar</v>
      </c>
    </row>
    <row r="35" spans="1:3" x14ac:dyDescent="0.25">
      <c r="A35" s="115" t="s">
        <v>23</v>
      </c>
      <c r="B35" s="112">
        <v>1</v>
      </c>
      <c r="C35" s="90" t="str">
        <f t="shared" si="0"/>
        <v>Navistar</v>
      </c>
    </row>
    <row r="36" spans="1:3" x14ac:dyDescent="0.25">
      <c r="A36" s="115" t="s">
        <v>21</v>
      </c>
      <c r="B36" s="112">
        <v>1</v>
      </c>
      <c r="C36" s="90" t="str">
        <f t="shared" si="0"/>
        <v>Navistar</v>
      </c>
    </row>
    <row r="37" spans="1:3" x14ac:dyDescent="0.25">
      <c r="A37" s="115" t="s">
        <v>14</v>
      </c>
      <c r="B37" s="112">
        <v>1</v>
      </c>
      <c r="C37" s="90" t="str">
        <f t="shared" si="0"/>
        <v>Navistar</v>
      </c>
    </row>
    <row r="38" spans="1:3" x14ac:dyDescent="0.25">
      <c r="A38" s="115" t="s">
        <v>1102</v>
      </c>
      <c r="B38" s="112">
        <v>1</v>
      </c>
      <c r="C38" s="90" t="str">
        <f t="shared" si="0"/>
        <v>Navistar</v>
      </c>
    </row>
    <row r="39" spans="1:3" x14ac:dyDescent="0.25">
      <c r="A39" s="113" t="s">
        <v>213</v>
      </c>
      <c r="B39" s="112">
        <v>5</v>
      </c>
      <c r="C39" s="90" t="str">
        <f t="shared" si="0"/>
        <v>Navistar</v>
      </c>
    </row>
    <row r="40" spans="1:3" x14ac:dyDescent="0.25">
      <c r="A40" s="115" t="s">
        <v>101</v>
      </c>
      <c r="B40" s="112">
        <v>1</v>
      </c>
      <c r="C40" s="90" t="str">
        <f t="shared" si="0"/>
        <v>Navistar</v>
      </c>
    </row>
    <row r="41" spans="1:3" x14ac:dyDescent="0.25">
      <c r="A41" s="115" t="s">
        <v>105</v>
      </c>
      <c r="B41" s="112">
        <v>1</v>
      </c>
      <c r="C41" s="90" t="str">
        <f t="shared" si="0"/>
        <v>Navistar</v>
      </c>
    </row>
    <row r="42" spans="1:3" x14ac:dyDescent="0.25">
      <c r="A42" s="115" t="s">
        <v>107</v>
      </c>
      <c r="B42" s="112">
        <v>1</v>
      </c>
      <c r="C42" s="90" t="str">
        <f t="shared" si="0"/>
        <v>Navistar</v>
      </c>
    </row>
    <row r="43" spans="1:3" x14ac:dyDescent="0.25">
      <c r="A43" s="115" t="s">
        <v>75</v>
      </c>
      <c r="B43" s="112">
        <v>1</v>
      </c>
      <c r="C43" s="90" t="str">
        <f t="shared" si="0"/>
        <v>Navistar</v>
      </c>
    </row>
    <row r="44" spans="1:3" x14ac:dyDescent="0.25">
      <c r="A44" s="115" t="s">
        <v>1101</v>
      </c>
      <c r="B44" s="112">
        <v>1</v>
      </c>
      <c r="C44" s="90" t="str">
        <f t="shared" si="0"/>
        <v>Navistar</v>
      </c>
    </row>
    <row r="45" spans="1:3" x14ac:dyDescent="0.25">
      <c r="A45" s="113" t="s">
        <v>119</v>
      </c>
      <c r="B45" s="112">
        <v>1</v>
      </c>
      <c r="C45" s="90" t="str">
        <f t="shared" si="0"/>
        <v>Navistar</v>
      </c>
    </row>
    <row r="46" spans="1:3" x14ac:dyDescent="0.25">
      <c r="A46" s="115" t="s">
        <v>61</v>
      </c>
      <c r="B46" s="112">
        <v>1</v>
      </c>
      <c r="C46" s="90" t="str">
        <f t="shared" si="0"/>
        <v>Navistar</v>
      </c>
    </row>
    <row r="47" spans="1:3" x14ac:dyDescent="0.25">
      <c r="A47" s="113" t="s">
        <v>1070</v>
      </c>
      <c r="B47" s="112">
        <v>2</v>
      </c>
      <c r="C47" s="90" t="str">
        <f t="shared" si="0"/>
        <v>Navistar</v>
      </c>
    </row>
    <row r="48" spans="1:3" x14ac:dyDescent="0.25">
      <c r="A48" s="115" t="s">
        <v>95</v>
      </c>
      <c r="B48" s="112">
        <v>1</v>
      </c>
      <c r="C48" s="90" t="str">
        <f t="shared" si="0"/>
        <v>Navistar</v>
      </c>
    </row>
    <row r="49" spans="1:3" x14ac:dyDescent="0.25">
      <c r="A49" s="115" t="s">
        <v>51</v>
      </c>
      <c r="B49" s="112">
        <v>1</v>
      </c>
      <c r="C49" s="90" t="str">
        <f t="shared" si="0"/>
        <v>Navistar</v>
      </c>
    </row>
    <row r="50" spans="1:3" x14ac:dyDescent="0.25">
      <c r="A50" s="113" t="s">
        <v>1163</v>
      </c>
      <c r="B50" s="112">
        <v>16</v>
      </c>
      <c r="C50" s="90" t="str">
        <f t="shared" si="0"/>
        <v>Navistar</v>
      </c>
    </row>
    <row r="51" spans="1:3" x14ac:dyDescent="0.25">
      <c r="A51" s="115" t="s">
        <v>97</v>
      </c>
      <c r="B51" s="112">
        <v>1</v>
      </c>
      <c r="C51" s="90" t="str">
        <f t="shared" si="0"/>
        <v>Navistar</v>
      </c>
    </row>
    <row r="52" spans="1:3" x14ac:dyDescent="0.25">
      <c r="A52" s="115" t="s">
        <v>71</v>
      </c>
      <c r="B52" s="112">
        <v>1</v>
      </c>
      <c r="C52" s="90" t="str">
        <f t="shared" si="0"/>
        <v>Navistar</v>
      </c>
    </row>
    <row r="53" spans="1:3" x14ac:dyDescent="0.25">
      <c r="A53" s="115" t="s">
        <v>103</v>
      </c>
      <c r="B53" s="112">
        <v>1</v>
      </c>
      <c r="C53" s="90" t="str">
        <f t="shared" si="0"/>
        <v>Navistar</v>
      </c>
    </row>
    <row r="54" spans="1:3" x14ac:dyDescent="0.25">
      <c r="A54" s="115" t="s">
        <v>81</v>
      </c>
      <c r="B54" s="112">
        <v>2</v>
      </c>
      <c r="C54" s="90" t="str">
        <f t="shared" si="0"/>
        <v>Navistar</v>
      </c>
    </row>
    <row r="55" spans="1:3" x14ac:dyDescent="0.25">
      <c r="A55" s="115" t="s">
        <v>83</v>
      </c>
      <c r="B55" s="112">
        <v>1</v>
      </c>
      <c r="C55" s="90" t="str">
        <f t="shared" si="0"/>
        <v>Navistar</v>
      </c>
    </row>
    <row r="56" spans="1:3" x14ac:dyDescent="0.25">
      <c r="A56" s="115" t="s">
        <v>85</v>
      </c>
      <c r="B56" s="112">
        <v>1</v>
      </c>
      <c r="C56" s="90" t="str">
        <f t="shared" si="0"/>
        <v>Navistar</v>
      </c>
    </row>
    <row r="57" spans="1:3" x14ac:dyDescent="0.25">
      <c r="A57" s="115" t="s">
        <v>67</v>
      </c>
      <c r="B57" s="112">
        <v>1</v>
      </c>
      <c r="C57" s="90" t="str">
        <f t="shared" si="0"/>
        <v>Navistar</v>
      </c>
    </row>
    <row r="58" spans="1:3" x14ac:dyDescent="0.25">
      <c r="A58" s="115" t="s">
        <v>69</v>
      </c>
      <c r="B58" s="112">
        <v>1</v>
      </c>
      <c r="C58" s="90" t="str">
        <f t="shared" si="0"/>
        <v>Navistar</v>
      </c>
    </row>
    <row r="59" spans="1:3" x14ac:dyDescent="0.25">
      <c r="A59" s="115" t="s">
        <v>900</v>
      </c>
      <c r="B59" s="112">
        <v>1</v>
      </c>
      <c r="C59" s="90" t="str">
        <f t="shared" si="0"/>
        <v>Navistar</v>
      </c>
    </row>
    <row r="60" spans="1:3" x14ac:dyDescent="0.25">
      <c r="A60" s="115" t="s">
        <v>77</v>
      </c>
      <c r="B60" s="112">
        <v>1</v>
      </c>
      <c r="C60" s="90" t="str">
        <f t="shared" si="0"/>
        <v>Navistar</v>
      </c>
    </row>
    <row r="61" spans="1:3" x14ac:dyDescent="0.25">
      <c r="A61" s="115" t="s">
        <v>79</v>
      </c>
      <c r="B61" s="112">
        <v>1</v>
      </c>
      <c r="C61" s="90" t="str">
        <f t="shared" si="0"/>
        <v>Navistar</v>
      </c>
    </row>
    <row r="62" spans="1:3" x14ac:dyDescent="0.25">
      <c r="A62" s="115" t="s">
        <v>114</v>
      </c>
      <c r="B62" s="112">
        <v>1</v>
      </c>
      <c r="C62" s="90" t="str">
        <f t="shared" si="0"/>
        <v>Navistar</v>
      </c>
    </row>
    <row r="63" spans="1:3" x14ac:dyDescent="0.25">
      <c r="A63" s="115" t="s">
        <v>73</v>
      </c>
      <c r="B63" s="112">
        <v>1</v>
      </c>
      <c r="C63" s="90" t="str">
        <f t="shared" si="0"/>
        <v>Navistar</v>
      </c>
    </row>
    <row r="64" spans="1:3" x14ac:dyDescent="0.25">
      <c r="A64" s="115" t="s">
        <v>87</v>
      </c>
      <c r="B64" s="112">
        <v>1</v>
      </c>
      <c r="C64" s="90" t="str">
        <f>IF(A64="Navistar","Navistar",
IF(A64="PACCAR","PACCAR",
IF(A64="Volvo","Volvo",
C63)))</f>
        <v>Navistar</v>
      </c>
    </row>
    <row r="65" spans="1:3" x14ac:dyDescent="0.25">
      <c r="A65" s="115" t="s">
        <v>89</v>
      </c>
      <c r="B65" s="112">
        <v>1</v>
      </c>
      <c r="C65" s="90" t="str">
        <f t="shared" si="0"/>
        <v>Navistar</v>
      </c>
    </row>
    <row r="66" spans="1:3" x14ac:dyDescent="0.25">
      <c r="A66" s="111" t="s">
        <v>243</v>
      </c>
      <c r="B66" s="112">
        <v>67</v>
      </c>
      <c r="C66" s="90" t="str">
        <f t="shared" si="0"/>
        <v>PACCAR</v>
      </c>
    </row>
    <row r="67" spans="1:3" x14ac:dyDescent="0.25">
      <c r="A67" s="113" t="s">
        <v>992</v>
      </c>
      <c r="B67" s="112">
        <v>25</v>
      </c>
      <c r="C67" s="90" t="str">
        <f t="shared" si="0"/>
        <v>PACCAR</v>
      </c>
    </row>
    <row r="68" spans="1:3" x14ac:dyDescent="0.25">
      <c r="A68" s="115" t="s">
        <v>365</v>
      </c>
      <c r="B68" s="112">
        <v>1</v>
      </c>
      <c r="C68" s="90" t="str">
        <f t="shared" si="0"/>
        <v>PACCAR</v>
      </c>
    </row>
    <row r="69" spans="1:3" x14ac:dyDescent="0.25">
      <c r="A69" s="115" t="s">
        <v>369</v>
      </c>
      <c r="B69" s="112">
        <v>1</v>
      </c>
      <c r="C69" s="90" t="str">
        <f t="shared" ref="C69:C79" si="2">IF(A69="Navistar","Navistar",
IF(A69="PACCAR","PACCAR",
IF(A69="Volvo","Volvo",
C68)))</f>
        <v>PACCAR</v>
      </c>
    </row>
    <row r="70" spans="1:3" x14ac:dyDescent="0.25">
      <c r="A70" s="115" t="s">
        <v>349</v>
      </c>
      <c r="B70" s="112">
        <v>1</v>
      </c>
      <c r="C70" s="90" t="str">
        <f t="shared" si="2"/>
        <v>PACCAR</v>
      </c>
    </row>
    <row r="71" spans="1:3" x14ac:dyDescent="0.25">
      <c r="A71" s="115" t="s">
        <v>363</v>
      </c>
      <c r="B71" s="112">
        <v>1</v>
      </c>
      <c r="C71" s="90" t="str">
        <f t="shared" si="2"/>
        <v>PACCAR</v>
      </c>
    </row>
    <row r="72" spans="1:3" x14ac:dyDescent="0.25">
      <c r="A72" s="115" t="s">
        <v>379</v>
      </c>
      <c r="B72" s="112">
        <v>1</v>
      </c>
      <c r="C72" s="90" t="str">
        <f t="shared" si="2"/>
        <v>PACCAR</v>
      </c>
    </row>
    <row r="73" spans="1:3" x14ac:dyDescent="0.25">
      <c r="A73" s="115" t="s">
        <v>341</v>
      </c>
      <c r="B73" s="112">
        <v>1</v>
      </c>
      <c r="C73" s="90" t="str">
        <f t="shared" si="2"/>
        <v>PACCAR</v>
      </c>
    </row>
    <row r="74" spans="1:3" x14ac:dyDescent="0.25">
      <c r="A74" s="115" t="s">
        <v>250</v>
      </c>
      <c r="B74" s="112">
        <v>1</v>
      </c>
      <c r="C74" s="90" t="str">
        <f t="shared" si="2"/>
        <v>PACCAR</v>
      </c>
    </row>
    <row r="75" spans="1:3" x14ac:dyDescent="0.25">
      <c r="A75" s="115" t="s">
        <v>281</v>
      </c>
      <c r="B75" s="112">
        <v>1</v>
      </c>
      <c r="C75" s="90" t="str">
        <f t="shared" si="2"/>
        <v>PACCAR</v>
      </c>
    </row>
    <row r="76" spans="1:3" x14ac:dyDescent="0.25">
      <c r="A76" s="115" t="s">
        <v>332</v>
      </c>
      <c r="B76" s="112">
        <v>1</v>
      </c>
      <c r="C76" s="90" t="str">
        <f t="shared" si="2"/>
        <v>PACCAR</v>
      </c>
    </row>
    <row r="77" spans="1:3" x14ac:dyDescent="0.25">
      <c r="A77" s="115" t="s">
        <v>367</v>
      </c>
      <c r="B77" s="112">
        <v>1</v>
      </c>
      <c r="C77" s="90" t="str">
        <f t="shared" si="2"/>
        <v>PACCAR</v>
      </c>
    </row>
    <row r="78" spans="1:3" x14ac:dyDescent="0.25">
      <c r="A78" s="115" t="s">
        <v>1014</v>
      </c>
      <c r="B78" s="112">
        <v>1</v>
      </c>
      <c r="C78" s="90" t="str">
        <f t="shared" si="2"/>
        <v>PACCAR</v>
      </c>
    </row>
    <row r="79" spans="1:3" x14ac:dyDescent="0.25">
      <c r="A79" s="115" t="s">
        <v>1016</v>
      </c>
      <c r="B79" s="112">
        <v>1</v>
      </c>
      <c r="C79" s="90" t="str">
        <f t="shared" si="2"/>
        <v>PACCAR</v>
      </c>
    </row>
    <row r="80" spans="1:3" x14ac:dyDescent="0.25">
      <c r="A80" s="115" t="s">
        <v>1011</v>
      </c>
      <c r="B80" s="112">
        <v>1</v>
      </c>
      <c r="C80" s="90" t="str">
        <f>IF(A80="Navistar","Navistar",
IF(A80="PACCAR","PACCAR",
IF(A80="Volvo","Volvo",
C79)))</f>
        <v>PACCAR</v>
      </c>
    </row>
    <row r="81" spans="1:3" x14ac:dyDescent="0.25">
      <c r="A81" s="115" t="s">
        <v>1017</v>
      </c>
      <c r="B81" s="112">
        <v>1</v>
      </c>
      <c r="C81" s="90" t="str">
        <f t="shared" ref="C81:C144" si="3">IF(A81="Navistar","Navistar",
IF(A81="PACCAR","PACCAR",
IF(A81="Volvo","Volvo",
C80)))</f>
        <v>PACCAR</v>
      </c>
    </row>
    <row r="82" spans="1:3" x14ac:dyDescent="0.25">
      <c r="A82" s="115" t="s">
        <v>1018</v>
      </c>
      <c r="B82" s="112">
        <v>1</v>
      </c>
      <c r="C82" s="90" t="str">
        <f t="shared" si="3"/>
        <v>PACCAR</v>
      </c>
    </row>
    <row r="83" spans="1:3" x14ac:dyDescent="0.25">
      <c r="A83" s="115" t="s">
        <v>1009</v>
      </c>
      <c r="B83" s="112">
        <v>1</v>
      </c>
      <c r="C83" s="90" t="str">
        <f t="shared" si="3"/>
        <v>PACCAR</v>
      </c>
    </row>
    <row r="84" spans="1:3" x14ac:dyDescent="0.25">
      <c r="A84" s="115" t="s">
        <v>1012</v>
      </c>
      <c r="B84" s="112">
        <v>1</v>
      </c>
      <c r="C84" s="90" t="str">
        <f t="shared" si="3"/>
        <v>PACCAR</v>
      </c>
    </row>
    <row r="85" spans="1:3" x14ac:dyDescent="0.25">
      <c r="A85" s="115" t="s">
        <v>1010</v>
      </c>
      <c r="B85" s="112">
        <v>1</v>
      </c>
      <c r="C85" s="90" t="str">
        <f t="shared" si="3"/>
        <v>PACCAR</v>
      </c>
    </row>
    <row r="86" spans="1:3" x14ac:dyDescent="0.25">
      <c r="A86" s="115" t="s">
        <v>1049</v>
      </c>
      <c r="B86" s="112">
        <v>1</v>
      </c>
      <c r="C86" s="90" t="str">
        <f t="shared" si="3"/>
        <v>PACCAR</v>
      </c>
    </row>
    <row r="87" spans="1:3" x14ac:dyDescent="0.25">
      <c r="A87" s="115" t="s">
        <v>1051</v>
      </c>
      <c r="B87" s="112">
        <v>1</v>
      </c>
      <c r="C87" s="90" t="str">
        <f t="shared" si="3"/>
        <v>PACCAR</v>
      </c>
    </row>
    <row r="88" spans="1:3" x14ac:dyDescent="0.25">
      <c r="A88" s="115" t="s">
        <v>1064</v>
      </c>
      <c r="B88" s="112">
        <v>1</v>
      </c>
      <c r="C88" s="90" t="str">
        <f t="shared" si="3"/>
        <v>PACCAR</v>
      </c>
    </row>
    <row r="89" spans="1:3" x14ac:dyDescent="0.25">
      <c r="A89" s="115" t="s">
        <v>1063</v>
      </c>
      <c r="B89" s="112">
        <v>1</v>
      </c>
      <c r="C89" s="90" t="str">
        <f t="shared" si="3"/>
        <v>PACCAR</v>
      </c>
    </row>
    <row r="90" spans="1:3" x14ac:dyDescent="0.25">
      <c r="A90" s="115" t="s">
        <v>1062</v>
      </c>
      <c r="B90" s="112">
        <v>1</v>
      </c>
      <c r="C90" s="90" t="str">
        <f t="shared" si="3"/>
        <v>PACCAR</v>
      </c>
    </row>
    <row r="91" spans="1:3" x14ac:dyDescent="0.25">
      <c r="A91" s="115" t="s">
        <v>1060</v>
      </c>
      <c r="B91" s="112">
        <v>1</v>
      </c>
      <c r="C91" s="90" t="str">
        <f t="shared" si="3"/>
        <v>PACCAR</v>
      </c>
    </row>
    <row r="92" spans="1:3" x14ac:dyDescent="0.25">
      <c r="A92" s="115" t="s">
        <v>1061</v>
      </c>
      <c r="B92" s="112">
        <v>1</v>
      </c>
      <c r="C92" s="90" t="str">
        <f t="shared" si="3"/>
        <v>PACCAR</v>
      </c>
    </row>
    <row r="93" spans="1:3" x14ac:dyDescent="0.25">
      <c r="A93" s="113" t="s">
        <v>157</v>
      </c>
      <c r="B93" s="112">
        <v>2</v>
      </c>
      <c r="C93" s="90" t="str">
        <f t="shared" si="3"/>
        <v>PACCAR</v>
      </c>
    </row>
    <row r="94" spans="1:3" x14ac:dyDescent="0.25">
      <c r="A94" s="115" t="s">
        <v>1048</v>
      </c>
      <c r="B94" s="112">
        <v>1</v>
      </c>
      <c r="C94" s="90" t="str">
        <f t="shared" si="3"/>
        <v>PACCAR</v>
      </c>
    </row>
    <row r="95" spans="1:3" x14ac:dyDescent="0.25">
      <c r="A95" s="115" t="s">
        <v>1059</v>
      </c>
      <c r="B95" s="112">
        <v>1</v>
      </c>
      <c r="C95" s="90" t="str">
        <f t="shared" si="3"/>
        <v>PACCAR</v>
      </c>
    </row>
    <row r="96" spans="1:3" x14ac:dyDescent="0.25">
      <c r="A96" s="113" t="s">
        <v>119</v>
      </c>
      <c r="B96" s="112">
        <v>28</v>
      </c>
      <c r="C96" s="90" t="str">
        <f t="shared" si="3"/>
        <v>PACCAR</v>
      </c>
    </row>
    <row r="97" spans="1:3" x14ac:dyDescent="0.25">
      <c r="A97" s="115" t="s">
        <v>338</v>
      </c>
      <c r="B97" s="112">
        <v>1</v>
      </c>
      <c r="C97" s="90" t="str">
        <f t="shared" si="3"/>
        <v>PACCAR</v>
      </c>
    </row>
    <row r="98" spans="1:3" x14ac:dyDescent="0.25">
      <c r="A98" s="115" t="s">
        <v>360</v>
      </c>
      <c r="B98" s="112">
        <v>1</v>
      </c>
      <c r="C98" s="90" t="str">
        <f t="shared" si="3"/>
        <v>PACCAR</v>
      </c>
    </row>
    <row r="99" spans="1:3" x14ac:dyDescent="0.25">
      <c r="A99" s="115" t="s">
        <v>371</v>
      </c>
      <c r="B99" s="112">
        <v>1</v>
      </c>
      <c r="C99" s="90" t="str">
        <f t="shared" si="3"/>
        <v>PACCAR</v>
      </c>
    </row>
    <row r="100" spans="1:3" x14ac:dyDescent="0.25">
      <c r="A100" s="115" t="s">
        <v>386</v>
      </c>
      <c r="B100" s="112">
        <v>1</v>
      </c>
      <c r="C100" s="90" t="str">
        <f t="shared" si="3"/>
        <v>PACCAR</v>
      </c>
    </row>
    <row r="101" spans="1:3" x14ac:dyDescent="0.25">
      <c r="A101" s="115" t="s">
        <v>260</v>
      </c>
      <c r="B101" s="112">
        <v>1</v>
      </c>
      <c r="C101" s="90" t="str">
        <f t="shared" si="3"/>
        <v>PACCAR</v>
      </c>
    </row>
    <row r="102" spans="1:3" x14ac:dyDescent="0.25">
      <c r="A102" s="115" t="s">
        <v>423</v>
      </c>
      <c r="B102" s="112">
        <v>11</v>
      </c>
      <c r="C102" s="90" t="str">
        <f t="shared" si="3"/>
        <v>PACCAR</v>
      </c>
    </row>
    <row r="103" spans="1:3" x14ac:dyDescent="0.25">
      <c r="A103" s="115" t="s">
        <v>1015</v>
      </c>
      <c r="B103" s="112">
        <v>1</v>
      </c>
      <c r="C103" s="90" t="str">
        <f t="shared" si="3"/>
        <v>PACCAR</v>
      </c>
    </row>
    <row r="104" spans="1:3" x14ac:dyDescent="0.25">
      <c r="A104" s="115" t="s">
        <v>1065</v>
      </c>
      <c r="B104" s="112">
        <v>1</v>
      </c>
      <c r="C104" s="90" t="str">
        <f t="shared" si="3"/>
        <v>PACCAR</v>
      </c>
    </row>
    <row r="105" spans="1:3" x14ac:dyDescent="0.25">
      <c r="A105" s="115" t="s">
        <v>1133</v>
      </c>
      <c r="B105" s="112">
        <v>1</v>
      </c>
      <c r="C105" s="90" t="str">
        <f t="shared" si="3"/>
        <v>PACCAR</v>
      </c>
    </row>
    <row r="106" spans="1:3" x14ac:dyDescent="0.25">
      <c r="A106" s="115" t="s">
        <v>1124</v>
      </c>
      <c r="B106" s="112">
        <v>1</v>
      </c>
      <c r="C106" s="90" t="str">
        <f t="shared" si="3"/>
        <v>PACCAR</v>
      </c>
    </row>
    <row r="107" spans="1:3" x14ac:dyDescent="0.25">
      <c r="A107" s="115" t="s">
        <v>1125</v>
      </c>
      <c r="B107" s="112">
        <v>1</v>
      </c>
      <c r="C107" s="90" t="str">
        <f t="shared" si="3"/>
        <v>PACCAR</v>
      </c>
    </row>
    <row r="108" spans="1:3" x14ac:dyDescent="0.25">
      <c r="A108" s="115" t="s">
        <v>1126</v>
      </c>
      <c r="B108" s="112">
        <v>1</v>
      </c>
      <c r="C108" s="90" t="str">
        <f t="shared" si="3"/>
        <v>PACCAR</v>
      </c>
    </row>
    <row r="109" spans="1:3" x14ac:dyDescent="0.25">
      <c r="A109" s="115" t="s">
        <v>1127</v>
      </c>
      <c r="B109" s="112">
        <v>1</v>
      </c>
      <c r="C109" s="90" t="str">
        <f t="shared" si="3"/>
        <v>PACCAR</v>
      </c>
    </row>
    <row r="110" spans="1:3" x14ac:dyDescent="0.25">
      <c r="A110" s="115" t="s">
        <v>1128</v>
      </c>
      <c r="B110" s="112">
        <v>1</v>
      </c>
      <c r="C110" s="90" t="str">
        <f t="shared" si="3"/>
        <v>PACCAR</v>
      </c>
    </row>
    <row r="111" spans="1:3" x14ac:dyDescent="0.25">
      <c r="A111" s="115" t="s">
        <v>1129</v>
      </c>
      <c r="B111" s="112">
        <v>1</v>
      </c>
      <c r="C111" s="90" t="str">
        <f t="shared" si="3"/>
        <v>PACCAR</v>
      </c>
    </row>
    <row r="112" spans="1:3" x14ac:dyDescent="0.25">
      <c r="A112" s="115" t="s">
        <v>1130</v>
      </c>
      <c r="B112" s="112">
        <v>1</v>
      </c>
      <c r="C112" s="90" t="str">
        <f t="shared" si="3"/>
        <v>PACCAR</v>
      </c>
    </row>
    <row r="113" spans="1:3" x14ac:dyDescent="0.25">
      <c r="A113" s="115" t="s">
        <v>1131</v>
      </c>
      <c r="B113" s="112">
        <v>1</v>
      </c>
      <c r="C113" s="90" t="str">
        <f t="shared" si="3"/>
        <v>PACCAR</v>
      </c>
    </row>
    <row r="114" spans="1:3" x14ac:dyDescent="0.25">
      <c r="A114" s="115" t="s">
        <v>1132</v>
      </c>
      <c r="B114" s="112">
        <v>1</v>
      </c>
      <c r="C114" s="90" t="str">
        <f t="shared" si="3"/>
        <v>PACCAR</v>
      </c>
    </row>
    <row r="115" spans="1:3" x14ac:dyDescent="0.25">
      <c r="A115" s="113" t="s">
        <v>1070</v>
      </c>
      <c r="B115" s="112">
        <v>1</v>
      </c>
      <c r="C115" s="90" t="str">
        <f t="shared" si="3"/>
        <v>PACCAR</v>
      </c>
    </row>
    <row r="116" spans="1:3" x14ac:dyDescent="0.25">
      <c r="A116" s="115" t="s">
        <v>263</v>
      </c>
      <c r="B116" s="112">
        <v>1</v>
      </c>
      <c r="C116" s="90" t="str">
        <f t="shared" si="3"/>
        <v>PACCAR</v>
      </c>
    </row>
    <row r="117" spans="1:3" x14ac:dyDescent="0.25">
      <c r="A117" s="113" t="s">
        <v>1163</v>
      </c>
      <c r="B117" s="112">
        <v>11</v>
      </c>
      <c r="C117" s="90" t="str">
        <f t="shared" si="3"/>
        <v>PACCAR</v>
      </c>
    </row>
    <row r="118" spans="1:3" x14ac:dyDescent="0.25">
      <c r="A118" s="115" t="s">
        <v>1023</v>
      </c>
      <c r="B118" s="112">
        <v>1</v>
      </c>
      <c r="C118" s="90" t="str">
        <f t="shared" si="3"/>
        <v>PACCAR</v>
      </c>
    </row>
    <row r="119" spans="1:3" x14ac:dyDescent="0.25">
      <c r="A119" s="115" t="s">
        <v>1022</v>
      </c>
      <c r="B119" s="112">
        <v>1</v>
      </c>
      <c r="C119" s="90" t="str">
        <f t="shared" si="3"/>
        <v>PACCAR</v>
      </c>
    </row>
    <row r="120" spans="1:3" x14ac:dyDescent="0.25">
      <c r="A120" s="115" t="s">
        <v>1033</v>
      </c>
      <c r="B120" s="112">
        <v>1</v>
      </c>
      <c r="C120" s="90" t="str">
        <f t="shared" si="3"/>
        <v>PACCAR</v>
      </c>
    </row>
    <row r="121" spans="1:3" x14ac:dyDescent="0.25">
      <c r="A121" s="115" t="s">
        <v>1032</v>
      </c>
      <c r="B121" s="112">
        <v>1</v>
      </c>
      <c r="C121" s="90" t="str">
        <f t="shared" si="3"/>
        <v>PACCAR</v>
      </c>
    </row>
    <row r="122" spans="1:3" x14ac:dyDescent="0.25">
      <c r="A122" s="115" t="s">
        <v>1020</v>
      </c>
      <c r="B122" s="112">
        <v>1</v>
      </c>
      <c r="C122" s="90" t="str">
        <f t="shared" si="3"/>
        <v>PACCAR</v>
      </c>
    </row>
    <row r="123" spans="1:3" x14ac:dyDescent="0.25">
      <c r="A123" s="115" t="s">
        <v>1021</v>
      </c>
      <c r="B123" s="112">
        <v>1</v>
      </c>
      <c r="C123" s="90" t="str">
        <f t="shared" si="3"/>
        <v>PACCAR</v>
      </c>
    </row>
    <row r="124" spans="1:3" x14ac:dyDescent="0.25">
      <c r="A124" s="115" t="s">
        <v>1013</v>
      </c>
      <c r="B124" s="112">
        <v>1</v>
      </c>
      <c r="C124" s="90" t="str">
        <f t="shared" si="3"/>
        <v>PACCAR</v>
      </c>
    </row>
    <row r="125" spans="1:3" x14ac:dyDescent="0.25">
      <c r="A125" s="115" t="s">
        <v>1019</v>
      </c>
      <c r="B125" s="112">
        <v>1</v>
      </c>
      <c r="C125" s="90" t="str">
        <f t="shared" si="3"/>
        <v>PACCAR</v>
      </c>
    </row>
    <row r="126" spans="1:3" x14ac:dyDescent="0.25">
      <c r="A126" s="115" t="s">
        <v>1041</v>
      </c>
      <c r="B126" s="112">
        <v>1</v>
      </c>
      <c r="C126" s="90" t="str">
        <f t="shared" si="3"/>
        <v>PACCAR</v>
      </c>
    </row>
    <row r="127" spans="1:3" x14ac:dyDescent="0.25">
      <c r="A127" s="115" t="s">
        <v>1042</v>
      </c>
      <c r="B127" s="112">
        <v>1</v>
      </c>
      <c r="C127" s="90" t="str">
        <f t="shared" si="3"/>
        <v>PACCAR</v>
      </c>
    </row>
    <row r="128" spans="1:3" x14ac:dyDescent="0.25">
      <c r="A128" s="115" t="s">
        <v>1111</v>
      </c>
      <c r="B128" s="112">
        <v>1</v>
      </c>
      <c r="C128" s="90" t="str">
        <f t="shared" si="3"/>
        <v>PACCAR</v>
      </c>
    </row>
    <row r="129" spans="1:3" x14ac:dyDescent="0.25">
      <c r="A129" s="111" t="s">
        <v>428</v>
      </c>
      <c r="B129" s="112">
        <v>23</v>
      </c>
      <c r="C129" s="90" t="str">
        <f t="shared" si="3"/>
        <v>Volvo</v>
      </c>
    </row>
    <row r="130" spans="1:3" x14ac:dyDescent="0.25">
      <c r="A130" s="113" t="s">
        <v>992</v>
      </c>
      <c r="B130" s="112">
        <v>2</v>
      </c>
      <c r="C130" s="90" t="str">
        <f t="shared" si="3"/>
        <v>Volvo</v>
      </c>
    </row>
    <row r="131" spans="1:3" x14ac:dyDescent="0.25">
      <c r="A131" s="115" t="s">
        <v>691</v>
      </c>
      <c r="B131" s="112">
        <v>1</v>
      </c>
      <c r="C131" s="90" t="str">
        <f t="shared" si="3"/>
        <v>Volvo</v>
      </c>
    </row>
    <row r="132" spans="1:3" x14ac:dyDescent="0.25">
      <c r="A132" s="115" t="s">
        <v>693</v>
      </c>
      <c r="B132" s="112">
        <v>1</v>
      </c>
      <c r="C132" s="90" t="str">
        <f t="shared" si="3"/>
        <v>Volvo</v>
      </c>
    </row>
    <row r="133" spans="1:3" x14ac:dyDescent="0.25">
      <c r="A133" s="113" t="s">
        <v>157</v>
      </c>
      <c r="B133" s="112">
        <v>4</v>
      </c>
      <c r="C133" s="90" t="str">
        <f t="shared" si="3"/>
        <v>Volvo</v>
      </c>
    </row>
    <row r="134" spans="1:3" x14ac:dyDescent="0.25">
      <c r="A134" s="115" t="s">
        <v>692</v>
      </c>
      <c r="B134" s="112">
        <v>1</v>
      </c>
      <c r="C134" s="90" t="str">
        <f t="shared" si="3"/>
        <v>Volvo</v>
      </c>
    </row>
    <row r="135" spans="1:3" x14ac:dyDescent="0.25">
      <c r="A135" s="115" t="s">
        <v>711</v>
      </c>
      <c r="B135" s="112">
        <v>1</v>
      </c>
      <c r="C135" s="90" t="str">
        <f t="shared" si="3"/>
        <v>Volvo</v>
      </c>
    </row>
    <row r="136" spans="1:3" x14ac:dyDescent="0.25">
      <c r="A136" s="115" t="s">
        <v>706</v>
      </c>
      <c r="B136" s="112">
        <v>1</v>
      </c>
      <c r="C136" s="90" t="str">
        <f t="shared" si="3"/>
        <v>Volvo</v>
      </c>
    </row>
    <row r="137" spans="1:3" x14ac:dyDescent="0.25">
      <c r="A137" s="115" t="s">
        <v>707</v>
      </c>
      <c r="B137" s="112">
        <v>1</v>
      </c>
      <c r="C137" s="90" t="str">
        <f t="shared" si="3"/>
        <v>Volvo</v>
      </c>
    </row>
    <row r="138" spans="1:3" x14ac:dyDescent="0.25">
      <c r="A138" s="113" t="s">
        <v>213</v>
      </c>
      <c r="B138" s="112">
        <v>1</v>
      </c>
      <c r="C138" s="90" t="str">
        <f t="shared" si="3"/>
        <v>Volvo</v>
      </c>
    </row>
    <row r="139" spans="1:3" x14ac:dyDescent="0.25">
      <c r="A139" s="115" t="s">
        <v>109</v>
      </c>
      <c r="B139" s="112">
        <v>1</v>
      </c>
      <c r="C139" s="90" t="str">
        <f t="shared" si="3"/>
        <v>Volvo</v>
      </c>
    </row>
    <row r="140" spans="1:3" x14ac:dyDescent="0.25">
      <c r="A140" s="113" t="s">
        <v>1163</v>
      </c>
      <c r="B140" s="112">
        <v>16</v>
      </c>
      <c r="C140" s="90" t="str">
        <f t="shared" si="3"/>
        <v>Volvo</v>
      </c>
    </row>
    <row r="141" spans="1:3" x14ac:dyDescent="0.25">
      <c r="A141" s="115" t="s">
        <v>103</v>
      </c>
      <c r="B141" s="112">
        <v>1</v>
      </c>
      <c r="C141" s="90" t="str">
        <f t="shared" si="3"/>
        <v>Volvo</v>
      </c>
    </row>
    <row r="142" spans="1:3" x14ac:dyDescent="0.25">
      <c r="A142" s="115" t="s">
        <v>975</v>
      </c>
      <c r="B142" s="112">
        <v>1</v>
      </c>
      <c r="C142" s="90" t="str">
        <f t="shared" si="3"/>
        <v>Volvo</v>
      </c>
    </row>
    <row r="143" spans="1:3" x14ac:dyDescent="0.25">
      <c r="A143" s="115" t="s">
        <v>675</v>
      </c>
      <c r="B143" s="112">
        <v>1</v>
      </c>
      <c r="C143" s="90" t="str">
        <f t="shared" si="3"/>
        <v>Volvo</v>
      </c>
    </row>
    <row r="144" spans="1:3" x14ac:dyDescent="0.25">
      <c r="A144" s="115" t="s">
        <v>672</v>
      </c>
      <c r="B144" s="112">
        <v>1</v>
      </c>
      <c r="C144" s="90" t="str">
        <f t="shared" si="3"/>
        <v>Volvo</v>
      </c>
    </row>
    <row r="145" spans="1:3" x14ac:dyDescent="0.25">
      <c r="A145" s="115" t="s">
        <v>947</v>
      </c>
      <c r="B145" s="112">
        <v>1</v>
      </c>
      <c r="C145" s="90" t="str">
        <f t="shared" ref="C145:C156" si="4">IF(A145="Navistar","Navistar",
IF(A145="PACCAR","PACCAR",
IF(A145="Volvo","Volvo",
C144)))</f>
        <v>Volvo</v>
      </c>
    </row>
    <row r="146" spans="1:3" x14ac:dyDescent="0.25">
      <c r="A146" s="115" t="s">
        <v>953</v>
      </c>
      <c r="B146" s="112">
        <v>1</v>
      </c>
      <c r="C146" s="90" t="str">
        <f t="shared" si="4"/>
        <v>Volvo</v>
      </c>
    </row>
    <row r="147" spans="1:3" x14ac:dyDescent="0.25">
      <c r="A147" s="115" t="s">
        <v>948</v>
      </c>
      <c r="B147" s="112">
        <v>1</v>
      </c>
      <c r="C147" s="90" t="str">
        <f t="shared" si="4"/>
        <v>Volvo</v>
      </c>
    </row>
    <row r="148" spans="1:3" x14ac:dyDescent="0.25">
      <c r="A148" s="115" t="s">
        <v>949</v>
      </c>
      <c r="B148" s="112">
        <v>1</v>
      </c>
      <c r="C148" s="90" t="str">
        <f t="shared" si="4"/>
        <v>Volvo</v>
      </c>
    </row>
    <row r="149" spans="1:3" x14ac:dyDescent="0.25">
      <c r="A149" s="115" t="s">
        <v>954</v>
      </c>
      <c r="B149" s="112">
        <v>1</v>
      </c>
      <c r="C149" s="90" t="str">
        <f t="shared" si="4"/>
        <v>Volvo</v>
      </c>
    </row>
    <row r="150" spans="1:3" x14ac:dyDescent="0.25">
      <c r="A150" s="115" t="s">
        <v>950</v>
      </c>
      <c r="B150" s="112">
        <v>1</v>
      </c>
      <c r="C150" s="90" t="str">
        <f t="shared" si="4"/>
        <v>Volvo</v>
      </c>
    </row>
    <row r="151" spans="1:3" x14ac:dyDescent="0.25">
      <c r="A151" s="115" t="s">
        <v>951</v>
      </c>
      <c r="B151" s="112">
        <v>1</v>
      </c>
      <c r="C151" s="90" t="str">
        <f t="shared" si="4"/>
        <v>Volvo</v>
      </c>
    </row>
    <row r="152" spans="1:3" x14ac:dyDescent="0.25">
      <c r="A152" s="115" t="s">
        <v>952</v>
      </c>
      <c r="B152" s="112">
        <v>1</v>
      </c>
      <c r="C152" s="90" t="str">
        <f t="shared" si="4"/>
        <v>Volvo</v>
      </c>
    </row>
    <row r="153" spans="1:3" x14ac:dyDescent="0.25">
      <c r="A153" s="115" t="s">
        <v>671</v>
      </c>
      <c r="B153" s="112">
        <v>1</v>
      </c>
      <c r="C153" s="90" t="str">
        <f t="shared" si="4"/>
        <v>Volvo</v>
      </c>
    </row>
    <row r="154" spans="1:3" x14ac:dyDescent="0.25">
      <c r="A154" s="115" t="s">
        <v>972</v>
      </c>
      <c r="B154" s="112">
        <v>1</v>
      </c>
      <c r="C154" s="90" t="str">
        <f t="shared" si="4"/>
        <v>Volvo</v>
      </c>
    </row>
    <row r="155" spans="1:3" x14ac:dyDescent="0.25">
      <c r="A155" s="115" t="s">
        <v>712</v>
      </c>
      <c r="B155" s="112">
        <v>1</v>
      </c>
      <c r="C155" s="90" t="str">
        <f t="shared" si="4"/>
        <v>Volvo</v>
      </c>
    </row>
    <row r="156" spans="1:3" x14ac:dyDescent="0.25">
      <c r="A156" s="115" t="s">
        <v>966</v>
      </c>
      <c r="B156" s="112">
        <v>1</v>
      </c>
      <c r="C156" s="90" t="str">
        <f t="shared" si="4"/>
        <v>Volvo</v>
      </c>
    </row>
    <row r="157" spans="1:3" x14ac:dyDescent="0.25">
      <c r="A157" s="111" t="s">
        <v>424</v>
      </c>
      <c r="B157" s="112">
        <v>145</v>
      </c>
    </row>
  </sheetData>
  <printOptions horizontalCentered="1"/>
  <pageMargins left="0.7" right="0.7" top="1" bottom="0.75" header="0.3" footer="0.3"/>
  <pageSetup scale="47" fitToHeight="0" orientation="portrait" r:id="rId2"/>
  <headerFooter>
    <oddHeader>&amp;L&amp;9&amp;F
Reference doc = Y385081 Rev 001&amp;R&amp;9&amp;D</oddHeader>
    <oddFooter xml:space="preserve">&amp;C&amp;"Arial,Italic"&amp;9&amp;K000000&amp;Z
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590F-FB67-4E79-BA63-3D92D7937A9F}">
  <dimension ref="B2:AD194"/>
  <sheetViews>
    <sheetView showGridLines="0" zoomScale="70" zoomScaleNormal="70" workbookViewId="0">
      <pane ySplit="2" topLeftCell="A3" activePane="bottomLeft" state="frozen"/>
      <selection activeCell="C1" sqref="C1"/>
      <selection pane="bottomLeft"/>
    </sheetView>
  </sheetViews>
  <sheetFormatPr defaultColWidth="8.75" defaultRowHeight="15" x14ac:dyDescent="0.25"/>
  <cols>
    <col min="1" max="1" width="8.75" style="1"/>
    <col min="2" max="2" width="18.25" style="1" customWidth="1"/>
    <col min="3" max="3" width="28.25" style="1" customWidth="1"/>
    <col min="4" max="4" width="20.5" style="83" customWidth="1"/>
    <col min="5" max="5" width="45.75" style="1" customWidth="1"/>
    <col min="6" max="6" width="31.25" style="1" customWidth="1"/>
    <col min="7" max="10" width="35.625" style="1" customWidth="1"/>
    <col min="11" max="11" width="14.875" style="1" customWidth="1"/>
    <col min="12" max="13" width="20.75" style="1" customWidth="1"/>
    <col min="14" max="17" width="25.625" style="82" customWidth="1"/>
    <col min="18" max="21" width="25.75" style="1" customWidth="1"/>
    <col min="22" max="25" width="20.625" style="1" customWidth="1"/>
    <col min="26" max="26" width="18.625" style="1" customWidth="1"/>
    <col min="27" max="27" width="77.75" style="1" bestFit="1" customWidth="1"/>
    <col min="28" max="29" width="12.75" style="1" customWidth="1"/>
    <col min="30" max="16384" width="8.75" style="1"/>
  </cols>
  <sheetData>
    <row r="2" spans="2:30" x14ac:dyDescent="0.25">
      <c r="B2" s="2" t="s">
        <v>818</v>
      </c>
      <c r="C2" s="2" t="s">
        <v>819</v>
      </c>
      <c r="D2" s="87" t="s">
        <v>978</v>
      </c>
      <c r="E2" s="2" t="s">
        <v>820</v>
      </c>
      <c r="F2" s="2" t="s">
        <v>983</v>
      </c>
      <c r="G2" s="2" t="s">
        <v>979</v>
      </c>
      <c r="H2" s="2" t="s">
        <v>980</v>
      </c>
      <c r="I2" s="2" t="s">
        <v>981</v>
      </c>
      <c r="J2" s="2" t="s">
        <v>982</v>
      </c>
      <c r="K2" s="114" t="s">
        <v>1164</v>
      </c>
      <c r="L2" s="2" t="s">
        <v>984</v>
      </c>
      <c r="M2" s="2" t="s">
        <v>6</v>
      </c>
      <c r="N2" s="80" t="s">
        <v>421</v>
      </c>
      <c r="O2" s="80" t="s">
        <v>985</v>
      </c>
      <c r="P2" s="80" t="s">
        <v>986</v>
      </c>
      <c r="Q2" s="80" t="s">
        <v>987</v>
      </c>
      <c r="R2" s="2" t="s">
        <v>988</v>
      </c>
      <c r="S2" s="2" t="s">
        <v>989</v>
      </c>
      <c r="T2" s="2" t="s">
        <v>990</v>
      </c>
      <c r="U2" s="2" t="s">
        <v>991</v>
      </c>
      <c r="V2" s="2" t="s">
        <v>622</v>
      </c>
      <c r="W2" s="2" t="s">
        <v>623</v>
      </c>
      <c r="X2" s="2" t="s">
        <v>624</v>
      </c>
      <c r="Y2" s="2" t="s">
        <v>625</v>
      </c>
      <c r="Z2" s="2" t="s">
        <v>9</v>
      </c>
      <c r="AA2" s="2" t="s">
        <v>576</v>
      </c>
    </row>
    <row r="3" spans="2:30" x14ac:dyDescent="0.25">
      <c r="B3" s="100" t="s">
        <v>11</v>
      </c>
      <c r="C3" s="100" t="s">
        <v>12</v>
      </c>
      <c r="D3" s="101" t="s">
        <v>17</v>
      </c>
      <c r="E3" s="100" t="s">
        <v>13</v>
      </c>
      <c r="F3" s="100"/>
      <c r="G3" s="100" t="s">
        <v>825</v>
      </c>
      <c r="H3" s="100" t="s">
        <v>826</v>
      </c>
      <c r="I3" s="100"/>
      <c r="J3" s="100"/>
      <c r="K3" s="100"/>
      <c r="L3" s="100" t="s">
        <v>475</v>
      </c>
      <c r="M3" s="100" t="s">
        <v>476</v>
      </c>
      <c r="N3" s="101" t="s">
        <v>1142</v>
      </c>
      <c r="O3" s="100" t="s">
        <v>502</v>
      </c>
      <c r="P3" s="100" t="s">
        <v>119</v>
      </c>
      <c r="Q3" s="100"/>
      <c r="R3" s="102" t="s">
        <v>793</v>
      </c>
      <c r="S3" s="102"/>
      <c r="T3" s="102" t="s">
        <v>767</v>
      </c>
      <c r="U3" s="102" t="s">
        <v>768</v>
      </c>
      <c r="V3" s="3" t="s">
        <v>213</v>
      </c>
      <c r="W3" s="3" t="s">
        <v>157</v>
      </c>
      <c r="X3" s="3"/>
      <c r="Y3" s="3"/>
      <c r="Z3" s="3" t="str">
        <f>IF(K3="Defer to System","Defer to System",
IF(N3="","Not in Product Spec",
IF(AND(V3="",W3="",X3="",Y3=""),"---",
IF(OR(V3="Deny",W3="Deny",X3="Deny",Y3="Deny"),"Deny",
IF(OR(V3="Accept with Deviations",W3="Accept with Deviations",X3="Accept with Deviations",Y3="Accept with Deviations"),"Accept with Deviations",
"Accept")))))</f>
        <v>Accept with Deviations</v>
      </c>
      <c r="AA3" s="100" t="s">
        <v>1072</v>
      </c>
      <c r="AB3" s="3"/>
      <c r="AC3" s="3"/>
      <c r="AD3" s="4"/>
    </row>
    <row r="4" spans="2:30" x14ac:dyDescent="0.25">
      <c r="B4" s="1" t="s">
        <v>11</v>
      </c>
      <c r="C4" s="1" t="s">
        <v>12</v>
      </c>
      <c r="D4" s="83" t="s">
        <v>18</v>
      </c>
      <c r="E4" s="1" t="s">
        <v>14</v>
      </c>
      <c r="G4" s="1" t="s">
        <v>827</v>
      </c>
      <c r="H4" s="1" t="s">
        <v>828</v>
      </c>
      <c r="I4" s="1" t="s">
        <v>829</v>
      </c>
      <c r="J4" s="1" t="s">
        <v>830</v>
      </c>
      <c r="K4" s="4"/>
      <c r="L4" s="4" t="s">
        <v>475</v>
      </c>
      <c r="M4" s="4" t="s">
        <v>476</v>
      </c>
      <c r="N4" s="3" t="s">
        <v>1143</v>
      </c>
      <c r="O4" s="4" t="s">
        <v>559</v>
      </c>
      <c r="P4" s="4" t="s">
        <v>561</v>
      </c>
      <c r="Q4" s="4"/>
      <c r="R4" s="81" t="s">
        <v>792</v>
      </c>
      <c r="S4" s="81" t="s">
        <v>808</v>
      </c>
      <c r="T4" s="81" t="s">
        <v>724</v>
      </c>
      <c r="U4" s="81" t="s">
        <v>723</v>
      </c>
      <c r="V4" s="3" t="s">
        <v>157</v>
      </c>
      <c r="W4" s="3" t="s">
        <v>213</v>
      </c>
      <c r="X4" s="3" t="s">
        <v>213</v>
      </c>
      <c r="Y4" s="3" t="s">
        <v>213</v>
      </c>
      <c r="Z4" s="3" t="str">
        <f t="shared" ref="Z4:Z13" si="0">IF(K4="Defer to System","Defer to System",
IF(N4="","Not in Product Spec",
IF(AND(V4="",W4="",X4="",Y4=""),"---",
IF(OR(V4="Deny",W4="Deny",X4="Deny",Y4="Deny"),"Deny",
IF(OR(V4="Accept with Deviations",W4="Accept with Deviations",X4="Accept with Deviations",Y4="Accept with Deviations"),"Accept with Deviations",
"Accept")))))</f>
        <v>Accept with Deviations</v>
      </c>
      <c r="AA4" s="3" t="s">
        <v>1072</v>
      </c>
      <c r="AB4" s="3"/>
      <c r="AC4" s="3"/>
    </row>
    <row r="5" spans="2:30" x14ac:dyDescent="0.25">
      <c r="B5" s="100" t="s">
        <v>11</v>
      </c>
      <c r="C5" s="100" t="s">
        <v>12</v>
      </c>
      <c r="D5" s="101" t="s">
        <v>19</v>
      </c>
      <c r="E5" s="100" t="s">
        <v>15</v>
      </c>
      <c r="F5" s="100"/>
      <c r="G5" s="100" t="s">
        <v>821</v>
      </c>
      <c r="H5" s="100" t="s">
        <v>822</v>
      </c>
      <c r="I5" s="100" t="s">
        <v>823</v>
      </c>
      <c r="J5" s="100" t="s">
        <v>824</v>
      </c>
      <c r="K5" s="100"/>
      <c r="L5" s="100" t="s">
        <v>475</v>
      </c>
      <c r="M5" s="100" t="s">
        <v>476</v>
      </c>
      <c r="N5" s="101" t="s">
        <v>1144</v>
      </c>
      <c r="O5" s="100" t="s">
        <v>498</v>
      </c>
      <c r="P5" s="100" t="s">
        <v>500</v>
      </c>
      <c r="Q5" s="100"/>
      <c r="R5" s="102" t="s">
        <v>796</v>
      </c>
      <c r="S5" s="102"/>
      <c r="T5" s="102" t="s">
        <v>611</v>
      </c>
      <c r="U5" s="102" t="s">
        <v>612</v>
      </c>
      <c r="V5" s="3" t="s">
        <v>157</v>
      </c>
      <c r="W5" s="3"/>
      <c r="X5" s="3"/>
      <c r="Y5" s="3"/>
      <c r="Z5" s="3" t="str">
        <f t="shared" si="0"/>
        <v>Accept with Deviations</v>
      </c>
      <c r="AA5" s="100" t="s">
        <v>1073</v>
      </c>
    </row>
    <row r="6" spans="2:30" x14ac:dyDescent="0.25">
      <c r="B6" s="1" t="s">
        <v>11</v>
      </c>
      <c r="C6" s="1" t="s">
        <v>12</v>
      </c>
      <c r="D6" s="83" t="s">
        <v>20</v>
      </c>
      <c r="E6" s="1" t="s">
        <v>16</v>
      </c>
      <c r="G6" s="1" t="s">
        <v>831</v>
      </c>
      <c r="H6" s="1" t="s">
        <v>832</v>
      </c>
      <c r="I6" s="1" t="s">
        <v>833</v>
      </c>
      <c r="J6" s="1" t="s">
        <v>744</v>
      </c>
      <c r="K6" s="4"/>
      <c r="L6" s="4" t="s">
        <v>475</v>
      </c>
      <c r="M6" s="4" t="s">
        <v>476</v>
      </c>
      <c r="N6" s="3" t="s">
        <v>1145</v>
      </c>
      <c r="O6" s="4" t="s">
        <v>497</v>
      </c>
      <c r="P6" s="4" t="s">
        <v>499</v>
      </c>
      <c r="Q6" s="4"/>
      <c r="R6" s="81" t="s">
        <v>793</v>
      </c>
      <c r="S6" s="81" t="s">
        <v>803</v>
      </c>
      <c r="T6" s="81" t="s">
        <v>601</v>
      </c>
      <c r="U6" s="81" t="s">
        <v>602</v>
      </c>
      <c r="V6" s="3" t="s">
        <v>157</v>
      </c>
      <c r="W6" s="3" t="s">
        <v>157</v>
      </c>
      <c r="X6" s="3"/>
      <c r="Y6" s="3" t="s">
        <v>213</v>
      </c>
      <c r="Z6" s="3" t="str">
        <f t="shared" si="0"/>
        <v>Accept with Deviations</v>
      </c>
      <c r="AA6" s="3" t="s">
        <v>1072</v>
      </c>
    </row>
    <row r="7" spans="2:30" x14ac:dyDescent="0.25">
      <c r="B7" s="100" t="s">
        <v>11</v>
      </c>
      <c r="C7" s="100" t="s">
        <v>12</v>
      </c>
      <c r="D7" s="101" t="s">
        <v>22</v>
      </c>
      <c r="E7" s="100" t="s">
        <v>21</v>
      </c>
      <c r="F7" s="100"/>
      <c r="G7" s="100" t="s">
        <v>831</v>
      </c>
      <c r="H7" s="100" t="s">
        <v>837</v>
      </c>
      <c r="I7" s="100" t="s">
        <v>836</v>
      </c>
      <c r="J7" s="100" t="s">
        <v>835</v>
      </c>
      <c r="K7" s="100"/>
      <c r="L7" s="100" t="s">
        <v>475</v>
      </c>
      <c r="M7" s="100" t="s">
        <v>476</v>
      </c>
      <c r="N7" s="101" t="s">
        <v>1146</v>
      </c>
      <c r="O7" s="100" t="s">
        <v>483</v>
      </c>
      <c r="P7" s="100" t="s">
        <v>1138</v>
      </c>
      <c r="Q7" s="100"/>
      <c r="R7" s="102" t="s">
        <v>793</v>
      </c>
      <c r="S7" s="102" t="s">
        <v>803</v>
      </c>
      <c r="T7" s="102" t="s">
        <v>586</v>
      </c>
      <c r="U7" s="102" t="s">
        <v>587</v>
      </c>
      <c r="V7" s="3" t="s">
        <v>157</v>
      </c>
      <c r="W7" s="3"/>
      <c r="X7" s="3"/>
      <c r="Y7" s="3" t="s">
        <v>213</v>
      </c>
      <c r="Z7" s="3" t="str">
        <f t="shared" si="0"/>
        <v>Accept with Deviations</v>
      </c>
      <c r="AA7" s="100" t="s">
        <v>1072</v>
      </c>
    </row>
    <row r="8" spans="2:30" x14ac:dyDescent="0.25">
      <c r="B8" s="1" t="s">
        <v>11</v>
      </c>
      <c r="C8" s="1" t="s">
        <v>12</v>
      </c>
      <c r="D8" s="83" t="s">
        <v>24</v>
      </c>
      <c r="E8" s="1" t="s">
        <v>23</v>
      </c>
      <c r="G8" s="1" t="s">
        <v>831</v>
      </c>
      <c r="H8" s="1" t="s">
        <v>837</v>
      </c>
      <c r="I8" s="1" t="s">
        <v>836</v>
      </c>
      <c r="J8" s="1" t="s">
        <v>590</v>
      </c>
      <c r="K8" s="4"/>
      <c r="L8" s="4" t="s">
        <v>475</v>
      </c>
      <c r="M8" s="4" t="s">
        <v>476</v>
      </c>
      <c r="N8" s="3" t="s">
        <v>1146</v>
      </c>
      <c r="O8" s="4" t="s">
        <v>483</v>
      </c>
      <c r="P8" s="4" t="s">
        <v>1138</v>
      </c>
      <c r="Q8" s="4"/>
      <c r="R8" s="81" t="s">
        <v>793</v>
      </c>
      <c r="S8" s="81" t="s">
        <v>803</v>
      </c>
      <c r="T8" s="81" t="s">
        <v>586</v>
      </c>
      <c r="U8" s="81" t="s">
        <v>587</v>
      </c>
      <c r="V8" s="3" t="s">
        <v>157</v>
      </c>
      <c r="W8" s="3"/>
      <c r="X8" s="3"/>
      <c r="Y8" s="3" t="s">
        <v>213</v>
      </c>
      <c r="Z8" s="3" t="str">
        <f t="shared" si="0"/>
        <v>Accept with Deviations</v>
      </c>
      <c r="AA8" s="3" t="s">
        <v>1072</v>
      </c>
    </row>
    <row r="9" spans="2:30" x14ac:dyDescent="0.25">
      <c r="B9" s="100" t="s">
        <v>11</v>
      </c>
      <c r="C9" s="100" t="s">
        <v>12</v>
      </c>
      <c r="D9" s="101" t="s">
        <v>26</v>
      </c>
      <c r="E9" s="100" t="s">
        <v>25</v>
      </c>
      <c r="F9" s="100"/>
      <c r="G9" s="100" t="s">
        <v>838</v>
      </c>
      <c r="H9" s="100" t="s">
        <v>839</v>
      </c>
      <c r="I9" s="100" t="s">
        <v>840</v>
      </c>
      <c r="J9" s="100" t="s">
        <v>846</v>
      </c>
      <c r="K9" s="100"/>
      <c r="L9" s="100" t="s">
        <v>475</v>
      </c>
      <c r="M9" s="100" t="s">
        <v>476</v>
      </c>
      <c r="N9" s="101" t="s">
        <v>1147</v>
      </c>
      <c r="O9" s="100" t="s">
        <v>490</v>
      </c>
      <c r="P9" s="100" t="s">
        <v>491</v>
      </c>
      <c r="Q9" s="100"/>
      <c r="R9" s="102" t="s">
        <v>801</v>
      </c>
      <c r="S9" s="102" t="s">
        <v>595</v>
      </c>
      <c r="T9" s="102" t="s">
        <v>1141</v>
      </c>
      <c r="U9" s="102"/>
      <c r="V9" s="3" t="s">
        <v>157</v>
      </c>
      <c r="W9" s="3" t="s">
        <v>213</v>
      </c>
      <c r="X9" s="3"/>
      <c r="Y9" s="3"/>
      <c r="Z9" s="3" t="str">
        <f t="shared" si="0"/>
        <v>Accept with Deviations</v>
      </c>
      <c r="AA9" s="100" t="s">
        <v>1074</v>
      </c>
    </row>
    <row r="10" spans="2:30" x14ac:dyDescent="0.25">
      <c r="B10" s="1" t="s">
        <v>11</v>
      </c>
      <c r="C10" s="1" t="s">
        <v>12</v>
      </c>
      <c r="D10" s="83" t="s">
        <v>28</v>
      </c>
      <c r="E10" s="1" t="s">
        <v>27</v>
      </c>
      <c r="G10" s="1" t="s">
        <v>841</v>
      </c>
      <c r="H10" s="1" t="s">
        <v>839</v>
      </c>
      <c r="J10" s="1" t="s">
        <v>842</v>
      </c>
      <c r="K10" s="4"/>
      <c r="L10" s="4" t="s">
        <v>475</v>
      </c>
      <c r="M10" s="4" t="s">
        <v>476</v>
      </c>
      <c r="N10" s="3" t="s">
        <v>1148</v>
      </c>
      <c r="O10" s="4" t="s">
        <v>493</v>
      </c>
      <c r="P10" s="4" t="s">
        <v>494</v>
      </c>
      <c r="Q10" s="4" t="s">
        <v>573</v>
      </c>
      <c r="R10" s="81" t="s">
        <v>795</v>
      </c>
      <c r="S10" s="81" t="s">
        <v>753</v>
      </c>
      <c r="T10" s="81" t="s">
        <v>754</v>
      </c>
      <c r="U10" s="81" t="s">
        <v>752</v>
      </c>
      <c r="V10" s="3" t="s">
        <v>157</v>
      </c>
      <c r="W10" s="3"/>
      <c r="X10" s="3"/>
      <c r="Y10" s="3" t="s">
        <v>157</v>
      </c>
      <c r="Z10" s="3" t="str">
        <f t="shared" si="0"/>
        <v>Accept with Deviations</v>
      </c>
      <c r="AA10" s="3" t="s">
        <v>1078</v>
      </c>
    </row>
    <row r="11" spans="2:30" x14ac:dyDescent="0.25">
      <c r="B11" s="100" t="s">
        <v>11</v>
      </c>
      <c r="C11" s="100" t="s">
        <v>12</v>
      </c>
      <c r="D11" s="101" t="s">
        <v>30</v>
      </c>
      <c r="E11" s="100" t="s">
        <v>29</v>
      </c>
      <c r="F11" s="100"/>
      <c r="G11" s="100" t="s">
        <v>843</v>
      </c>
      <c r="H11" s="100" t="s">
        <v>834</v>
      </c>
      <c r="I11" s="100" t="s">
        <v>844</v>
      </c>
      <c r="J11" s="100" t="s">
        <v>845</v>
      </c>
      <c r="K11" s="100"/>
      <c r="L11" s="100" t="s">
        <v>475</v>
      </c>
      <c r="M11" s="100" t="s">
        <v>476</v>
      </c>
      <c r="N11" s="101" t="s">
        <v>1149</v>
      </c>
      <c r="O11" s="100" t="s">
        <v>484</v>
      </c>
      <c r="P11" s="100" t="s">
        <v>486</v>
      </c>
      <c r="Q11" s="100"/>
      <c r="R11" s="102" t="s">
        <v>794</v>
      </c>
      <c r="S11" s="102" t="s">
        <v>804</v>
      </c>
      <c r="T11" s="102" t="s">
        <v>785</v>
      </c>
      <c r="U11" s="102" t="s">
        <v>602</v>
      </c>
      <c r="V11" s="3"/>
      <c r="W11" s="3"/>
      <c r="X11" s="3"/>
      <c r="Y11" s="3" t="s">
        <v>157</v>
      </c>
      <c r="Z11" s="3" t="str">
        <f t="shared" si="0"/>
        <v>Accept with Deviations</v>
      </c>
      <c r="AA11" s="100" t="s">
        <v>1079</v>
      </c>
    </row>
    <row r="12" spans="2:30" x14ac:dyDescent="0.25">
      <c r="B12" s="1" t="s">
        <v>11</v>
      </c>
      <c r="C12" s="1" t="s">
        <v>12</v>
      </c>
      <c r="D12" s="83" t="s">
        <v>32</v>
      </c>
      <c r="E12" s="1" t="s">
        <v>31</v>
      </c>
      <c r="G12" s="1" t="s">
        <v>848</v>
      </c>
      <c r="H12" s="1" t="s">
        <v>849</v>
      </c>
      <c r="J12" s="1" t="s">
        <v>847</v>
      </c>
      <c r="K12" s="4"/>
      <c r="L12" s="4"/>
      <c r="M12" s="4"/>
      <c r="N12" s="3"/>
      <c r="O12" s="4"/>
      <c r="P12" s="4"/>
      <c r="Q12" s="4"/>
      <c r="R12" s="81"/>
      <c r="S12" s="81"/>
      <c r="T12" s="81"/>
      <c r="U12" s="81"/>
      <c r="V12"/>
      <c r="W12"/>
      <c r="X12"/>
      <c r="Y12"/>
      <c r="Z12" s="3" t="str">
        <f t="shared" si="0"/>
        <v>Not in Product Spec</v>
      </c>
      <c r="AA12" s="3"/>
    </row>
    <row r="13" spans="2:30" x14ac:dyDescent="0.25">
      <c r="B13" s="100" t="s">
        <v>11</v>
      </c>
      <c r="C13" s="100" t="s">
        <v>12</v>
      </c>
      <c r="D13" s="101" t="s">
        <v>34</v>
      </c>
      <c r="E13" s="100" t="s">
        <v>33</v>
      </c>
      <c r="F13" s="100"/>
      <c r="G13" s="100" t="s">
        <v>850</v>
      </c>
      <c r="H13" s="100" t="s">
        <v>849</v>
      </c>
      <c r="I13" s="100"/>
      <c r="J13" s="100" t="s">
        <v>851</v>
      </c>
      <c r="K13" s="100"/>
      <c r="L13" s="100"/>
      <c r="M13" s="100"/>
      <c r="N13" s="101"/>
      <c r="O13" s="100"/>
      <c r="P13" s="100"/>
      <c r="Q13" s="100"/>
      <c r="R13" s="102"/>
      <c r="S13" s="102"/>
      <c r="T13" s="102"/>
      <c r="U13" s="102"/>
      <c r="V13"/>
      <c r="W13"/>
      <c r="X13"/>
      <c r="Y13"/>
      <c r="Z13" s="3" t="str">
        <f t="shared" si="0"/>
        <v>Not in Product Spec</v>
      </c>
      <c r="AA13" s="100"/>
    </row>
    <row r="14" spans="2:30" x14ac:dyDescent="0.25">
      <c r="B14" s="1" t="s">
        <v>11</v>
      </c>
      <c r="C14" s="1" t="s">
        <v>12</v>
      </c>
      <c r="D14" s="83" t="s">
        <v>36</v>
      </c>
      <c r="E14" s="1" t="s">
        <v>35</v>
      </c>
      <c r="F14" s="1" t="s">
        <v>1083</v>
      </c>
      <c r="G14" s="1" t="s">
        <v>1084</v>
      </c>
      <c r="H14" s="1" t="s">
        <v>1085</v>
      </c>
      <c r="I14" s="1" t="s">
        <v>1086</v>
      </c>
      <c r="J14" s="1" t="s">
        <v>768</v>
      </c>
      <c r="K14" s="4"/>
      <c r="L14" s="4" t="s">
        <v>475</v>
      </c>
      <c r="M14" s="4" t="s">
        <v>476</v>
      </c>
      <c r="N14" s="3" t="s">
        <v>1150</v>
      </c>
      <c r="O14" s="4" t="s">
        <v>521</v>
      </c>
      <c r="P14" s="4" t="s">
        <v>574</v>
      </c>
      <c r="Q14" s="4"/>
      <c r="R14" s="81" t="s">
        <v>1087</v>
      </c>
      <c r="S14" s="81"/>
      <c r="T14" s="81"/>
      <c r="U14" s="81"/>
      <c r="V14" s="3"/>
      <c r="W14" s="3"/>
      <c r="X14" s="3"/>
      <c r="Y14" s="3"/>
      <c r="Z14" s="3" t="s">
        <v>166</v>
      </c>
      <c r="AA14" s="3" t="s">
        <v>1089</v>
      </c>
    </row>
    <row r="15" spans="2:30" x14ac:dyDescent="0.25">
      <c r="B15" s="100" t="s">
        <v>11</v>
      </c>
      <c r="C15" s="100" t="s">
        <v>12</v>
      </c>
      <c r="D15" s="101" t="s">
        <v>38</v>
      </c>
      <c r="E15" s="100" t="s">
        <v>37</v>
      </c>
      <c r="F15" s="100"/>
      <c r="G15" s="100" t="s">
        <v>853</v>
      </c>
      <c r="H15" s="100" t="s">
        <v>854</v>
      </c>
      <c r="I15" s="100" t="s">
        <v>855</v>
      </c>
      <c r="J15" s="100" t="s">
        <v>852</v>
      </c>
      <c r="K15" s="100"/>
      <c r="L15" s="100"/>
      <c r="M15" s="100"/>
      <c r="N15" s="101"/>
      <c r="O15" s="100"/>
      <c r="P15" s="100"/>
      <c r="Q15" s="100"/>
      <c r="R15" s="102"/>
      <c r="S15" s="102"/>
      <c r="T15" s="102"/>
      <c r="U15" s="102"/>
      <c r="V15"/>
      <c r="W15"/>
      <c r="X15"/>
      <c r="Y15"/>
      <c r="Z15" s="3" t="str">
        <f t="shared" ref="Z15:Z75" si="1">IF(K15="Defer to System","Defer to System",
IF(N15="","Not in Product Spec",
IF(AND(V15="",W15="",X15="",Y15=""),"---",
IF(OR(V15="Deny",W15="Deny",X15="Deny",Y15="Deny"),"Deny",
IF(OR(V15="Accept with Deviations",W15="Accept with Deviations",X15="Accept with Deviations",Y15="Accept with Deviations"),"Accept with Deviations",
"Accept")))))</f>
        <v>Not in Product Spec</v>
      </c>
      <c r="AA15" s="100"/>
    </row>
    <row r="16" spans="2:30" x14ac:dyDescent="0.25">
      <c r="B16" s="1" t="s">
        <v>11</v>
      </c>
      <c r="C16" s="1" t="s">
        <v>12</v>
      </c>
      <c r="D16" s="83" t="s">
        <v>40</v>
      </c>
      <c r="E16" s="1" t="s">
        <v>39</v>
      </c>
      <c r="G16" s="1" t="s">
        <v>856</v>
      </c>
      <c r="H16" s="1" t="s">
        <v>854</v>
      </c>
      <c r="I16" s="1" t="s">
        <v>855</v>
      </c>
      <c r="J16" s="1" t="s">
        <v>852</v>
      </c>
      <c r="K16" s="4"/>
      <c r="L16" s="4"/>
      <c r="M16" s="4"/>
      <c r="N16" s="3"/>
      <c r="O16" s="4"/>
      <c r="P16" s="4"/>
      <c r="Q16" s="4"/>
      <c r="R16" s="81"/>
      <c r="S16" s="81"/>
      <c r="T16" s="81"/>
      <c r="U16" s="81"/>
      <c r="V16"/>
      <c r="W16"/>
      <c r="X16"/>
      <c r="Y16"/>
      <c r="Z16" s="3" t="str">
        <f t="shared" si="1"/>
        <v>Not in Product Spec</v>
      </c>
      <c r="AA16" s="3"/>
    </row>
    <row r="17" spans="2:27" x14ac:dyDescent="0.25">
      <c r="B17" s="100" t="s">
        <v>11</v>
      </c>
      <c r="C17" s="100" t="s">
        <v>12</v>
      </c>
      <c r="D17" s="101" t="s">
        <v>42</v>
      </c>
      <c r="E17" s="100" t="s">
        <v>41</v>
      </c>
      <c r="F17" s="100"/>
      <c r="G17" s="100"/>
      <c r="H17" s="100"/>
      <c r="I17" s="100"/>
      <c r="J17" s="100" t="s">
        <v>857</v>
      </c>
      <c r="K17" s="100"/>
      <c r="L17" s="100"/>
      <c r="M17" s="100"/>
      <c r="N17" s="101"/>
      <c r="O17" s="100"/>
      <c r="P17" s="100"/>
      <c r="Q17" s="100"/>
      <c r="R17" s="102"/>
      <c r="S17" s="102"/>
      <c r="T17" s="102"/>
      <c r="U17" s="102"/>
      <c r="V17"/>
      <c r="W17"/>
      <c r="X17"/>
      <c r="Y17"/>
      <c r="Z17" s="3" t="str">
        <f t="shared" si="1"/>
        <v>Not in Product Spec</v>
      </c>
      <c r="AA17" s="100"/>
    </row>
    <row r="18" spans="2:27" x14ac:dyDescent="0.25">
      <c r="B18" s="1" t="s">
        <v>11</v>
      </c>
      <c r="C18" s="1" t="s">
        <v>12</v>
      </c>
      <c r="D18" s="83" t="s">
        <v>44</v>
      </c>
      <c r="E18" s="1" t="s">
        <v>43</v>
      </c>
      <c r="G18" s="1" t="s">
        <v>831</v>
      </c>
      <c r="H18" s="1" t="s">
        <v>858</v>
      </c>
      <c r="I18" s="1" t="s">
        <v>859</v>
      </c>
      <c r="J18" s="1" t="s">
        <v>754</v>
      </c>
      <c r="K18" s="4"/>
      <c r="L18" s="4"/>
      <c r="M18" s="4"/>
      <c r="N18" s="3"/>
      <c r="O18" s="4"/>
      <c r="P18" s="4"/>
      <c r="Q18" s="4"/>
      <c r="R18" s="81"/>
      <c r="S18" s="81"/>
      <c r="T18" s="81"/>
      <c r="U18" s="81"/>
      <c r="V18"/>
      <c r="W18"/>
      <c r="X18"/>
      <c r="Y18"/>
      <c r="Z18" s="3" t="str">
        <f t="shared" si="1"/>
        <v>Not in Product Spec</v>
      </c>
      <c r="AA18" s="3"/>
    </row>
    <row r="19" spans="2:27" x14ac:dyDescent="0.25">
      <c r="B19" s="100" t="s">
        <v>11</v>
      </c>
      <c r="C19" s="100" t="s">
        <v>12</v>
      </c>
      <c r="D19" s="101" t="s">
        <v>46</v>
      </c>
      <c r="E19" s="100" t="s">
        <v>45</v>
      </c>
      <c r="F19" s="100"/>
      <c r="G19" s="100" t="s">
        <v>860</v>
      </c>
      <c r="H19" s="100" t="s">
        <v>861</v>
      </c>
      <c r="I19" s="100" t="s">
        <v>862</v>
      </c>
      <c r="J19" s="100" t="s">
        <v>754</v>
      </c>
      <c r="K19" s="100"/>
      <c r="L19" s="100"/>
      <c r="M19" s="100"/>
      <c r="N19" s="101"/>
      <c r="O19" s="100"/>
      <c r="P19" s="100"/>
      <c r="Q19" s="100"/>
      <c r="R19" s="102"/>
      <c r="S19" s="102"/>
      <c r="T19" s="102"/>
      <c r="U19" s="102"/>
      <c r="V19"/>
      <c r="W19"/>
      <c r="X19"/>
      <c r="Y19"/>
      <c r="Z19" s="3" t="str">
        <f t="shared" si="1"/>
        <v>Not in Product Spec</v>
      </c>
      <c r="AA19" s="100"/>
    </row>
    <row r="20" spans="2:27" x14ac:dyDescent="0.25">
      <c r="B20" s="1" t="s">
        <v>11</v>
      </c>
      <c r="C20" s="1" t="s">
        <v>12</v>
      </c>
      <c r="D20" s="83" t="s">
        <v>48</v>
      </c>
      <c r="E20" s="1" t="s">
        <v>47</v>
      </c>
      <c r="G20" s="1" t="s">
        <v>863</v>
      </c>
      <c r="H20" s="1" t="s">
        <v>864</v>
      </c>
      <c r="J20" s="1" t="s">
        <v>754</v>
      </c>
      <c r="K20" s="4"/>
      <c r="L20" s="4"/>
      <c r="M20" s="4"/>
      <c r="N20" s="3"/>
      <c r="O20" s="4"/>
      <c r="P20" s="4"/>
      <c r="Q20" s="4"/>
      <c r="R20" s="81"/>
      <c r="S20" s="81"/>
      <c r="T20" s="81"/>
      <c r="U20" s="81"/>
      <c r="V20"/>
      <c r="W20"/>
      <c r="X20"/>
      <c r="Y20"/>
      <c r="Z20" s="3" t="str">
        <f t="shared" si="1"/>
        <v>Not in Product Spec</v>
      </c>
      <c r="AA20" s="100"/>
    </row>
    <row r="21" spans="2:27" x14ac:dyDescent="0.25">
      <c r="B21" s="100" t="s">
        <v>11</v>
      </c>
      <c r="C21" s="100" t="s">
        <v>12</v>
      </c>
      <c r="D21" s="101" t="s">
        <v>50</v>
      </c>
      <c r="E21" s="100" t="s">
        <v>49</v>
      </c>
      <c r="F21" s="100"/>
      <c r="G21" s="100" t="s">
        <v>863</v>
      </c>
      <c r="H21" s="100" t="s">
        <v>865</v>
      </c>
      <c r="I21" s="100"/>
      <c r="J21" s="100"/>
      <c r="K21" s="100"/>
      <c r="L21" s="100"/>
      <c r="M21" s="100"/>
      <c r="N21" s="101"/>
      <c r="O21" s="100"/>
      <c r="P21" s="100"/>
      <c r="Q21" s="100"/>
      <c r="R21" s="102"/>
      <c r="S21" s="102"/>
      <c r="T21" s="102"/>
      <c r="U21" s="102"/>
      <c r="V21"/>
      <c r="W21"/>
      <c r="X21"/>
      <c r="Y21"/>
      <c r="Z21" s="3" t="str">
        <f t="shared" si="1"/>
        <v>Not in Product Spec</v>
      </c>
      <c r="AA21" s="3"/>
    </row>
    <row r="22" spans="2:27" x14ac:dyDescent="0.25">
      <c r="B22" s="1" t="s">
        <v>11</v>
      </c>
      <c r="C22" s="1" t="s">
        <v>12</v>
      </c>
      <c r="D22" s="83" t="s">
        <v>52</v>
      </c>
      <c r="E22" s="1" t="s">
        <v>51</v>
      </c>
      <c r="F22" s="1" t="s">
        <v>867</v>
      </c>
      <c r="G22" s="1" t="s">
        <v>1137</v>
      </c>
      <c r="H22" s="1" t="s">
        <v>868</v>
      </c>
      <c r="I22" s="1" t="s">
        <v>996</v>
      </c>
      <c r="J22" s="1" t="s">
        <v>866</v>
      </c>
      <c r="K22" s="4"/>
      <c r="L22" s="4" t="s">
        <v>475</v>
      </c>
      <c r="M22" s="4" t="s">
        <v>476</v>
      </c>
      <c r="N22" s="3" t="s">
        <v>1151</v>
      </c>
      <c r="O22" s="4" t="s">
        <v>519</v>
      </c>
      <c r="P22" s="4" t="s">
        <v>119</v>
      </c>
      <c r="Q22" s="4"/>
      <c r="R22" s="81"/>
      <c r="S22" s="81"/>
      <c r="T22" s="81"/>
      <c r="U22" s="81"/>
      <c r="V22" s="3"/>
      <c r="W22" s="3"/>
      <c r="X22" s="3"/>
      <c r="Y22" s="3"/>
      <c r="Z22" s="3" t="str">
        <f t="shared" si="1"/>
        <v>---</v>
      </c>
      <c r="AA22" s="100"/>
    </row>
    <row r="23" spans="2:27" x14ac:dyDescent="0.25">
      <c r="B23" s="100" t="s">
        <v>11</v>
      </c>
      <c r="C23" s="100" t="s">
        <v>12</v>
      </c>
      <c r="D23" s="101" t="s">
        <v>54</v>
      </c>
      <c r="E23" s="100" t="s">
        <v>53</v>
      </c>
      <c r="F23" s="100"/>
      <c r="G23" s="100" t="s">
        <v>868</v>
      </c>
      <c r="H23" s="100" t="s">
        <v>995</v>
      </c>
      <c r="I23" s="100" t="s">
        <v>869</v>
      </c>
      <c r="J23" s="100" t="s">
        <v>866</v>
      </c>
      <c r="K23" s="100"/>
      <c r="L23" s="100" t="s">
        <v>475</v>
      </c>
      <c r="M23" s="100" t="s">
        <v>476</v>
      </c>
      <c r="N23" s="101" t="s">
        <v>1152</v>
      </c>
      <c r="O23" s="100" t="s">
        <v>511</v>
      </c>
      <c r="P23" s="100" t="s">
        <v>119</v>
      </c>
      <c r="Q23" s="100"/>
      <c r="R23" s="102" t="s">
        <v>791</v>
      </c>
      <c r="S23" s="102" t="s">
        <v>770</v>
      </c>
      <c r="T23" s="102"/>
      <c r="U23" s="102"/>
      <c r="V23" s="3" t="s">
        <v>213</v>
      </c>
      <c r="W23" s="3" t="s">
        <v>213</v>
      </c>
      <c r="X23" s="3"/>
      <c r="Y23" s="3" t="s">
        <v>157</v>
      </c>
      <c r="Z23" s="3" t="str">
        <f t="shared" si="1"/>
        <v>Accept with Deviations</v>
      </c>
      <c r="AA23" s="3" t="s">
        <v>1080</v>
      </c>
    </row>
    <row r="24" spans="2:27" x14ac:dyDescent="0.25">
      <c r="B24" s="1" t="s">
        <v>11</v>
      </c>
      <c r="C24" s="1" t="s">
        <v>12</v>
      </c>
      <c r="D24" s="83" t="s">
        <v>56</v>
      </c>
      <c r="E24" s="1" t="s">
        <v>55</v>
      </c>
      <c r="F24" s="1" t="s">
        <v>870</v>
      </c>
      <c r="G24" s="1" t="s">
        <v>868</v>
      </c>
      <c r="H24" s="1" t="s">
        <v>996</v>
      </c>
      <c r="J24" s="1" t="s">
        <v>997</v>
      </c>
      <c r="K24" s="4"/>
      <c r="L24" s="4" t="s">
        <v>475</v>
      </c>
      <c r="M24" s="4" t="s">
        <v>476</v>
      </c>
      <c r="N24" s="3" t="s">
        <v>1153</v>
      </c>
      <c r="O24" s="4" t="s">
        <v>505</v>
      </c>
      <c r="P24" s="4" t="s">
        <v>507</v>
      </c>
      <c r="Q24" s="4"/>
      <c r="R24" s="81" t="s">
        <v>791</v>
      </c>
      <c r="S24" s="81" t="s">
        <v>609</v>
      </c>
      <c r="T24" s="81" t="s">
        <v>610</v>
      </c>
      <c r="U24" s="81" t="s">
        <v>805</v>
      </c>
      <c r="V24" s="3" t="s">
        <v>213</v>
      </c>
      <c r="W24" s="3" t="s">
        <v>157</v>
      </c>
      <c r="X24" s="3"/>
      <c r="Y24" s="3" t="s">
        <v>213</v>
      </c>
      <c r="Z24" s="3" t="str">
        <f t="shared" si="1"/>
        <v>Accept with Deviations</v>
      </c>
      <c r="AA24" s="100" t="s">
        <v>1075</v>
      </c>
    </row>
    <row r="25" spans="2:27" x14ac:dyDescent="0.25">
      <c r="B25" s="100" t="s">
        <v>11</v>
      </c>
      <c r="C25" s="100" t="s">
        <v>12</v>
      </c>
      <c r="D25" s="101" t="s">
        <v>58</v>
      </c>
      <c r="E25" s="100" t="s">
        <v>57</v>
      </c>
      <c r="F25" s="100"/>
      <c r="G25" s="100" t="s">
        <v>871</v>
      </c>
      <c r="H25" s="100" t="s">
        <v>872</v>
      </c>
      <c r="I25" s="100" t="s">
        <v>873</v>
      </c>
      <c r="J25" s="100" t="s">
        <v>1067</v>
      </c>
      <c r="K25" s="100"/>
      <c r="L25" s="100" t="s">
        <v>475</v>
      </c>
      <c r="M25" s="100" t="s">
        <v>476</v>
      </c>
      <c r="N25" s="101" t="s">
        <v>1154</v>
      </c>
      <c r="O25" s="100" t="s">
        <v>515</v>
      </c>
      <c r="P25" s="100" t="s">
        <v>516</v>
      </c>
      <c r="Q25" s="100" t="s">
        <v>517</v>
      </c>
      <c r="R25" s="102" t="s">
        <v>617</v>
      </c>
      <c r="S25" s="102" t="s">
        <v>618</v>
      </c>
      <c r="T25" s="102"/>
      <c r="U25" s="102" t="s">
        <v>780</v>
      </c>
      <c r="V25" s="3" t="s">
        <v>213</v>
      </c>
      <c r="W25" s="3" t="s">
        <v>213</v>
      </c>
      <c r="X25" s="3"/>
      <c r="Y25" s="3" t="s">
        <v>157</v>
      </c>
      <c r="Z25" s="3" t="str">
        <f t="shared" si="1"/>
        <v>Accept with Deviations</v>
      </c>
      <c r="AA25" s="3" t="s">
        <v>1081</v>
      </c>
    </row>
    <row r="26" spans="2:27" x14ac:dyDescent="0.25">
      <c r="B26" s="1" t="s">
        <v>11</v>
      </c>
      <c r="C26" s="1" t="s">
        <v>12</v>
      </c>
      <c r="D26" s="83" t="s">
        <v>60</v>
      </c>
      <c r="E26" s="1" t="s">
        <v>59</v>
      </c>
      <c r="G26" s="1" t="s">
        <v>875</v>
      </c>
      <c r="H26" s="1" t="s">
        <v>874</v>
      </c>
      <c r="K26" s="4"/>
      <c r="L26" s="4"/>
      <c r="M26" s="4"/>
      <c r="N26" s="3"/>
      <c r="O26" s="4"/>
      <c r="P26" s="4"/>
      <c r="Q26" s="4"/>
      <c r="R26" s="81"/>
      <c r="S26" s="81"/>
      <c r="T26" s="81"/>
      <c r="U26" s="81"/>
      <c r="V26" s="3"/>
      <c r="W26" s="3"/>
      <c r="X26" s="3"/>
      <c r="Y26" s="3"/>
      <c r="Z26" s="3" t="str">
        <f t="shared" si="1"/>
        <v>Not in Product Spec</v>
      </c>
      <c r="AA26" s="100"/>
    </row>
    <row r="27" spans="2:27" x14ac:dyDescent="0.25">
      <c r="B27" s="100" t="s">
        <v>11</v>
      </c>
      <c r="C27" s="100" t="s">
        <v>12</v>
      </c>
      <c r="D27" s="101" t="s">
        <v>62</v>
      </c>
      <c r="E27" s="100" t="s">
        <v>61</v>
      </c>
      <c r="F27" s="100"/>
      <c r="G27" s="100" t="s">
        <v>876</v>
      </c>
      <c r="H27" s="100"/>
      <c r="I27" s="100"/>
      <c r="J27" s="100" t="s">
        <v>877</v>
      </c>
      <c r="K27" s="100"/>
      <c r="L27" s="100"/>
      <c r="M27" s="100"/>
      <c r="N27" s="101"/>
      <c r="O27" s="100"/>
      <c r="P27" s="100"/>
      <c r="Q27" s="100"/>
      <c r="R27" s="102"/>
      <c r="S27" s="102"/>
      <c r="T27" s="102"/>
      <c r="U27" s="102"/>
      <c r="V27" s="3"/>
      <c r="W27" s="3"/>
      <c r="X27" s="3"/>
      <c r="Y27" s="3"/>
      <c r="Z27" s="3" t="s">
        <v>119</v>
      </c>
      <c r="AA27" s="3"/>
    </row>
    <row r="28" spans="2:27" x14ac:dyDescent="0.25">
      <c r="B28" s="1" t="s">
        <v>11</v>
      </c>
      <c r="C28" s="1" t="s">
        <v>12</v>
      </c>
      <c r="D28" s="83" t="s">
        <v>64</v>
      </c>
      <c r="E28" s="1" t="s">
        <v>63</v>
      </c>
      <c r="F28" s="1" t="s">
        <v>998</v>
      </c>
      <c r="G28" s="1" t="s">
        <v>1001</v>
      </c>
      <c r="H28" s="1" t="s">
        <v>999</v>
      </c>
      <c r="I28" s="1" t="s">
        <v>879</v>
      </c>
      <c r="J28" s="1" t="s">
        <v>880</v>
      </c>
      <c r="K28" s="4"/>
      <c r="L28" s="4" t="s">
        <v>475</v>
      </c>
      <c r="M28" s="4" t="s">
        <v>476</v>
      </c>
      <c r="N28" s="3" t="s">
        <v>1155</v>
      </c>
      <c r="O28" s="4" t="s">
        <v>512</v>
      </c>
      <c r="P28" s="4" t="s">
        <v>513</v>
      </c>
      <c r="Q28" s="4"/>
      <c r="R28" s="81" t="s">
        <v>613</v>
      </c>
      <c r="S28" s="81" t="s">
        <v>615</v>
      </c>
      <c r="T28" s="81" t="s">
        <v>879</v>
      </c>
      <c r="U28" s="81" t="s">
        <v>1000</v>
      </c>
      <c r="V28" s="3" t="s">
        <v>213</v>
      </c>
      <c r="W28" s="3" t="s">
        <v>157</v>
      </c>
      <c r="X28" s="3" t="s">
        <v>213</v>
      </c>
      <c r="Y28" s="3" t="s">
        <v>213</v>
      </c>
      <c r="Z28" s="3" t="str">
        <f t="shared" si="1"/>
        <v>Accept with Deviations</v>
      </c>
      <c r="AA28" s="100" t="s">
        <v>1076</v>
      </c>
    </row>
    <row r="29" spans="2:27" x14ac:dyDescent="0.25">
      <c r="B29" s="100" t="s">
        <v>11</v>
      </c>
      <c r="C29" s="100" t="s">
        <v>12</v>
      </c>
      <c r="D29" s="101" t="s">
        <v>66</v>
      </c>
      <c r="E29" s="100" t="s">
        <v>65</v>
      </c>
      <c r="F29" s="100"/>
      <c r="G29" s="100" t="s">
        <v>1112</v>
      </c>
      <c r="H29" s="100" t="s">
        <v>1113</v>
      </c>
      <c r="I29" s="100"/>
      <c r="J29" s="100"/>
      <c r="K29" s="100"/>
      <c r="L29" s="100" t="s">
        <v>475</v>
      </c>
      <c r="M29" s="100" t="s">
        <v>476</v>
      </c>
      <c r="N29" s="101" t="s">
        <v>20</v>
      </c>
      <c r="O29" s="100" t="s">
        <v>1116</v>
      </c>
      <c r="P29" s="100"/>
      <c r="Q29" s="100"/>
      <c r="R29" s="102" t="s">
        <v>1117</v>
      </c>
      <c r="S29" s="102" t="s">
        <v>1118</v>
      </c>
      <c r="T29" s="102"/>
      <c r="U29" s="102"/>
      <c r="V29" s="3" t="s">
        <v>157</v>
      </c>
      <c r="W29" s="3" t="s">
        <v>157</v>
      </c>
      <c r="X29" s="3"/>
      <c r="Y29" s="3"/>
      <c r="Z29" s="3" t="str">
        <f t="shared" si="1"/>
        <v>Accept with Deviations</v>
      </c>
      <c r="AA29" s="100" t="s">
        <v>1119</v>
      </c>
    </row>
    <row r="30" spans="2:27" x14ac:dyDescent="0.25">
      <c r="B30" s="1" t="s">
        <v>11</v>
      </c>
      <c r="C30" s="1" t="s">
        <v>12</v>
      </c>
      <c r="D30" s="83" t="s">
        <v>68</v>
      </c>
      <c r="E30" s="1" t="s">
        <v>67</v>
      </c>
      <c r="K30" s="4" t="s">
        <v>1163</v>
      </c>
      <c r="L30" s="4"/>
      <c r="M30" s="4"/>
      <c r="N30" s="3"/>
      <c r="O30" s="4"/>
      <c r="P30" s="4"/>
      <c r="Q30" s="4"/>
      <c r="R30" s="81"/>
      <c r="S30" s="81"/>
      <c r="T30" s="81"/>
      <c r="U30" s="81"/>
      <c r="V30" s="3"/>
      <c r="W30" s="3"/>
      <c r="X30" s="3"/>
      <c r="Y30" s="3"/>
      <c r="Z30" s="3" t="str">
        <f t="shared" si="1"/>
        <v>Defer to System</v>
      </c>
      <c r="AA30" s="3"/>
    </row>
    <row r="31" spans="2:27" x14ac:dyDescent="0.25">
      <c r="B31" s="100" t="s">
        <v>11</v>
      </c>
      <c r="C31" s="100" t="s">
        <v>12</v>
      </c>
      <c r="D31" s="101" t="s">
        <v>70</v>
      </c>
      <c r="E31" s="100" t="s">
        <v>69</v>
      </c>
      <c r="F31" s="100"/>
      <c r="G31" s="100" t="s">
        <v>881</v>
      </c>
      <c r="H31" s="100" t="s">
        <v>882</v>
      </c>
      <c r="I31" s="100" t="s">
        <v>883</v>
      </c>
      <c r="J31" s="100"/>
      <c r="K31" s="100" t="s">
        <v>1163</v>
      </c>
      <c r="L31" s="100"/>
      <c r="M31" s="100"/>
      <c r="N31" s="101"/>
      <c r="O31" s="100"/>
      <c r="P31" s="100"/>
      <c r="Q31" s="100"/>
      <c r="R31" s="102"/>
      <c r="S31" s="102"/>
      <c r="T31" s="102"/>
      <c r="U31" s="102"/>
      <c r="V31" s="3"/>
      <c r="W31" s="3"/>
      <c r="X31" s="3"/>
      <c r="Y31" s="3"/>
      <c r="Z31" s="3" t="str">
        <f t="shared" si="1"/>
        <v>Defer to System</v>
      </c>
      <c r="AA31" s="100"/>
    </row>
    <row r="32" spans="2:27" x14ac:dyDescent="0.25">
      <c r="B32" s="1" t="s">
        <v>11</v>
      </c>
      <c r="C32" s="1" t="s">
        <v>12</v>
      </c>
      <c r="D32" s="83" t="s">
        <v>72</v>
      </c>
      <c r="E32" s="1" t="s">
        <v>71</v>
      </c>
      <c r="G32" s="1" t="s">
        <v>884</v>
      </c>
      <c r="H32" s="1" t="s">
        <v>885</v>
      </c>
      <c r="I32" s="1" t="s">
        <v>886</v>
      </c>
      <c r="J32" s="1" t="s">
        <v>877</v>
      </c>
      <c r="K32" s="4" t="s">
        <v>1163</v>
      </c>
      <c r="L32" s="4"/>
      <c r="M32" s="4"/>
      <c r="N32" s="3"/>
      <c r="O32" s="4"/>
      <c r="P32" s="4"/>
      <c r="Q32" s="4"/>
      <c r="R32" s="81"/>
      <c r="S32" s="81"/>
      <c r="T32" s="81"/>
      <c r="U32" s="81"/>
      <c r="V32" s="3"/>
      <c r="W32" s="3"/>
      <c r="X32" s="3"/>
      <c r="Y32" s="3"/>
      <c r="Z32" s="3" t="str">
        <f t="shared" si="1"/>
        <v>Defer to System</v>
      </c>
      <c r="AA32" s="3"/>
    </row>
    <row r="33" spans="2:27" x14ac:dyDescent="0.25">
      <c r="B33" s="100" t="s">
        <v>11</v>
      </c>
      <c r="C33" s="100" t="s">
        <v>12</v>
      </c>
      <c r="D33" s="101" t="s">
        <v>74</v>
      </c>
      <c r="E33" s="100" t="s">
        <v>73</v>
      </c>
      <c r="F33" s="100"/>
      <c r="G33" s="100" t="s">
        <v>887</v>
      </c>
      <c r="H33" s="100" t="s">
        <v>882</v>
      </c>
      <c r="I33" s="100" t="s">
        <v>883</v>
      </c>
      <c r="J33" s="100"/>
      <c r="K33" s="100" t="s">
        <v>1163</v>
      </c>
      <c r="L33" s="100"/>
      <c r="M33" s="100"/>
      <c r="N33" s="101"/>
      <c r="O33" s="100"/>
      <c r="P33" s="100"/>
      <c r="Q33" s="100"/>
      <c r="R33" s="102"/>
      <c r="S33" s="102"/>
      <c r="T33" s="102"/>
      <c r="U33" s="102"/>
      <c r="V33" s="3"/>
      <c r="W33" s="3"/>
      <c r="X33" s="3"/>
      <c r="Y33" s="3"/>
      <c r="Z33" s="3" t="str">
        <f t="shared" si="1"/>
        <v>Defer to System</v>
      </c>
      <c r="AA33" s="100"/>
    </row>
    <row r="34" spans="2:27" x14ac:dyDescent="0.25">
      <c r="B34" s="1" t="s">
        <v>11</v>
      </c>
      <c r="C34" s="1" t="s">
        <v>12</v>
      </c>
      <c r="D34" s="83" t="s">
        <v>76</v>
      </c>
      <c r="E34" s="1" t="s">
        <v>75</v>
      </c>
      <c r="G34" s="1" t="s">
        <v>888</v>
      </c>
      <c r="H34" s="1" t="s">
        <v>889</v>
      </c>
      <c r="I34" s="1" t="s">
        <v>890</v>
      </c>
      <c r="J34" s="1" t="s">
        <v>889</v>
      </c>
      <c r="K34" s="4"/>
      <c r="L34" s="4" t="s">
        <v>475</v>
      </c>
      <c r="M34" s="4" t="s">
        <v>476</v>
      </c>
      <c r="N34" s="3" t="s">
        <v>30</v>
      </c>
      <c r="O34" s="4" t="s">
        <v>1114</v>
      </c>
      <c r="P34" s="4"/>
      <c r="Q34" s="4"/>
      <c r="R34" s="81" t="s">
        <v>1115</v>
      </c>
      <c r="S34" s="81" t="s">
        <v>851</v>
      </c>
      <c r="T34" s="81" t="s">
        <v>1115</v>
      </c>
      <c r="U34" s="81" t="s">
        <v>851</v>
      </c>
      <c r="V34" s="3" t="s">
        <v>213</v>
      </c>
      <c r="W34" s="3" t="s">
        <v>213</v>
      </c>
      <c r="X34" s="3" t="s">
        <v>213</v>
      </c>
      <c r="Y34" s="3" t="s">
        <v>213</v>
      </c>
      <c r="Z34" s="3" t="str">
        <f t="shared" si="1"/>
        <v>Accept</v>
      </c>
      <c r="AA34" s="3"/>
    </row>
    <row r="35" spans="2:27" x14ac:dyDescent="0.25">
      <c r="B35" s="100" t="s">
        <v>11</v>
      </c>
      <c r="C35" s="100" t="s">
        <v>12</v>
      </c>
      <c r="D35" s="101" t="s">
        <v>78</v>
      </c>
      <c r="E35" s="100" t="s">
        <v>77</v>
      </c>
      <c r="F35" s="100"/>
      <c r="G35" s="100" t="s">
        <v>891</v>
      </c>
      <c r="H35" s="100" t="s">
        <v>892</v>
      </c>
      <c r="I35" s="100"/>
      <c r="J35" s="100" t="s">
        <v>882</v>
      </c>
      <c r="K35" s="100" t="s">
        <v>1163</v>
      </c>
      <c r="L35" s="100"/>
      <c r="M35" s="100"/>
      <c r="N35" s="101"/>
      <c r="O35" s="100"/>
      <c r="P35" s="100"/>
      <c r="Q35" s="100"/>
      <c r="R35" s="102"/>
      <c r="S35" s="102"/>
      <c r="T35" s="102"/>
      <c r="U35" s="102"/>
      <c r="V35" s="3"/>
      <c r="W35" s="3"/>
      <c r="X35" s="3"/>
      <c r="Y35" s="3"/>
      <c r="Z35" s="3" t="str">
        <f t="shared" si="1"/>
        <v>Defer to System</v>
      </c>
      <c r="AA35" s="100"/>
    </row>
    <row r="36" spans="2:27" x14ac:dyDescent="0.25">
      <c r="B36" s="1" t="s">
        <v>11</v>
      </c>
      <c r="C36" s="1" t="s">
        <v>12</v>
      </c>
      <c r="D36" s="83" t="s">
        <v>593</v>
      </c>
      <c r="E36" s="1" t="s">
        <v>893</v>
      </c>
      <c r="G36" s="1" t="s">
        <v>831</v>
      </c>
      <c r="H36" s="1" t="s">
        <v>1120</v>
      </c>
      <c r="J36" s="1" t="s">
        <v>894</v>
      </c>
      <c r="K36" s="4"/>
      <c r="L36" s="4" t="s">
        <v>475</v>
      </c>
      <c r="M36" s="4" t="s">
        <v>476</v>
      </c>
      <c r="N36" s="3" t="s">
        <v>1156</v>
      </c>
      <c r="O36" s="4" t="s">
        <v>1121</v>
      </c>
      <c r="P36" s="4" t="s">
        <v>387</v>
      </c>
      <c r="Q36" s="4"/>
      <c r="R36" s="81"/>
      <c r="S36" s="1" t="s">
        <v>1120</v>
      </c>
      <c r="U36" s="1" t="s">
        <v>1122</v>
      </c>
      <c r="V36" s="3"/>
      <c r="W36" s="3" t="s">
        <v>213</v>
      </c>
      <c r="X36" s="3"/>
      <c r="Y36" s="3" t="s">
        <v>157</v>
      </c>
      <c r="Z36" s="3" t="str">
        <f t="shared" si="1"/>
        <v>Accept with Deviations</v>
      </c>
      <c r="AA36" s="3" t="s">
        <v>1123</v>
      </c>
    </row>
    <row r="37" spans="2:27" x14ac:dyDescent="0.25">
      <c r="B37" s="100" t="s">
        <v>11</v>
      </c>
      <c r="C37" s="100" t="s">
        <v>12</v>
      </c>
      <c r="D37" s="101" t="s">
        <v>80</v>
      </c>
      <c r="E37" s="100" t="s">
        <v>79</v>
      </c>
      <c r="F37" s="100"/>
      <c r="G37" s="100" t="s">
        <v>895</v>
      </c>
      <c r="H37" s="100" t="s">
        <v>896</v>
      </c>
      <c r="I37" s="100"/>
      <c r="J37" s="100" t="s">
        <v>894</v>
      </c>
      <c r="K37" s="100" t="s">
        <v>1163</v>
      </c>
      <c r="L37" s="100"/>
      <c r="M37" s="100"/>
      <c r="N37" s="101"/>
      <c r="O37" s="100"/>
      <c r="P37" s="100"/>
      <c r="Q37" s="100"/>
      <c r="R37" s="102"/>
      <c r="S37" s="102"/>
      <c r="T37" s="102"/>
      <c r="U37" s="102"/>
      <c r="V37" s="3"/>
      <c r="W37" s="3"/>
      <c r="X37" s="3"/>
      <c r="Y37" s="3"/>
      <c r="Z37" s="3" t="str">
        <f t="shared" si="1"/>
        <v>Defer to System</v>
      </c>
      <c r="AA37" s="100"/>
    </row>
    <row r="38" spans="2:27" x14ac:dyDescent="0.25">
      <c r="B38" s="1" t="s">
        <v>11</v>
      </c>
      <c r="C38" s="1" t="s">
        <v>12</v>
      </c>
      <c r="D38" s="83" t="s">
        <v>82</v>
      </c>
      <c r="E38" s="1" t="s">
        <v>81</v>
      </c>
      <c r="G38" s="1" t="s">
        <v>898</v>
      </c>
      <c r="J38" s="1" t="s">
        <v>897</v>
      </c>
      <c r="K38" s="4" t="s">
        <v>1163</v>
      </c>
      <c r="L38" s="4"/>
      <c r="M38" s="4"/>
      <c r="N38" s="3"/>
      <c r="O38" s="4"/>
      <c r="P38" s="4"/>
      <c r="Q38" s="4"/>
      <c r="R38" s="81"/>
      <c r="S38" s="81"/>
      <c r="T38" s="81"/>
      <c r="U38" s="81"/>
      <c r="V38" s="3"/>
      <c r="W38" s="3"/>
      <c r="X38" s="3"/>
      <c r="Y38" s="3"/>
      <c r="Z38" s="3" t="str">
        <f t="shared" si="1"/>
        <v>Defer to System</v>
      </c>
      <c r="AA38" s="100"/>
    </row>
    <row r="39" spans="2:27" x14ac:dyDescent="0.25">
      <c r="B39" s="100" t="s">
        <v>11</v>
      </c>
      <c r="C39" s="100" t="s">
        <v>12</v>
      </c>
      <c r="D39" s="101" t="s">
        <v>82</v>
      </c>
      <c r="E39" s="100" t="s">
        <v>81</v>
      </c>
      <c r="F39" s="100"/>
      <c r="G39" s="100"/>
      <c r="H39" s="100"/>
      <c r="I39" s="100"/>
      <c r="J39" s="100"/>
      <c r="K39" s="100" t="s">
        <v>1163</v>
      </c>
      <c r="L39" s="100"/>
      <c r="M39" s="100"/>
      <c r="N39" s="101"/>
      <c r="O39" s="100"/>
      <c r="P39" s="100"/>
      <c r="Q39" s="100"/>
      <c r="R39" s="102"/>
      <c r="S39" s="102"/>
      <c r="T39" s="102"/>
      <c r="U39" s="102"/>
      <c r="V39" s="3"/>
      <c r="W39" s="3"/>
      <c r="X39" s="3"/>
      <c r="Y39" s="3"/>
      <c r="Z39" s="3" t="str">
        <f t="shared" si="1"/>
        <v>Defer to System</v>
      </c>
      <c r="AA39" s="3"/>
    </row>
    <row r="40" spans="2:27" x14ac:dyDescent="0.25">
      <c r="B40" s="1" t="s">
        <v>11</v>
      </c>
      <c r="C40" s="1" t="s">
        <v>12</v>
      </c>
      <c r="D40" s="83" t="s">
        <v>84</v>
      </c>
      <c r="E40" s="1" t="s">
        <v>83</v>
      </c>
      <c r="G40" s="1" t="s">
        <v>1025</v>
      </c>
      <c r="J40" s="1" t="s">
        <v>897</v>
      </c>
      <c r="K40" s="4" t="s">
        <v>1163</v>
      </c>
      <c r="L40" s="4"/>
      <c r="M40" s="4"/>
      <c r="N40" s="3"/>
      <c r="O40" s="4"/>
      <c r="P40" s="4"/>
      <c r="Q40" s="4"/>
      <c r="R40" s="81"/>
      <c r="S40" s="81"/>
      <c r="T40" s="81"/>
      <c r="U40" s="81"/>
      <c r="V40" s="3"/>
      <c r="W40" s="3"/>
      <c r="X40" s="3"/>
      <c r="Y40" s="3"/>
      <c r="Z40" s="3" t="str">
        <f t="shared" si="1"/>
        <v>Defer to System</v>
      </c>
      <c r="AA40" s="100"/>
    </row>
    <row r="41" spans="2:27" x14ac:dyDescent="0.25">
      <c r="B41" s="100" t="s">
        <v>11</v>
      </c>
      <c r="C41" s="100" t="s">
        <v>12</v>
      </c>
      <c r="D41" s="101" t="s">
        <v>86</v>
      </c>
      <c r="E41" s="100" t="s">
        <v>85</v>
      </c>
      <c r="F41" s="100"/>
      <c r="G41" s="100" t="s">
        <v>1026</v>
      </c>
      <c r="H41" s="100"/>
      <c r="I41" s="100"/>
      <c r="J41" s="100" t="s">
        <v>899</v>
      </c>
      <c r="K41" s="100" t="s">
        <v>1163</v>
      </c>
      <c r="L41" s="100"/>
      <c r="M41" s="100"/>
      <c r="N41" s="101"/>
      <c r="O41" s="100"/>
      <c r="P41" s="100"/>
      <c r="Q41" s="100"/>
      <c r="R41" s="102"/>
      <c r="S41" s="102"/>
      <c r="T41" s="102"/>
      <c r="U41" s="102"/>
      <c r="V41" s="3"/>
      <c r="W41" s="3"/>
      <c r="X41" s="3"/>
      <c r="Y41" s="3"/>
      <c r="Z41" s="3" t="str">
        <f t="shared" si="1"/>
        <v>Defer to System</v>
      </c>
      <c r="AA41" s="3"/>
    </row>
    <row r="42" spans="2:27" x14ac:dyDescent="0.25">
      <c r="B42" s="1" t="s">
        <v>11</v>
      </c>
      <c r="C42" s="1" t="s">
        <v>12</v>
      </c>
      <c r="D42" s="83" t="s">
        <v>88</v>
      </c>
      <c r="E42" s="1" t="s">
        <v>87</v>
      </c>
      <c r="G42" s="1" t="s">
        <v>936</v>
      </c>
      <c r="J42" s="1" t="s">
        <v>851</v>
      </c>
      <c r="K42" s="4" t="s">
        <v>1163</v>
      </c>
      <c r="L42" s="4"/>
      <c r="M42" s="4"/>
      <c r="N42" s="3"/>
      <c r="O42" s="4"/>
      <c r="P42" s="4"/>
      <c r="Q42" s="4"/>
      <c r="R42" s="81"/>
      <c r="S42" s="81"/>
      <c r="T42" s="81"/>
      <c r="U42" s="81"/>
      <c r="V42" s="3"/>
      <c r="W42" s="3"/>
      <c r="X42" s="3"/>
      <c r="Y42" s="3"/>
      <c r="Z42" s="3" t="str">
        <f t="shared" si="1"/>
        <v>Defer to System</v>
      </c>
      <c r="AA42" s="100"/>
    </row>
    <row r="43" spans="2:27" x14ac:dyDescent="0.25">
      <c r="B43" s="100" t="s">
        <v>11</v>
      </c>
      <c r="C43" s="100" t="s">
        <v>12</v>
      </c>
      <c r="D43" s="101" t="s">
        <v>90</v>
      </c>
      <c r="E43" s="100" t="s">
        <v>89</v>
      </c>
      <c r="F43" s="100"/>
      <c r="G43" s="100" t="s">
        <v>1027</v>
      </c>
      <c r="H43" s="100"/>
      <c r="I43" s="100"/>
      <c r="J43" s="100" t="s">
        <v>851</v>
      </c>
      <c r="K43" s="100" t="s">
        <v>1163</v>
      </c>
      <c r="L43" s="100"/>
      <c r="M43" s="100"/>
      <c r="N43" s="101"/>
      <c r="O43" s="100"/>
      <c r="P43" s="100"/>
      <c r="Q43" s="100"/>
      <c r="R43" s="102"/>
      <c r="S43" s="102"/>
      <c r="T43" s="102"/>
      <c r="U43" s="102"/>
      <c r="V43" s="3"/>
      <c r="W43" s="3"/>
      <c r="X43" s="3"/>
      <c r="Y43" s="3"/>
      <c r="Z43" s="3" t="str">
        <f t="shared" si="1"/>
        <v>Defer to System</v>
      </c>
      <c r="AA43" s="3"/>
    </row>
    <row r="44" spans="2:27" x14ac:dyDescent="0.25">
      <c r="B44" s="1" t="s">
        <v>11</v>
      </c>
      <c r="C44" s="1" t="s">
        <v>12</v>
      </c>
      <c r="D44" s="83" t="s">
        <v>92</v>
      </c>
      <c r="E44" s="1" t="s">
        <v>900</v>
      </c>
      <c r="G44" s="1" t="s">
        <v>1028</v>
      </c>
      <c r="J44" s="1" t="s">
        <v>901</v>
      </c>
      <c r="K44" s="4" t="s">
        <v>1163</v>
      </c>
      <c r="L44" s="4"/>
      <c r="M44" s="4"/>
      <c r="N44" s="3"/>
      <c r="O44" s="4"/>
      <c r="P44" s="4"/>
      <c r="Q44" s="4"/>
      <c r="R44" s="81"/>
      <c r="S44" s="81"/>
      <c r="T44" s="81"/>
      <c r="U44" s="81"/>
      <c r="V44" s="3"/>
      <c r="W44" s="3"/>
      <c r="X44" s="3"/>
      <c r="Y44" s="3"/>
      <c r="Z44" s="3" t="str">
        <f t="shared" si="1"/>
        <v>Defer to System</v>
      </c>
      <c r="AA44" s="100"/>
    </row>
    <row r="45" spans="2:27" x14ac:dyDescent="0.25">
      <c r="B45" s="100" t="s">
        <v>11</v>
      </c>
      <c r="C45" s="100" t="s">
        <v>12</v>
      </c>
      <c r="D45" s="101" t="s">
        <v>94</v>
      </c>
      <c r="E45" s="100" t="s">
        <v>93</v>
      </c>
      <c r="F45" s="100"/>
      <c r="G45" s="100"/>
      <c r="H45" s="100"/>
      <c r="I45" s="100"/>
      <c r="J45" s="100"/>
      <c r="K45" s="100"/>
      <c r="L45" s="100"/>
      <c r="M45" s="100"/>
      <c r="N45" s="101"/>
      <c r="O45" s="100"/>
      <c r="P45" s="100"/>
      <c r="Q45" s="100"/>
      <c r="R45" s="102"/>
      <c r="S45" s="102"/>
      <c r="T45" s="102"/>
      <c r="U45" s="102"/>
      <c r="V45" s="3"/>
      <c r="W45" s="3"/>
      <c r="X45" s="3"/>
      <c r="Y45" s="3"/>
      <c r="Z45" s="3" t="str">
        <f t="shared" si="1"/>
        <v>Not in Product Spec</v>
      </c>
      <c r="AA45" s="100"/>
    </row>
    <row r="46" spans="2:27" x14ac:dyDescent="0.25">
      <c r="B46" s="1" t="s">
        <v>11</v>
      </c>
      <c r="C46" s="1" t="s">
        <v>12</v>
      </c>
      <c r="D46" s="83" t="s">
        <v>96</v>
      </c>
      <c r="E46" s="1" t="s">
        <v>95</v>
      </c>
      <c r="F46" s="1" t="s">
        <v>1002</v>
      </c>
      <c r="G46" s="1" t="s">
        <v>903</v>
      </c>
      <c r="H46" s="1" t="s">
        <v>902</v>
      </c>
      <c r="J46" s="1" t="s">
        <v>905</v>
      </c>
      <c r="K46" s="4"/>
      <c r="L46" s="4" t="s">
        <v>475</v>
      </c>
      <c r="M46" s="4" t="s">
        <v>476</v>
      </c>
      <c r="N46" s="3" t="s">
        <v>1157</v>
      </c>
      <c r="O46" s="4" t="s">
        <v>534</v>
      </c>
      <c r="P46" s="4" t="s">
        <v>535</v>
      </c>
      <c r="Q46" s="4"/>
      <c r="R46" s="81"/>
      <c r="S46" s="81"/>
      <c r="T46" s="81"/>
      <c r="U46" s="81"/>
      <c r="V46" s="3"/>
      <c r="W46" s="3"/>
      <c r="X46" s="3"/>
      <c r="Y46" s="3"/>
      <c r="Z46" s="3" t="str">
        <f t="shared" si="1"/>
        <v>---</v>
      </c>
      <c r="AA46" s="3"/>
    </row>
    <row r="47" spans="2:27" x14ac:dyDescent="0.25">
      <c r="B47" s="100" t="s">
        <v>11</v>
      </c>
      <c r="C47" s="100" t="s">
        <v>12</v>
      </c>
      <c r="D47" s="101" t="s">
        <v>98</v>
      </c>
      <c r="E47" s="100" t="s">
        <v>97</v>
      </c>
      <c r="F47" s="100"/>
      <c r="G47" s="100"/>
      <c r="H47" s="100"/>
      <c r="I47" s="100"/>
      <c r="J47" s="100" t="s">
        <v>904</v>
      </c>
      <c r="K47" s="100" t="s">
        <v>1163</v>
      </c>
      <c r="L47" s="100"/>
      <c r="M47" s="100"/>
      <c r="N47" s="101"/>
      <c r="O47" s="100"/>
      <c r="P47" s="100"/>
      <c r="Q47" s="100"/>
      <c r="R47" s="102"/>
      <c r="S47" s="102"/>
      <c r="T47" s="102"/>
      <c r="U47" s="102"/>
      <c r="V47" s="3"/>
      <c r="W47" s="3"/>
      <c r="X47" s="3"/>
      <c r="Y47" s="3"/>
      <c r="Z47" s="3" t="str">
        <f t="shared" si="1"/>
        <v>Defer to System</v>
      </c>
      <c r="AA47" s="100"/>
    </row>
    <row r="48" spans="2:27" x14ac:dyDescent="0.25">
      <c r="B48" s="1" t="s">
        <v>11</v>
      </c>
      <c r="C48" s="1" t="s">
        <v>12</v>
      </c>
      <c r="D48" s="83" t="s">
        <v>100</v>
      </c>
      <c r="E48" s="1" t="s">
        <v>99</v>
      </c>
      <c r="G48" s="1" t="s">
        <v>906</v>
      </c>
      <c r="H48" s="1" t="s">
        <v>907</v>
      </c>
      <c r="I48" s="1" t="s">
        <v>909</v>
      </c>
      <c r="J48" s="1" t="s">
        <v>908</v>
      </c>
      <c r="K48" s="4"/>
      <c r="L48" s="4" t="s">
        <v>475</v>
      </c>
      <c r="M48" s="4" t="s">
        <v>476</v>
      </c>
      <c r="N48" s="3" t="s">
        <v>1159</v>
      </c>
      <c r="O48" s="4" t="s">
        <v>548</v>
      </c>
      <c r="P48" s="4" t="s">
        <v>550</v>
      </c>
      <c r="Q48" s="4"/>
      <c r="R48" s="81" t="s">
        <v>923</v>
      </c>
      <c r="S48" s="81" t="s">
        <v>649</v>
      </c>
      <c r="T48" s="81" t="s">
        <v>651</v>
      </c>
      <c r="U48" s="81" t="s">
        <v>650</v>
      </c>
      <c r="V48" s="3" t="s">
        <v>213</v>
      </c>
      <c r="W48" s="3" t="s">
        <v>157</v>
      </c>
      <c r="X48" s="3" t="s">
        <v>213</v>
      </c>
      <c r="Y48" s="3" t="s">
        <v>213</v>
      </c>
      <c r="Z48" s="3" t="str">
        <f t="shared" si="1"/>
        <v>Accept with Deviations</v>
      </c>
      <c r="AA48" s="3" t="s">
        <v>1077</v>
      </c>
    </row>
    <row r="49" spans="2:27" x14ac:dyDescent="0.25">
      <c r="B49" s="100" t="s">
        <v>11</v>
      </c>
      <c r="C49" s="100" t="s">
        <v>12</v>
      </c>
      <c r="D49" s="101" t="s">
        <v>102</v>
      </c>
      <c r="E49" s="100" t="s">
        <v>101</v>
      </c>
      <c r="F49" s="100"/>
      <c r="G49" s="100" t="s">
        <v>911</v>
      </c>
      <c r="H49" s="100" t="s">
        <v>912</v>
      </c>
      <c r="I49" s="100" t="s">
        <v>910</v>
      </c>
      <c r="J49" s="100" t="s">
        <v>908</v>
      </c>
      <c r="K49" s="100"/>
      <c r="L49" s="100" t="s">
        <v>475</v>
      </c>
      <c r="M49" s="100" t="s">
        <v>476</v>
      </c>
      <c r="N49" s="101" t="s">
        <v>1159</v>
      </c>
      <c r="O49" s="100" t="s">
        <v>549</v>
      </c>
      <c r="P49" s="100" t="s">
        <v>550</v>
      </c>
      <c r="Q49" s="100"/>
      <c r="R49" s="102" t="s">
        <v>923</v>
      </c>
      <c r="S49" s="102" t="s">
        <v>649</v>
      </c>
      <c r="T49" s="102" t="s">
        <v>652</v>
      </c>
      <c r="U49" s="102" t="s">
        <v>650</v>
      </c>
      <c r="V49" s="3" t="s">
        <v>213</v>
      </c>
      <c r="W49" s="3" t="s">
        <v>213</v>
      </c>
      <c r="X49" s="3" t="s">
        <v>213</v>
      </c>
      <c r="Y49" s="3" t="s">
        <v>213</v>
      </c>
      <c r="Z49" s="3" t="str">
        <f t="shared" si="1"/>
        <v>Accept</v>
      </c>
      <c r="AA49" s="100"/>
    </row>
    <row r="50" spans="2:27" x14ac:dyDescent="0.25">
      <c r="B50" s="1" t="s">
        <v>11</v>
      </c>
      <c r="C50" s="1" t="s">
        <v>12</v>
      </c>
      <c r="D50" s="83" t="s">
        <v>104</v>
      </c>
      <c r="E50" s="1" t="s">
        <v>103</v>
      </c>
      <c r="G50" s="1" t="s">
        <v>916</v>
      </c>
      <c r="H50" s="1" t="s">
        <v>913</v>
      </c>
      <c r="K50" s="4" t="s">
        <v>1163</v>
      </c>
      <c r="L50" s="4"/>
      <c r="M50" s="4"/>
      <c r="N50" s="3"/>
      <c r="O50" s="4"/>
      <c r="P50" s="4"/>
      <c r="Q50" s="4"/>
      <c r="R50" s="81"/>
      <c r="S50" s="81"/>
      <c r="T50" s="81"/>
      <c r="U50" s="81"/>
      <c r="V50"/>
      <c r="W50"/>
      <c r="X50"/>
      <c r="Y50"/>
      <c r="Z50" s="3" t="str">
        <f t="shared" si="1"/>
        <v>Defer to System</v>
      </c>
      <c r="AA50" s="3"/>
    </row>
    <row r="51" spans="2:27" x14ac:dyDescent="0.25">
      <c r="B51" s="100" t="s">
        <v>11</v>
      </c>
      <c r="C51" s="100" t="s">
        <v>12</v>
      </c>
      <c r="D51" s="101" t="s">
        <v>106</v>
      </c>
      <c r="E51" s="100" t="s">
        <v>105</v>
      </c>
      <c r="F51" s="100" t="s">
        <v>1139</v>
      </c>
      <c r="G51" s="100" t="s">
        <v>915</v>
      </c>
      <c r="H51" s="100" t="s">
        <v>1005</v>
      </c>
      <c r="I51" s="100" t="s">
        <v>1003</v>
      </c>
      <c r="J51" s="100"/>
      <c r="K51" s="100"/>
      <c r="L51" s="100" t="s">
        <v>475</v>
      </c>
      <c r="M51" s="100" t="s">
        <v>476</v>
      </c>
      <c r="N51" s="101" t="s">
        <v>1160</v>
      </c>
      <c r="O51" s="100" t="s">
        <v>779</v>
      </c>
      <c r="P51" s="100" t="s">
        <v>575</v>
      </c>
      <c r="Q51" s="100"/>
      <c r="R51" s="102" t="s">
        <v>1007</v>
      </c>
      <c r="S51" s="102"/>
      <c r="T51" s="102" t="s">
        <v>1003</v>
      </c>
      <c r="U51" s="102" t="s">
        <v>1004</v>
      </c>
      <c r="V51" s="3" t="s">
        <v>213</v>
      </c>
      <c r="W51" s="3"/>
      <c r="X51" s="3" t="s">
        <v>213</v>
      </c>
      <c r="Y51" s="3" t="s">
        <v>213</v>
      </c>
      <c r="Z51" s="3" t="str">
        <f t="shared" si="1"/>
        <v>Accept</v>
      </c>
      <c r="AA51" s="100"/>
    </row>
    <row r="52" spans="2:27" x14ac:dyDescent="0.25">
      <c r="B52" s="1" t="s">
        <v>11</v>
      </c>
      <c r="C52" s="1" t="s">
        <v>12</v>
      </c>
      <c r="D52" s="83" t="s">
        <v>108</v>
      </c>
      <c r="E52" s="1" t="s">
        <v>107</v>
      </c>
      <c r="G52" s="1" t="s">
        <v>914</v>
      </c>
      <c r="H52" s="1" t="s">
        <v>917</v>
      </c>
      <c r="K52" s="4"/>
      <c r="L52" s="4" t="s">
        <v>475</v>
      </c>
      <c r="M52" s="4" t="s">
        <v>476</v>
      </c>
      <c r="N52" s="3" t="s">
        <v>1161</v>
      </c>
      <c r="O52" s="4" t="s">
        <v>552</v>
      </c>
      <c r="P52" s="4" t="s">
        <v>430</v>
      </c>
      <c r="Q52" s="4"/>
      <c r="R52" s="81" t="s">
        <v>1006</v>
      </c>
      <c r="S52" s="81"/>
      <c r="T52" s="81"/>
      <c r="U52" s="81"/>
      <c r="V52" s="3" t="s">
        <v>213</v>
      </c>
      <c r="W52" s="3"/>
      <c r="X52" s="3"/>
      <c r="Y52" s="3"/>
      <c r="Z52" s="3" t="str">
        <f t="shared" si="1"/>
        <v>Accept</v>
      </c>
      <c r="AA52" s="3"/>
    </row>
    <row r="53" spans="2:27" x14ac:dyDescent="0.25">
      <c r="B53" s="100" t="s">
        <v>11</v>
      </c>
      <c r="C53" s="100" t="s">
        <v>12</v>
      </c>
      <c r="D53" s="101" t="s">
        <v>110</v>
      </c>
      <c r="E53" s="100" t="s">
        <v>109</v>
      </c>
      <c r="F53" s="100"/>
      <c r="G53" s="100" t="s">
        <v>918</v>
      </c>
      <c r="H53" s="100" t="s">
        <v>919</v>
      </c>
      <c r="I53" s="100"/>
      <c r="J53" s="100"/>
      <c r="K53" s="100"/>
      <c r="L53" s="100" t="s">
        <v>475</v>
      </c>
      <c r="M53" s="100" t="s">
        <v>476</v>
      </c>
      <c r="N53" s="101" t="s">
        <v>1161</v>
      </c>
      <c r="O53" s="100" t="s">
        <v>551</v>
      </c>
      <c r="P53" s="100" t="s">
        <v>432</v>
      </c>
      <c r="Q53" s="100"/>
      <c r="R53" s="102" t="s">
        <v>798</v>
      </c>
      <c r="S53" s="102" t="s">
        <v>1091</v>
      </c>
      <c r="T53" s="102"/>
      <c r="U53" s="102"/>
      <c r="V53" s="3" t="s">
        <v>166</v>
      </c>
      <c r="W53" s="3" t="s">
        <v>157</v>
      </c>
      <c r="X53" s="3"/>
      <c r="Y53" s="3"/>
      <c r="Z53" s="3" t="str">
        <f t="shared" si="1"/>
        <v>Deny</v>
      </c>
      <c r="AA53" s="100"/>
    </row>
    <row r="54" spans="2:27" x14ac:dyDescent="0.25">
      <c r="B54" s="1" t="s">
        <v>11</v>
      </c>
      <c r="C54" s="1" t="s">
        <v>12</v>
      </c>
      <c r="D54" s="83" t="s">
        <v>112</v>
      </c>
      <c r="E54" s="1" t="s">
        <v>1101</v>
      </c>
      <c r="G54" s="1" t="s">
        <v>911</v>
      </c>
      <c r="H54" s="1" t="s">
        <v>912</v>
      </c>
      <c r="J54" s="1" t="s">
        <v>908</v>
      </c>
      <c r="K54" s="4"/>
      <c r="L54" s="4" t="s">
        <v>475</v>
      </c>
      <c r="M54" s="4" t="s">
        <v>476</v>
      </c>
      <c r="N54" s="3" t="s">
        <v>1159</v>
      </c>
      <c r="O54" s="4" t="s">
        <v>549</v>
      </c>
      <c r="P54" s="4" t="s">
        <v>550</v>
      </c>
      <c r="Q54" s="4"/>
      <c r="R54" s="81" t="s">
        <v>923</v>
      </c>
      <c r="S54" s="81" t="s">
        <v>649</v>
      </c>
      <c r="T54" s="81" t="s">
        <v>652</v>
      </c>
      <c r="U54" s="81" t="s">
        <v>650</v>
      </c>
      <c r="V54" s="3" t="s">
        <v>213</v>
      </c>
      <c r="W54" s="3" t="s">
        <v>213</v>
      </c>
      <c r="X54" s="3" t="s">
        <v>213</v>
      </c>
      <c r="Y54" s="3" t="s">
        <v>213</v>
      </c>
      <c r="Z54" s="3" t="str">
        <f t="shared" si="1"/>
        <v>Accept</v>
      </c>
      <c r="AA54" s="100"/>
    </row>
    <row r="55" spans="2:27" x14ac:dyDescent="0.25">
      <c r="B55" s="100" t="s">
        <v>11</v>
      </c>
      <c r="C55" s="100" t="s">
        <v>12</v>
      </c>
      <c r="D55" s="101" t="s">
        <v>113</v>
      </c>
      <c r="E55" s="100" t="s">
        <v>1102</v>
      </c>
      <c r="F55" s="100" t="s">
        <v>1106</v>
      </c>
      <c r="G55" s="100" t="s">
        <v>920</v>
      </c>
      <c r="H55" s="100" t="s">
        <v>1104</v>
      </c>
      <c r="I55" s="100" t="s">
        <v>1103</v>
      </c>
      <c r="J55" s="100"/>
      <c r="K55" s="100"/>
      <c r="L55" s="100" t="s">
        <v>475</v>
      </c>
      <c r="M55" s="100" t="s">
        <v>476</v>
      </c>
      <c r="N55" s="101" t="s">
        <v>1160</v>
      </c>
      <c r="O55" s="100" t="s">
        <v>779</v>
      </c>
      <c r="P55" s="100" t="s">
        <v>575</v>
      </c>
      <c r="Q55" s="100"/>
      <c r="R55" s="102" t="s">
        <v>1007</v>
      </c>
      <c r="S55" s="102" t="s">
        <v>1105</v>
      </c>
      <c r="T55" s="102" t="s">
        <v>1003</v>
      </c>
      <c r="U55" s="102" t="s">
        <v>1004</v>
      </c>
      <c r="V55" s="3" t="s">
        <v>213</v>
      </c>
      <c r="W55" s="3" t="s">
        <v>157</v>
      </c>
      <c r="X55" s="3" t="s">
        <v>157</v>
      </c>
      <c r="Y55"/>
      <c r="Z55" s="3" t="str">
        <f t="shared" si="1"/>
        <v>Accept with Deviations</v>
      </c>
      <c r="AA55" s="3" t="s">
        <v>1107</v>
      </c>
    </row>
    <row r="56" spans="2:27" x14ac:dyDescent="0.25">
      <c r="B56" s="1" t="s">
        <v>11</v>
      </c>
      <c r="C56" s="1" t="s">
        <v>12</v>
      </c>
      <c r="D56" s="83" t="s">
        <v>115</v>
      </c>
      <c r="E56" s="1" t="s">
        <v>114</v>
      </c>
      <c r="G56" s="1" t="s">
        <v>921</v>
      </c>
      <c r="K56" s="4" t="s">
        <v>1163</v>
      </c>
      <c r="L56" s="4"/>
      <c r="M56" s="4"/>
      <c r="N56" s="3"/>
      <c r="O56" s="4"/>
      <c r="P56" s="4"/>
      <c r="Q56" s="4"/>
      <c r="R56" s="81"/>
      <c r="S56" s="81"/>
      <c r="T56" s="81"/>
      <c r="U56" s="81"/>
      <c r="V56"/>
      <c r="W56"/>
      <c r="X56"/>
      <c r="Y56"/>
      <c r="Z56" s="3" t="str">
        <f t="shared" si="1"/>
        <v>Defer to System</v>
      </c>
      <c r="AA56" s="100"/>
    </row>
    <row r="57" spans="2:27" x14ac:dyDescent="0.25">
      <c r="B57" s="100" t="s">
        <v>11</v>
      </c>
      <c r="C57" s="100" t="s">
        <v>12</v>
      </c>
      <c r="D57" s="101" t="s">
        <v>117</v>
      </c>
      <c r="E57" s="100" t="s">
        <v>116</v>
      </c>
      <c r="F57" s="100"/>
      <c r="G57" s="100" t="s">
        <v>922</v>
      </c>
      <c r="H57" s="100"/>
      <c r="I57" s="100"/>
      <c r="J57" s="100"/>
      <c r="K57" s="100"/>
      <c r="L57" s="100"/>
      <c r="M57" s="100"/>
      <c r="N57" s="101"/>
      <c r="O57" s="100"/>
      <c r="P57" s="100"/>
      <c r="Q57" s="100"/>
      <c r="R57" s="102"/>
      <c r="S57" s="102"/>
      <c r="T57" s="102"/>
      <c r="U57" s="102"/>
      <c r="V57"/>
      <c r="W57"/>
      <c r="X57"/>
      <c r="Y57"/>
      <c r="Z57" s="3" t="str">
        <f t="shared" si="1"/>
        <v>Not in Product Spec</v>
      </c>
      <c r="AA57" s="3"/>
    </row>
    <row r="58" spans="2:27" x14ac:dyDescent="0.25">
      <c r="B58" s="1" t="s">
        <v>243</v>
      </c>
      <c r="C58" s="1" t="s">
        <v>262</v>
      </c>
      <c r="E58" s="1" t="s">
        <v>263</v>
      </c>
      <c r="K58" s="4"/>
      <c r="L58" s="4" t="s">
        <v>475</v>
      </c>
      <c r="M58" s="4" t="s">
        <v>476</v>
      </c>
      <c r="N58" s="3" t="s">
        <v>1158</v>
      </c>
      <c r="O58" s="4" t="s">
        <v>738</v>
      </c>
      <c r="P58" s="4"/>
      <c r="Q58" s="4"/>
      <c r="R58" s="81" t="s">
        <v>786</v>
      </c>
      <c r="S58" s="81" t="s">
        <v>788</v>
      </c>
      <c r="T58" s="81" t="s">
        <v>789</v>
      </c>
      <c r="U58" s="81" t="s">
        <v>787</v>
      </c>
      <c r="V58"/>
      <c r="W58"/>
      <c r="X58"/>
      <c r="Y58"/>
      <c r="Z58" s="3" t="str">
        <f t="shared" si="1"/>
        <v>---</v>
      </c>
      <c r="AA58" s="3"/>
    </row>
    <row r="59" spans="2:27" x14ac:dyDescent="0.25">
      <c r="B59" s="100" t="s">
        <v>243</v>
      </c>
      <c r="C59" s="100" t="s">
        <v>280</v>
      </c>
      <c r="D59" s="101"/>
      <c r="E59" s="100" t="s">
        <v>281</v>
      </c>
      <c r="F59" s="100"/>
      <c r="G59" s="100"/>
      <c r="H59" s="100"/>
      <c r="I59" s="100"/>
      <c r="J59" s="100"/>
      <c r="K59" s="100"/>
      <c r="L59" s="100"/>
      <c r="M59" s="100"/>
      <c r="N59" s="101"/>
      <c r="O59" s="100"/>
      <c r="P59" s="100"/>
      <c r="Q59" s="100"/>
      <c r="R59" s="102"/>
      <c r="S59" s="102"/>
      <c r="T59" s="102"/>
      <c r="U59" s="102"/>
      <c r="V59"/>
      <c r="W59"/>
      <c r="X59"/>
      <c r="Y59"/>
      <c r="Z59" s="3" t="str">
        <f t="shared" si="1"/>
        <v>Not in Product Spec</v>
      </c>
      <c r="AA59" s="100"/>
    </row>
    <row r="60" spans="2:27" x14ac:dyDescent="0.25">
      <c r="B60" s="1" t="s">
        <v>243</v>
      </c>
      <c r="C60" s="1" t="s">
        <v>362</v>
      </c>
      <c r="E60" s="1" t="s">
        <v>363</v>
      </c>
      <c r="K60" s="4"/>
      <c r="L60" s="4"/>
      <c r="M60" s="4"/>
      <c r="N60" s="3"/>
      <c r="O60" s="4"/>
      <c r="P60" s="4"/>
      <c r="Q60" s="4"/>
      <c r="R60" s="81"/>
      <c r="S60" s="81"/>
      <c r="T60" s="81"/>
      <c r="U60" s="81"/>
      <c r="V60"/>
      <c r="W60"/>
      <c r="X60"/>
      <c r="Y60"/>
      <c r="Z60" s="3" t="str">
        <f t="shared" si="1"/>
        <v>Not in Product Spec</v>
      </c>
      <c r="AA60" s="3"/>
    </row>
    <row r="61" spans="2:27" x14ac:dyDescent="0.25">
      <c r="B61" s="100" t="s">
        <v>243</v>
      </c>
      <c r="C61" s="100" t="s">
        <v>364</v>
      </c>
      <c r="D61" s="101"/>
      <c r="E61" s="100" t="s">
        <v>365</v>
      </c>
      <c r="F61" s="100"/>
      <c r="G61" s="100"/>
      <c r="H61" s="100"/>
      <c r="I61" s="100"/>
      <c r="J61" s="100"/>
      <c r="K61" s="100"/>
      <c r="L61" s="100"/>
      <c r="M61" s="100"/>
      <c r="N61" s="101"/>
      <c r="O61" s="100"/>
      <c r="P61" s="100"/>
      <c r="Q61" s="100"/>
      <c r="R61" s="102"/>
      <c r="S61" s="102"/>
      <c r="T61" s="102"/>
      <c r="U61" s="102"/>
      <c r="V61"/>
      <c r="W61"/>
      <c r="X61"/>
      <c r="Y61"/>
      <c r="Z61" s="3" t="str">
        <f t="shared" si="1"/>
        <v>Not in Product Spec</v>
      </c>
      <c r="AA61" s="100"/>
    </row>
    <row r="62" spans="2:27" x14ac:dyDescent="0.25">
      <c r="B62" s="1" t="s">
        <v>243</v>
      </c>
      <c r="C62" s="1" t="s">
        <v>366</v>
      </c>
      <c r="E62" s="1" t="s">
        <v>367</v>
      </c>
      <c r="K62" s="4"/>
      <c r="L62" s="4"/>
      <c r="M62" s="4"/>
      <c r="N62" s="3"/>
      <c r="O62" s="4"/>
      <c r="P62" s="4"/>
      <c r="Q62" s="4"/>
      <c r="R62" s="81"/>
      <c r="S62" s="81"/>
      <c r="T62" s="81"/>
      <c r="U62" s="81"/>
      <c r="V62"/>
      <c r="W62"/>
      <c r="X62"/>
      <c r="Y62"/>
      <c r="Z62" s="3" t="str">
        <f t="shared" si="1"/>
        <v>Not in Product Spec</v>
      </c>
      <c r="AA62" s="3"/>
    </row>
    <row r="63" spans="2:27" x14ac:dyDescent="0.25">
      <c r="B63" s="100" t="s">
        <v>243</v>
      </c>
      <c r="C63" s="100" t="s">
        <v>368</v>
      </c>
      <c r="D63" s="101"/>
      <c r="E63" s="100" t="s">
        <v>369</v>
      </c>
      <c r="F63" s="100"/>
      <c r="G63" s="100"/>
      <c r="H63" s="100"/>
      <c r="I63" s="100"/>
      <c r="J63" s="100"/>
      <c r="K63" s="100"/>
      <c r="L63" s="100"/>
      <c r="M63" s="100"/>
      <c r="N63" s="101"/>
      <c r="O63" s="100"/>
      <c r="P63" s="100"/>
      <c r="Q63" s="100"/>
      <c r="R63" s="102"/>
      <c r="S63" s="102"/>
      <c r="T63" s="102"/>
      <c r="U63" s="102"/>
      <c r="V63"/>
      <c r="W63"/>
      <c r="X63"/>
      <c r="Y63"/>
      <c r="Z63" s="3" t="str">
        <f t="shared" si="1"/>
        <v>Not in Product Spec</v>
      </c>
      <c r="AA63" s="100"/>
    </row>
    <row r="64" spans="2:27" x14ac:dyDescent="0.25">
      <c r="B64" s="1" t="s">
        <v>243</v>
      </c>
      <c r="C64" s="1" t="s">
        <v>283</v>
      </c>
      <c r="E64" s="1" t="s">
        <v>1014</v>
      </c>
      <c r="K64" s="4"/>
      <c r="L64" s="4"/>
      <c r="M64" s="4"/>
      <c r="N64" s="3"/>
      <c r="O64" s="4"/>
      <c r="P64" s="4"/>
      <c r="Q64" s="4"/>
      <c r="R64" s="81"/>
      <c r="S64" s="81"/>
      <c r="T64" s="81"/>
      <c r="U64" s="81"/>
      <c r="V64"/>
      <c r="W64"/>
      <c r="X64"/>
      <c r="Y64"/>
      <c r="Z64" s="3" t="str">
        <f t="shared" si="1"/>
        <v>Not in Product Spec</v>
      </c>
      <c r="AA64" s="3"/>
    </row>
    <row r="65" spans="2:27" x14ac:dyDescent="0.25">
      <c r="B65" s="100" t="s">
        <v>243</v>
      </c>
      <c r="C65" s="100" t="s">
        <v>302</v>
      </c>
      <c r="D65" s="101" t="s">
        <v>50</v>
      </c>
      <c r="E65" s="100" t="s">
        <v>1023</v>
      </c>
      <c r="F65" s="100" t="s">
        <v>1024</v>
      </c>
      <c r="G65" s="100" t="s">
        <v>1029</v>
      </c>
      <c r="H65" s="100"/>
      <c r="I65" s="100" t="s">
        <v>1031</v>
      </c>
      <c r="J65" s="100" t="s">
        <v>945</v>
      </c>
      <c r="K65" s="100" t="s">
        <v>1163</v>
      </c>
      <c r="L65" s="100"/>
      <c r="M65" s="100"/>
      <c r="N65" s="101"/>
      <c r="O65" s="100"/>
      <c r="P65" s="100"/>
      <c r="Q65" s="100"/>
      <c r="R65" s="102"/>
      <c r="S65" s="102"/>
      <c r="T65" s="102"/>
      <c r="U65" s="102"/>
      <c r="V65"/>
      <c r="W65"/>
      <c r="X65"/>
      <c r="Y65"/>
      <c r="Z65" s="3" t="str">
        <f t="shared" si="1"/>
        <v>Defer to System</v>
      </c>
      <c r="AA65" s="100"/>
    </row>
    <row r="66" spans="2:27" x14ac:dyDescent="0.25">
      <c r="B66" s="1" t="s">
        <v>243</v>
      </c>
      <c r="C66" s="1" t="s">
        <v>302</v>
      </c>
      <c r="D66" s="83" t="s">
        <v>52</v>
      </c>
      <c r="E66" s="1" t="s">
        <v>1022</v>
      </c>
      <c r="F66" s="1" t="s">
        <v>1024</v>
      </c>
      <c r="G66" s="1" t="s">
        <v>1030</v>
      </c>
      <c r="J66" s="1" t="s">
        <v>897</v>
      </c>
      <c r="K66" s="4" t="s">
        <v>1163</v>
      </c>
      <c r="L66" s="4"/>
      <c r="M66" s="4"/>
      <c r="N66" s="3"/>
      <c r="O66" s="4"/>
      <c r="P66" s="4"/>
      <c r="Q66" s="4"/>
      <c r="R66" s="81"/>
      <c r="S66" s="81"/>
      <c r="T66" s="81"/>
      <c r="U66" s="81"/>
      <c r="V66"/>
      <c r="W66"/>
      <c r="X66"/>
      <c r="Y66"/>
      <c r="Z66" s="3" t="str">
        <f t="shared" si="1"/>
        <v>Defer to System</v>
      </c>
      <c r="AA66" s="100"/>
    </row>
    <row r="67" spans="2:27" x14ac:dyDescent="0.25">
      <c r="B67" s="100" t="s">
        <v>243</v>
      </c>
      <c r="C67" s="100" t="s">
        <v>302</v>
      </c>
      <c r="D67" s="101" t="s">
        <v>54</v>
      </c>
      <c r="E67" s="100" t="s">
        <v>1033</v>
      </c>
      <c r="F67" s="100" t="s">
        <v>1024</v>
      </c>
      <c r="G67" s="100" t="s">
        <v>1034</v>
      </c>
      <c r="H67" s="100"/>
      <c r="I67" s="100"/>
      <c r="J67" s="100" t="s">
        <v>851</v>
      </c>
      <c r="K67" s="100" t="s">
        <v>1163</v>
      </c>
      <c r="L67" s="100"/>
      <c r="M67" s="100"/>
      <c r="N67" s="101"/>
      <c r="O67" s="100"/>
      <c r="P67" s="100"/>
      <c r="Q67" s="100"/>
      <c r="R67" s="102"/>
      <c r="S67" s="102"/>
      <c r="T67" s="102"/>
      <c r="U67" s="102"/>
      <c r="V67"/>
      <c r="W67"/>
      <c r="X67"/>
      <c r="Y67"/>
      <c r="Z67" s="3" t="str">
        <f t="shared" si="1"/>
        <v>Defer to System</v>
      </c>
      <c r="AA67" s="100"/>
    </row>
    <row r="68" spans="2:27" x14ac:dyDescent="0.25">
      <c r="B68" s="1" t="s">
        <v>243</v>
      </c>
      <c r="C68" s="1" t="s">
        <v>302</v>
      </c>
      <c r="D68" s="83" t="s">
        <v>54</v>
      </c>
      <c r="E68" s="1" t="s">
        <v>1032</v>
      </c>
      <c r="F68" s="1" t="s">
        <v>1024</v>
      </c>
      <c r="G68" s="1" t="s">
        <v>1035</v>
      </c>
      <c r="J68" s="1" t="s">
        <v>851</v>
      </c>
      <c r="K68" s="4" t="s">
        <v>1163</v>
      </c>
      <c r="L68" s="4"/>
      <c r="M68" s="4"/>
      <c r="N68" s="3"/>
      <c r="O68" s="4"/>
      <c r="P68" s="4"/>
      <c r="Q68" s="4"/>
      <c r="R68" s="81"/>
      <c r="S68" s="81"/>
      <c r="T68" s="81"/>
      <c r="U68" s="81"/>
      <c r="V68"/>
      <c r="W68"/>
      <c r="X68"/>
      <c r="Y68"/>
      <c r="Z68" s="3" t="str">
        <f t="shared" si="1"/>
        <v>Defer to System</v>
      </c>
      <c r="AA68" s="100"/>
    </row>
    <row r="69" spans="2:27" x14ac:dyDescent="0.25">
      <c r="B69" s="100" t="s">
        <v>243</v>
      </c>
      <c r="C69" s="100" t="s">
        <v>302</v>
      </c>
      <c r="D69" s="101" t="s">
        <v>56</v>
      </c>
      <c r="E69" s="100" t="s">
        <v>1020</v>
      </c>
      <c r="F69" s="100" t="s">
        <v>1036</v>
      </c>
      <c r="G69" s="100"/>
      <c r="H69" s="100"/>
      <c r="I69" s="100"/>
      <c r="J69" s="100" t="s">
        <v>1037</v>
      </c>
      <c r="K69" s="100" t="s">
        <v>1163</v>
      </c>
      <c r="L69" s="100"/>
      <c r="M69" s="100"/>
      <c r="N69" s="101"/>
      <c r="O69" s="100"/>
      <c r="P69" s="100"/>
      <c r="Q69" s="100"/>
      <c r="R69" s="102"/>
      <c r="S69" s="102"/>
      <c r="T69" s="102"/>
      <c r="U69" s="102"/>
      <c r="V69"/>
      <c r="W69"/>
      <c r="X69"/>
      <c r="Y69"/>
      <c r="Z69" s="3" t="str">
        <f t="shared" si="1"/>
        <v>Defer to System</v>
      </c>
      <c r="AA69" s="100"/>
    </row>
    <row r="70" spans="2:27" x14ac:dyDescent="0.25">
      <c r="B70" s="1" t="s">
        <v>243</v>
      </c>
      <c r="C70" s="1" t="s">
        <v>302</v>
      </c>
      <c r="D70" s="83" t="s">
        <v>58</v>
      </c>
      <c r="E70" s="1" t="s">
        <v>1021</v>
      </c>
      <c r="F70" s="1" t="s">
        <v>1040</v>
      </c>
      <c r="G70" s="1" t="s">
        <v>1038</v>
      </c>
      <c r="H70" s="1" t="s">
        <v>1039</v>
      </c>
      <c r="K70" s="4" t="s">
        <v>1163</v>
      </c>
      <c r="L70" s="4"/>
      <c r="M70" s="4"/>
      <c r="N70" s="3"/>
      <c r="O70" s="4"/>
      <c r="P70" s="4"/>
      <c r="Q70" s="4"/>
      <c r="R70" s="81"/>
      <c r="S70" s="81"/>
      <c r="T70" s="81"/>
      <c r="U70" s="81"/>
      <c r="V70"/>
      <c r="W70"/>
      <c r="X70"/>
      <c r="Y70"/>
      <c r="Z70" s="3" t="str">
        <f t="shared" si="1"/>
        <v>Defer to System</v>
      </c>
      <c r="AA70" s="100"/>
    </row>
    <row r="71" spans="2:27" x14ac:dyDescent="0.25">
      <c r="B71" s="100" t="s">
        <v>243</v>
      </c>
      <c r="C71" s="100" t="s">
        <v>249</v>
      </c>
      <c r="D71" s="101" t="s">
        <v>50</v>
      </c>
      <c r="E71" s="100" t="s">
        <v>250</v>
      </c>
      <c r="F71" s="100" t="s">
        <v>1108</v>
      </c>
      <c r="G71" s="100" t="s">
        <v>1109</v>
      </c>
      <c r="H71" s="100" t="s">
        <v>1110</v>
      </c>
      <c r="I71" s="100"/>
      <c r="J71" s="100"/>
      <c r="K71" s="100"/>
      <c r="L71" s="100"/>
      <c r="M71" s="100"/>
      <c r="N71" s="101"/>
      <c r="O71" s="100"/>
      <c r="P71" s="100"/>
      <c r="Q71" s="100"/>
      <c r="R71" s="102"/>
      <c r="S71" s="102"/>
      <c r="T71" s="102"/>
      <c r="U71" s="102"/>
      <c r="V71"/>
      <c r="W71"/>
      <c r="X71"/>
      <c r="Y71"/>
      <c r="Z71" s="3" t="str">
        <f t="shared" si="1"/>
        <v>Not in Product Spec</v>
      </c>
      <c r="AA71" s="100"/>
    </row>
    <row r="72" spans="2:27" x14ac:dyDescent="0.25">
      <c r="B72" s="1" t="s">
        <v>243</v>
      </c>
      <c r="C72" s="1" t="s">
        <v>272</v>
      </c>
      <c r="D72" s="83" t="s">
        <v>22</v>
      </c>
      <c r="E72" s="1" t="s">
        <v>1041</v>
      </c>
      <c r="F72" s="1" t="s">
        <v>432</v>
      </c>
      <c r="G72" s="1" t="s">
        <v>1043</v>
      </c>
      <c r="H72" s="1" t="s">
        <v>1045</v>
      </c>
      <c r="K72" s="4" t="s">
        <v>1163</v>
      </c>
      <c r="L72" s="4"/>
      <c r="M72" s="4"/>
      <c r="N72" s="3"/>
      <c r="O72" s="4"/>
      <c r="P72" s="4"/>
      <c r="Q72" s="4"/>
      <c r="R72" s="81"/>
      <c r="S72" s="81"/>
      <c r="T72" s="81"/>
      <c r="U72" s="81"/>
      <c r="V72"/>
      <c r="W72"/>
      <c r="X72"/>
      <c r="Y72"/>
      <c r="Z72" s="3" t="str">
        <f t="shared" si="1"/>
        <v>Defer to System</v>
      </c>
      <c r="AA72" s="3"/>
    </row>
    <row r="73" spans="2:27" x14ac:dyDescent="0.25">
      <c r="B73" s="100" t="s">
        <v>243</v>
      </c>
      <c r="C73" s="100" t="s">
        <v>272</v>
      </c>
      <c r="D73" s="101" t="s">
        <v>24</v>
      </c>
      <c r="E73" s="100" t="s">
        <v>1042</v>
      </c>
      <c r="F73" s="100" t="s">
        <v>430</v>
      </c>
      <c r="G73" s="100" t="s">
        <v>1044</v>
      </c>
      <c r="H73" s="100" t="s">
        <v>1046</v>
      </c>
      <c r="I73" s="100"/>
      <c r="J73" s="100"/>
      <c r="K73" s="100" t="s">
        <v>1163</v>
      </c>
      <c r="L73" s="100"/>
      <c r="M73" s="100"/>
      <c r="N73" s="101"/>
      <c r="O73" s="100"/>
      <c r="P73" s="100"/>
      <c r="Q73" s="100"/>
      <c r="R73" s="102"/>
      <c r="S73" s="102"/>
      <c r="T73" s="102"/>
      <c r="U73" s="102"/>
      <c r="V73"/>
      <c r="W73"/>
      <c r="X73"/>
      <c r="Y73"/>
      <c r="Z73" s="3" t="str">
        <f t="shared" si="1"/>
        <v>Defer to System</v>
      </c>
      <c r="AA73" s="3"/>
    </row>
    <row r="74" spans="2:27" x14ac:dyDescent="0.25">
      <c r="B74" s="1" t="s">
        <v>243</v>
      </c>
      <c r="C74" s="1" t="s">
        <v>276</v>
      </c>
      <c r="E74" s="1" t="s">
        <v>1013</v>
      </c>
      <c r="K74" s="4" t="s">
        <v>1163</v>
      </c>
      <c r="L74" s="4"/>
      <c r="M74" s="4"/>
      <c r="N74" s="3"/>
      <c r="O74" s="4"/>
      <c r="P74" s="4"/>
      <c r="Q74" s="4"/>
      <c r="R74" s="81"/>
      <c r="S74" s="81"/>
      <c r="T74" s="81"/>
      <c r="U74" s="81"/>
      <c r="V74"/>
      <c r="W74"/>
      <c r="X74"/>
      <c r="Y74"/>
      <c r="Z74" s="3" t="str">
        <f t="shared" si="1"/>
        <v>Defer to System</v>
      </c>
      <c r="AA74" s="100"/>
    </row>
    <row r="75" spans="2:27" x14ac:dyDescent="0.25">
      <c r="B75" s="100" t="s">
        <v>243</v>
      </c>
      <c r="C75" s="100" t="s">
        <v>293</v>
      </c>
      <c r="D75" s="101"/>
      <c r="E75" s="100" t="s">
        <v>1019</v>
      </c>
      <c r="F75" s="100"/>
      <c r="G75" s="100"/>
      <c r="H75" s="100"/>
      <c r="I75" s="100"/>
      <c r="J75" s="100"/>
      <c r="K75" s="100" t="s">
        <v>1163</v>
      </c>
      <c r="L75" s="100"/>
      <c r="M75" s="100"/>
      <c r="N75" s="101"/>
      <c r="O75" s="100"/>
      <c r="P75" s="100"/>
      <c r="Q75" s="100"/>
      <c r="R75" s="102"/>
      <c r="S75" s="102"/>
      <c r="T75" s="102"/>
      <c r="U75" s="102"/>
      <c r="V75"/>
      <c r="W75"/>
      <c r="X75"/>
      <c r="Y75"/>
      <c r="Z75" s="3" t="str">
        <f t="shared" si="1"/>
        <v>Defer to System</v>
      </c>
      <c r="AA75" s="3"/>
    </row>
    <row r="76" spans="2:27" x14ac:dyDescent="0.25">
      <c r="B76" s="1" t="s">
        <v>243</v>
      </c>
      <c r="C76" s="1" t="s">
        <v>259</v>
      </c>
      <c r="E76" s="1" t="s">
        <v>260</v>
      </c>
      <c r="K76" s="4"/>
      <c r="L76" s="4"/>
      <c r="M76" s="4"/>
      <c r="N76" s="3"/>
      <c r="O76" s="4"/>
      <c r="P76" s="4"/>
      <c r="Q76" s="4"/>
      <c r="R76" s="81"/>
      <c r="S76" s="81"/>
      <c r="T76" s="81"/>
      <c r="U76" s="81"/>
      <c r="V76"/>
      <c r="W76"/>
      <c r="X76"/>
      <c r="Y76"/>
      <c r="Z76" s="3" t="s">
        <v>119</v>
      </c>
      <c r="AA76" s="3"/>
    </row>
    <row r="77" spans="2:27" x14ac:dyDescent="0.25">
      <c r="B77" s="100" t="s">
        <v>243</v>
      </c>
      <c r="C77" s="100" t="s">
        <v>359</v>
      </c>
      <c r="D77" s="101"/>
      <c r="E77" s="100" t="s">
        <v>360</v>
      </c>
      <c r="F77" s="100"/>
      <c r="G77" s="100"/>
      <c r="H77" s="100"/>
      <c r="I77" s="100"/>
      <c r="J77" s="100"/>
      <c r="K77" s="100"/>
      <c r="L77" s="100"/>
      <c r="M77" s="100"/>
      <c r="N77" s="101"/>
      <c r="O77" s="100"/>
      <c r="P77" s="100"/>
      <c r="Q77" s="100"/>
      <c r="R77" s="102"/>
      <c r="S77" s="102"/>
      <c r="T77" s="102"/>
      <c r="U77" s="102"/>
      <c r="V77"/>
      <c r="W77"/>
      <c r="X77"/>
      <c r="Y77"/>
      <c r="Z77" s="3" t="s">
        <v>119</v>
      </c>
      <c r="AA77" s="100"/>
    </row>
    <row r="78" spans="2:27" x14ac:dyDescent="0.25">
      <c r="B78" s="1" t="s">
        <v>243</v>
      </c>
      <c r="C78" s="1" t="s">
        <v>370</v>
      </c>
      <c r="E78" s="1" t="s">
        <v>371</v>
      </c>
      <c r="K78" s="4"/>
      <c r="L78" s="4"/>
      <c r="M78" s="4"/>
      <c r="N78" s="3"/>
      <c r="O78" s="4"/>
      <c r="P78" s="4"/>
      <c r="Q78" s="4"/>
      <c r="R78" s="81"/>
      <c r="S78" s="81"/>
      <c r="T78" s="81"/>
      <c r="U78" s="81"/>
      <c r="V78"/>
      <c r="W78"/>
      <c r="X78"/>
      <c r="Y78"/>
      <c r="Z78" s="3" t="s">
        <v>119</v>
      </c>
      <c r="AA78" s="3"/>
    </row>
    <row r="79" spans="2:27" x14ac:dyDescent="0.25">
      <c r="B79" s="100" t="s">
        <v>243</v>
      </c>
      <c r="C79" s="100" t="s">
        <v>385</v>
      </c>
      <c r="D79" s="101"/>
      <c r="E79" s="100" t="s">
        <v>386</v>
      </c>
      <c r="F79" s="100"/>
      <c r="G79" s="100"/>
      <c r="H79" s="100"/>
      <c r="I79" s="100"/>
      <c r="J79" s="100"/>
      <c r="K79" s="100"/>
      <c r="L79" s="100"/>
      <c r="M79" s="100"/>
      <c r="N79" s="101"/>
      <c r="O79" s="100"/>
      <c r="P79" s="100"/>
      <c r="Q79" s="100"/>
      <c r="R79" s="102"/>
      <c r="S79" s="102"/>
      <c r="T79" s="102"/>
      <c r="U79" s="102"/>
      <c r="V79"/>
      <c r="W79"/>
      <c r="X79"/>
      <c r="Y79"/>
      <c r="Z79" s="3" t="s">
        <v>119</v>
      </c>
      <c r="AA79" s="100"/>
    </row>
    <row r="80" spans="2:27" x14ac:dyDescent="0.25">
      <c r="B80" s="1" t="s">
        <v>243</v>
      </c>
      <c r="C80" s="1" t="s">
        <v>286</v>
      </c>
      <c r="E80" s="1" t="s">
        <v>1015</v>
      </c>
      <c r="K80" s="4"/>
      <c r="L80" s="4"/>
      <c r="M80" s="4"/>
      <c r="N80" s="3"/>
      <c r="O80" s="4"/>
      <c r="P80" s="4"/>
      <c r="Q80" s="4"/>
      <c r="R80" s="81"/>
      <c r="S80" s="81"/>
      <c r="T80" s="81"/>
      <c r="U80" s="81"/>
      <c r="V80"/>
      <c r="W80"/>
      <c r="X80"/>
      <c r="Y80"/>
      <c r="Z80" s="3" t="s">
        <v>119</v>
      </c>
      <c r="AA80" s="3"/>
    </row>
    <row r="81" spans="2:27" x14ac:dyDescent="0.25">
      <c r="B81" s="100" t="s">
        <v>243</v>
      </c>
      <c r="C81" s="100" t="s">
        <v>288</v>
      </c>
      <c r="D81" s="101"/>
      <c r="E81" s="100" t="s">
        <v>1016</v>
      </c>
      <c r="F81" s="100"/>
      <c r="G81" s="100"/>
      <c r="H81" s="100"/>
      <c r="I81" s="100"/>
      <c r="J81" s="100"/>
      <c r="K81" s="100"/>
      <c r="L81" s="100"/>
      <c r="M81" s="100"/>
      <c r="N81" s="101"/>
      <c r="O81" s="100"/>
      <c r="P81" s="100"/>
      <c r="Q81" s="100"/>
      <c r="R81" s="102"/>
      <c r="S81" s="102"/>
      <c r="T81" s="102"/>
      <c r="U81" s="102"/>
      <c r="V81"/>
      <c r="W81"/>
      <c r="X81"/>
      <c r="Y81"/>
      <c r="Z81" s="3" t="str">
        <f t="shared" ref="Z81:Z91" si="2">IF(K81="Defer to System","Defer to System",
IF(N81="","Not in Product Spec",
IF(AND(V81="",W81="",X81="",Y81=""),"---",
IF(OR(V81="Deny",W81="Deny",X81="Deny",Y81="Deny"),"Deny",
IF(OR(V81="Accept with Deviations",W81="Accept with Deviations",X81="Accept with Deviations",Y81="Accept with Deviations"),"Accept with Deviations",
"Accept")))))</f>
        <v>Not in Product Spec</v>
      </c>
      <c r="AA81" s="100"/>
    </row>
    <row r="82" spans="2:27" x14ac:dyDescent="0.25">
      <c r="B82" s="1" t="s">
        <v>243</v>
      </c>
      <c r="C82" s="1" t="s">
        <v>372</v>
      </c>
      <c r="E82" s="1" t="s">
        <v>1011</v>
      </c>
      <c r="K82" s="4"/>
      <c r="L82" s="4"/>
      <c r="M82" s="4"/>
      <c r="N82" s="3"/>
      <c r="O82" s="4"/>
      <c r="P82" s="4"/>
      <c r="Q82" s="4"/>
      <c r="R82" s="81"/>
      <c r="S82" s="81"/>
      <c r="T82" s="81"/>
      <c r="U82" s="81"/>
      <c r="V82"/>
      <c r="W82"/>
      <c r="X82"/>
      <c r="Y82"/>
      <c r="Z82" s="3" t="str">
        <f t="shared" si="2"/>
        <v>Not in Product Spec</v>
      </c>
      <c r="AA82" s="3"/>
    </row>
    <row r="83" spans="2:27" x14ac:dyDescent="0.25">
      <c r="B83" s="100" t="s">
        <v>243</v>
      </c>
      <c r="C83" s="100" t="s">
        <v>376</v>
      </c>
      <c r="D83" s="101"/>
      <c r="E83" s="100" t="s">
        <v>1111</v>
      </c>
      <c r="F83" s="100"/>
      <c r="G83" s="100"/>
      <c r="H83" s="100"/>
      <c r="I83" s="100"/>
      <c r="J83" s="100"/>
      <c r="K83" s="100" t="s">
        <v>1163</v>
      </c>
      <c r="L83" s="100"/>
      <c r="M83" s="100"/>
      <c r="N83" s="101"/>
      <c r="O83" s="100"/>
      <c r="P83" s="100"/>
      <c r="Q83" s="100"/>
      <c r="R83" s="102"/>
      <c r="S83" s="102"/>
      <c r="T83" s="102"/>
      <c r="U83" s="102"/>
      <c r="V83"/>
      <c r="W83"/>
      <c r="X83"/>
      <c r="Y83"/>
      <c r="Z83" s="3" t="str">
        <f t="shared" si="2"/>
        <v>Defer to System</v>
      </c>
      <c r="AA83" s="3"/>
    </row>
    <row r="84" spans="2:27" x14ac:dyDescent="0.25">
      <c r="B84" s="1" t="s">
        <v>243</v>
      </c>
      <c r="C84" s="1" t="s">
        <v>348</v>
      </c>
      <c r="E84" s="1" t="s">
        <v>349</v>
      </c>
      <c r="K84" s="4"/>
      <c r="L84" s="4"/>
      <c r="M84" s="4"/>
      <c r="N84" s="3"/>
      <c r="O84" s="4"/>
      <c r="P84" s="4"/>
      <c r="Q84" s="4"/>
      <c r="R84" s="81"/>
      <c r="S84" s="81"/>
      <c r="T84" s="81"/>
      <c r="U84" s="81"/>
      <c r="V84"/>
      <c r="W84"/>
      <c r="X84"/>
      <c r="Y84"/>
      <c r="Z84" s="3" t="str">
        <f t="shared" si="2"/>
        <v>Not in Product Spec</v>
      </c>
      <c r="AA84" s="100"/>
    </row>
    <row r="85" spans="2:27" x14ac:dyDescent="0.25">
      <c r="B85" s="100" t="s">
        <v>243</v>
      </c>
      <c r="C85" s="100" t="s">
        <v>290</v>
      </c>
      <c r="D85" s="101"/>
      <c r="E85" s="100" t="s">
        <v>1017</v>
      </c>
      <c r="F85" s="100"/>
      <c r="G85" s="100"/>
      <c r="H85" s="100"/>
      <c r="I85" s="100"/>
      <c r="J85" s="100"/>
      <c r="K85" s="100"/>
      <c r="L85" s="100"/>
      <c r="M85" s="100"/>
      <c r="N85" s="101"/>
      <c r="O85" s="100"/>
      <c r="P85" s="100"/>
      <c r="Q85" s="100"/>
      <c r="R85" s="102"/>
      <c r="S85" s="102"/>
      <c r="T85" s="102"/>
      <c r="U85" s="102"/>
      <c r="V85"/>
      <c r="W85"/>
      <c r="X85"/>
      <c r="Y85"/>
      <c r="Z85" s="3" t="str">
        <f t="shared" si="2"/>
        <v>Not in Product Spec</v>
      </c>
      <c r="AA85" s="100"/>
    </row>
    <row r="86" spans="2:27" x14ac:dyDescent="0.25">
      <c r="B86" s="1" t="s">
        <v>243</v>
      </c>
      <c r="C86" s="1" t="s">
        <v>352</v>
      </c>
      <c r="E86" s="1" t="s">
        <v>1018</v>
      </c>
      <c r="K86" s="4"/>
      <c r="L86" s="4"/>
      <c r="M86" s="4"/>
      <c r="N86" s="3"/>
      <c r="O86" s="4"/>
      <c r="P86" s="4"/>
      <c r="Q86" s="4"/>
      <c r="R86" s="81"/>
      <c r="S86" s="81"/>
      <c r="T86" s="81"/>
      <c r="U86" s="81"/>
      <c r="V86"/>
      <c r="W86"/>
      <c r="X86"/>
      <c r="Y86"/>
      <c r="Z86" s="3" t="str">
        <f t="shared" si="2"/>
        <v>Not in Product Spec</v>
      </c>
      <c r="AA86" s="3"/>
    </row>
    <row r="87" spans="2:27" x14ac:dyDescent="0.25">
      <c r="B87" s="100" t="s">
        <v>243</v>
      </c>
      <c r="C87" s="100" t="s">
        <v>297</v>
      </c>
      <c r="D87" s="101" t="s">
        <v>1047</v>
      </c>
      <c r="E87" s="100" t="s">
        <v>1048</v>
      </c>
      <c r="F87" s="100"/>
      <c r="G87" s="100" t="s">
        <v>1053</v>
      </c>
      <c r="H87" s="100" t="s">
        <v>1054</v>
      </c>
      <c r="I87" s="100" t="s">
        <v>935</v>
      </c>
      <c r="J87" s="100" t="s">
        <v>908</v>
      </c>
      <c r="K87" s="100"/>
      <c r="L87" s="100" t="s">
        <v>475</v>
      </c>
      <c r="M87" s="100" t="s">
        <v>476</v>
      </c>
      <c r="N87" s="101" t="s">
        <v>1159</v>
      </c>
      <c r="O87" s="100" t="s">
        <v>549</v>
      </c>
      <c r="P87" s="100" t="s">
        <v>550</v>
      </c>
      <c r="Q87" s="100"/>
      <c r="R87" s="102" t="s">
        <v>923</v>
      </c>
      <c r="S87" s="102" t="s">
        <v>649</v>
      </c>
      <c r="T87" s="102" t="s">
        <v>652</v>
      </c>
      <c r="U87" s="102" t="s">
        <v>650</v>
      </c>
      <c r="V87" s="3" t="s">
        <v>213</v>
      </c>
      <c r="W87" s="3" t="s">
        <v>157</v>
      </c>
      <c r="X87" s="3" t="s">
        <v>213</v>
      </c>
      <c r="Y87" s="3" t="s">
        <v>213</v>
      </c>
      <c r="Z87" s="3" t="str">
        <f t="shared" si="2"/>
        <v>Accept with Deviations</v>
      </c>
      <c r="AA87" s="3" t="s">
        <v>1092</v>
      </c>
    </row>
    <row r="88" spans="2:27" x14ac:dyDescent="0.25">
      <c r="B88" s="1" t="s">
        <v>243</v>
      </c>
      <c r="C88" s="1" t="s">
        <v>297</v>
      </c>
      <c r="D88" s="83" t="s">
        <v>1050</v>
      </c>
      <c r="E88" s="1" t="s">
        <v>1049</v>
      </c>
      <c r="H88" s="1" t="s">
        <v>1055</v>
      </c>
      <c r="I88" s="1" t="s">
        <v>1058</v>
      </c>
      <c r="J88" s="1" t="s">
        <v>1057</v>
      </c>
      <c r="K88" s="4"/>
      <c r="L88" s="4"/>
      <c r="M88" s="4"/>
      <c r="N88" s="3"/>
      <c r="O88" s="4"/>
      <c r="P88" s="4"/>
      <c r="Q88" s="4"/>
      <c r="R88" s="81"/>
      <c r="S88" s="81"/>
      <c r="T88" s="81"/>
      <c r="U88" s="81"/>
      <c r="V88"/>
      <c r="W88"/>
      <c r="X88"/>
      <c r="Y88"/>
      <c r="Z88" s="3" t="str">
        <f t="shared" si="2"/>
        <v>Not in Product Spec</v>
      </c>
      <c r="AA88" s="3"/>
    </row>
    <row r="89" spans="2:27" x14ac:dyDescent="0.25">
      <c r="B89" s="100" t="s">
        <v>243</v>
      </c>
      <c r="C89" s="100" t="s">
        <v>297</v>
      </c>
      <c r="D89" s="101" t="s">
        <v>1052</v>
      </c>
      <c r="E89" s="100" t="s">
        <v>1051</v>
      </c>
      <c r="F89" s="100"/>
      <c r="G89" s="100" t="s">
        <v>1056</v>
      </c>
      <c r="H89" s="100" t="s">
        <v>912</v>
      </c>
      <c r="I89" s="100" t="s">
        <v>935</v>
      </c>
      <c r="J89" s="100" t="s">
        <v>908</v>
      </c>
      <c r="K89" s="100"/>
      <c r="L89" s="100"/>
      <c r="M89" s="100"/>
      <c r="N89" s="101"/>
      <c r="O89" s="100"/>
      <c r="P89" s="100"/>
      <c r="Q89" s="100"/>
      <c r="R89" s="102"/>
      <c r="S89" s="102"/>
      <c r="T89" s="102"/>
      <c r="U89" s="102"/>
      <c r="V89"/>
      <c r="W89"/>
      <c r="X89"/>
      <c r="Y89"/>
      <c r="Z89" s="3" t="str">
        <f t="shared" si="2"/>
        <v>Not in Product Spec</v>
      </c>
      <c r="AA89" s="3"/>
    </row>
    <row r="90" spans="2:27" x14ac:dyDescent="0.25">
      <c r="B90" s="1" t="s">
        <v>243</v>
      </c>
      <c r="C90" s="1" t="s">
        <v>378</v>
      </c>
      <c r="E90" s="1" t="s">
        <v>379</v>
      </c>
      <c r="K90" s="4"/>
      <c r="L90" s="4"/>
      <c r="M90" s="4"/>
      <c r="N90" s="3"/>
      <c r="O90" s="4"/>
      <c r="P90" s="4"/>
      <c r="Q90" s="4"/>
      <c r="R90" s="81"/>
      <c r="S90" s="81"/>
      <c r="T90" s="81"/>
      <c r="U90" s="81"/>
      <c r="V90"/>
      <c r="W90"/>
      <c r="X90"/>
      <c r="Y90"/>
      <c r="Z90" s="3" t="str">
        <f t="shared" si="2"/>
        <v>Not in Product Spec</v>
      </c>
      <c r="AA90" s="3"/>
    </row>
    <row r="91" spans="2:27" x14ac:dyDescent="0.25">
      <c r="B91" s="100" t="s">
        <v>243</v>
      </c>
      <c r="C91" s="100" t="s">
        <v>340</v>
      </c>
      <c r="D91" s="101"/>
      <c r="E91" s="100" t="s">
        <v>341</v>
      </c>
      <c r="F91" s="100"/>
      <c r="G91" s="100"/>
      <c r="H91" s="100"/>
      <c r="I91" s="100"/>
      <c r="J91" s="100"/>
      <c r="K91" s="100"/>
      <c r="L91" s="100"/>
      <c r="M91" s="100"/>
      <c r="N91" s="101"/>
      <c r="O91" s="100"/>
      <c r="P91" s="100"/>
      <c r="Q91" s="100"/>
      <c r="R91" s="102"/>
      <c r="S91" s="102"/>
      <c r="T91" s="102"/>
      <c r="U91" s="102"/>
      <c r="V91"/>
      <c r="W91"/>
      <c r="X91"/>
      <c r="Y91"/>
      <c r="Z91" s="3" t="str">
        <f t="shared" si="2"/>
        <v>Not in Product Spec</v>
      </c>
      <c r="AA91" s="3"/>
    </row>
    <row r="92" spans="2:27" x14ac:dyDescent="0.25">
      <c r="B92" s="1" t="s">
        <v>243</v>
      </c>
      <c r="C92" s="1" t="s">
        <v>357</v>
      </c>
      <c r="E92" s="1" t="s">
        <v>1065</v>
      </c>
      <c r="K92" s="4"/>
      <c r="L92" s="4"/>
      <c r="M92" s="4"/>
      <c r="N92" s="3"/>
      <c r="O92" s="4"/>
      <c r="P92" s="4"/>
      <c r="Q92" s="4"/>
      <c r="R92" s="81"/>
      <c r="S92" s="81"/>
      <c r="T92" s="81"/>
      <c r="U92" s="81"/>
      <c r="V92"/>
      <c r="W92"/>
      <c r="X92"/>
      <c r="Y92"/>
      <c r="Z92" s="3" t="s">
        <v>119</v>
      </c>
      <c r="AA92" s="3"/>
    </row>
    <row r="93" spans="2:27" x14ac:dyDescent="0.25">
      <c r="B93" s="100" t="s">
        <v>243</v>
      </c>
      <c r="C93" s="100" t="s">
        <v>316</v>
      </c>
      <c r="D93" s="101"/>
      <c r="E93" s="100" t="s">
        <v>1009</v>
      </c>
      <c r="F93" s="100"/>
      <c r="G93" s="100"/>
      <c r="H93" s="100"/>
      <c r="I93" s="100"/>
      <c r="J93" s="100"/>
      <c r="K93" s="100"/>
      <c r="L93" s="100"/>
      <c r="M93" s="100"/>
      <c r="N93" s="101"/>
      <c r="O93" s="100"/>
      <c r="P93" s="100"/>
      <c r="Q93" s="100"/>
      <c r="R93" s="102"/>
      <c r="S93" s="102"/>
      <c r="T93" s="102"/>
      <c r="U93" s="102"/>
      <c r="V93"/>
      <c r="W93"/>
      <c r="X93"/>
      <c r="Y93"/>
      <c r="Z93" s="3" t="str">
        <f t="shared" ref="Z93:Z98" si="3">IF(K93="Defer to System","Defer to System",
IF(N93="","Not in Product Spec",
IF(AND(V93="",W93="",X93="",Y93=""),"---",
IF(OR(V93="Deny",W93="Deny",X93="Deny",Y93="Deny"),"Deny",
IF(OR(V93="Accept with Deviations",W93="Accept with Deviations",X93="Accept with Deviations",Y93="Accept with Deviations"),"Accept with Deviations",
"Accept")))))</f>
        <v>Not in Product Spec</v>
      </c>
      <c r="AA93" s="100"/>
    </row>
    <row r="94" spans="2:27" x14ac:dyDescent="0.25">
      <c r="B94" s="1" t="s">
        <v>243</v>
      </c>
      <c r="C94" s="1" t="s">
        <v>382</v>
      </c>
      <c r="E94" s="1" t="s">
        <v>1064</v>
      </c>
      <c r="K94" s="4"/>
      <c r="L94" s="4"/>
      <c r="M94" s="4"/>
      <c r="N94" s="3"/>
      <c r="O94" s="4"/>
      <c r="P94" s="4"/>
      <c r="Q94" s="4"/>
      <c r="R94" s="81"/>
      <c r="S94" s="81"/>
      <c r="T94" s="81"/>
      <c r="U94" s="81"/>
      <c r="V94"/>
      <c r="W94"/>
      <c r="X94"/>
      <c r="Y94"/>
      <c r="Z94" s="3" t="str">
        <f t="shared" si="3"/>
        <v>Not in Product Spec</v>
      </c>
      <c r="AA94" s="100"/>
    </row>
    <row r="95" spans="2:27" x14ac:dyDescent="0.25">
      <c r="B95" s="100" t="s">
        <v>243</v>
      </c>
      <c r="C95" s="100" t="s">
        <v>265</v>
      </c>
      <c r="D95" s="101"/>
      <c r="E95" s="100" t="s">
        <v>1012</v>
      </c>
      <c r="F95" s="100"/>
      <c r="G95" s="100"/>
      <c r="H95" s="100"/>
      <c r="I95" s="100"/>
      <c r="J95" s="100"/>
      <c r="K95" s="100"/>
      <c r="L95" s="100"/>
      <c r="M95" s="100"/>
      <c r="N95" s="101"/>
      <c r="O95" s="100"/>
      <c r="P95" s="100"/>
      <c r="Q95" s="100"/>
      <c r="R95" s="102"/>
      <c r="S95" s="102"/>
      <c r="T95" s="102"/>
      <c r="U95" s="102"/>
      <c r="V95"/>
      <c r="W95"/>
      <c r="X95"/>
      <c r="Y95"/>
      <c r="Z95" s="3" t="str">
        <f t="shared" si="3"/>
        <v>Not in Product Spec</v>
      </c>
      <c r="AA95" s="3"/>
    </row>
    <row r="96" spans="2:27" x14ac:dyDescent="0.25">
      <c r="B96" s="1" t="s">
        <v>243</v>
      </c>
      <c r="C96" s="1" t="s">
        <v>321</v>
      </c>
      <c r="E96" s="1" t="s">
        <v>1063</v>
      </c>
      <c r="K96" s="4"/>
      <c r="L96" s="4"/>
      <c r="M96" s="4"/>
      <c r="N96" s="3"/>
      <c r="O96" s="4"/>
      <c r="P96" s="4"/>
      <c r="Q96" s="4"/>
      <c r="R96" s="81"/>
      <c r="S96" s="81"/>
      <c r="T96" s="81"/>
      <c r="U96" s="81"/>
      <c r="V96"/>
      <c r="W96"/>
      <c r="X96"/>
      <c r="Y96"/>
      <c r="Z96" s="3" t="str">
        <f t="shared" si="3"/>
        <v>Not in Product Spec</v>
      </c>
      <c r="AA96" s="100"/>
    </row>
    <row r="97" spans="2:27" x14ac:dyDescent="0.25">
      <c r="B97" s="100" t="s">
        <v>243</v>
      </c>
      <c r="C97" s="100" t="s">
        <v>269</v>
      </c>
      <c r="D97" s="101"/>
      <c r="E97" s="100" t="s">
        <v>1010</v>
      </c>
      <c r="F97" s="100"/>
      <c r="G97" s="100"/>
      <c r="H97" s="100"/>
      <c r="I97" s="100"/>
      <c r="J97" s="100"/>
      <c r="K97" s="100"/>
      <c r="L97" s="100"/>
      <c r="M97" s="100"/>
      <c r="N97" s="101"/>
      <c r="O97" s="100"/>
      <c r="P97" s="100"/>
      <c r="Q97" s="100"/>
      <c r="R97" s="102"/>
      <c r="S97" s="102"/>
      <c r="T97" s="102"/>
      <c r="U97" s="102"/>
      <c r="V97"/>
      <c r="W97"/>
      <c r="X97"/>
      <c r="Y97"/>
      <c r="Z97" s="3" t="str">
        <f t="shared" si="3"/>
        <v>Not in Product Spec</v>
      </c>
      <c r="AA97" s="3"/>
    </row>
    <row r="98" spans="2:27" x14ac:dyDescent="0.25">
      <c r="B98" s="1" t="s">
        <v>243</v>
      </c>
      <c r="C98" s="1" t="s">
        <v>325</v>
      </c>
      <c r="E98" s="1" t="s">
        <v>1062</v>
      </c>
      <c r="K98" s="4"/>
      <c r="L98" s="4"/>
      <c r="M98" s="4"/>
      <c r="N98" s="3"/>
      <c r="O98" s="4"/>
      <c r="P98" s="4"/>
      <c r="Q98" s="4"/>
      <c r="R98" s="81"/>
      <c r="S98" s="81"/>
      <c r="T98" s="81"/>
      <c r="U98" s="81"/>
      <c r="V98"/>
      <c r="W98"/>
      <c r="X98"/>
      <c r="Y98"/>
      <c r="Z98" s="3" t="str">
        <f t="shared" si="3"/>
        <v>Not in Product Spec</v>
      </c>
      <c r="AA98" s="3"/>
    </row>
    <row r="99" spans="2:27" x14ac:dyDescent="0.25">
      <c r="B99" s="100" t="s">
        <v>243</v>
      </c>
      <c r="C99" s="100" t="s">
        <v>337</v>
      </c>
      <c r="D99" s="101"/>
      <c r="E99" s="100" t="s">
        <v>338</v>
      </c>
      <c r="F99" s="100"/>
      <c r="G99" s="100"/>
      <c r="H99" s="100"/>
      <c r="I99" s="100"/>
      <c r="J99" s="100"/>
      <c r="K99" s="100"/>
      <c r="L99" s="100"/>
      <c r="M99" s="100"/>
      <c r="N99" s="101"/>
      <c r="O99" s="100"/>
      <c r="P99" s="100"/>
      <c r="Q99" s="100"/>
      <c r="R99" s="102"/>
      <c r="S99" s="102"/>
      <c r="T99" s="102"/>
      <c r="U99" s="102"/>
      <c r="V99"/>
      <c r="W99"/>
      <c r="X99"/>
      <c r="Y99"/>
      <c r="Z99" s="3" t="s">
        <v>119</v>
      </c>
      <c r="AA99" s="100"/>
    </row>
    <row r="100" spans="2:27" x14ac:dyDescent="0.25">
      <c r="B100" s="1" t="s">
        <v>243</v>
      </c>
      <c r="C100" s="1" t="s">
        <v>334</v>
      </c>
      <c r="D100" s="83" t="s">
        <v>1069</v>
      </c>
      <c r="E100" s="1" t="s">
        <v>1059</v>
      </c>
      <c r="G100" s="1" t="s">
        <v>871</v>
      </c>
      <c r="H100" s="1" t="s">
        <v>1068</v>
      </c>
      <c r="J100" s="1" t="s">
        <v>1066</v>
      </c>
      <c r="K100" s="4"/>
      <c r="L100" s="4" t="s">
        <v>475</v>
      </c>
      <c r="M100" s="4" t="s">
        <v>476</v>
      </c>
      <c r="N100" s="3" t="s">
        <v>1154</v>
      </c>
      <c r="O100" s="4" t="s">
        <v>515</v>
      </c>
      <c r="P100" s="4" t="s">
        <v>516</v>
      </c>
      <c r="Q100" s="4" t="s">
        <v>517</v>
      </c>
      <c r="R100" s="81" t="s">
        <v>617</v>
      </c>
      <c r="S100" s="81" t="s">
        <v>618</v>
      </c>
      <c r="T100" s="81"/>
      <c r="U100" s="81" t="s">
        <v>780</v>
      </c>
      <c r="V100" s="3" t="s">
        <v>213</v>
      </c>
      <c r="W100" s="3" t="s">
        <v>213</v>
      </c>
      <c r="X100" s="3" t="s">
        <v>213</v>
      </c>
      <c r="Y100" s="3" t="s">
        <v>157</v>
      </c>
      <c r="Z100" s="3" t="str">
        <f t="shared" ref="Z100:Z103" si="4">IF(K100="Defer to System","Defer to System",
IF(N100="","Not in Product Spec",
IF(AND(V100="",W100="",X100="",Y100=""),"---",
IF(OR(V100="Deny",W100="Deny",X100="Deny",Y100="Deny"),"Deny",
IF(OR(V100="Accept with Deviations",W100="Accept with Deviations",X100="Accept with Deviations",Y100="Accept with Deviations"),"Accept with Deviations",
"Accept")))))</f>
        <v>Accept with Deviations</v>
      </c>
      <c r="AA100" s="3" t="s">
        <v>1082</v>
      </c>
    </row>
    <row r="101" spans="2:27" x14ac:dyDescent="0.25">
      <c r="B101" s="100" t="s">
        <v>243</v>
      </c>
      <c r="C101" s="100" t="s">
        <v>345</v>
      </c>
      <c r="D101" s="101"/>
      <c r="E101" s="100" t="s">
        <v>1060</v>
      </c>
      <c r="F101" s="100"/>
      <c r="G101" s="100"/>
      <c r="H101" s="100"/>
      <c r="I101" s="100"/>
      <c r="J101" s="100"/>
      <c r="K101" s="100"/>
      <c r="L101" s="100"/>
      <c r="M101" s="100"/>
      <c r="N101" s="101"/>
      <c r="O101" s="100"/>
      <c r="P101" s="100"/>
      <c r="Q101" s="100"/>
      <c r="R101" s="102"/>
      <c r="S101" s="102"/>
      <c r="T101" s="102"/>
      <c r="U101" s="102"/>
      <c r="V101"/>
      <c r="W101"/>
      <c r="X101"/>
      <c r="Y101"/>
      <c r="Z101" s="3" t="str">
        <f t="shared" si="4"/>
        <v>Not in Product Spec</v>
      </c>
      <c r="AA101" s="100"/>
    </row>
    <row r="102" spans="2:27" x14ac:dyDescent="0.25">
      <c r="B102" s="1" t="s">
        <v>243</v>
      </c>
      <c r="C102" s="1" t="s">
        <v>328</v>
      </c>
      <c r="E102" s="1" t="s">
        <v>1061</v>
      </c>
      <c r="K102" s="4"/>
      <c r="L102" s="4"/>
      <c r="M102" s="4"/>
      <c r="N102" s="3"/>
      <c r="O102" s="4"/>
      <c r="P102" s="4"/>
      <c r="Q102" s="4"/>
      <c r="R102" s="81"/>
      <c r="S102" s="81"/>
      <c r="T102" s="81"/>
      <c r="U102" s="81"/>
      <c r="V102"/>
      <c r="W102"/>
      <c r="X102"/>
      <c r="Y102"/>
      <c r="Z102" s="3" t="str">
        <f t="shared" si="4"/>
        <v>Not in Product Spec</v>
      </c>
      <c r="AA102" s="3"/>
    </row>
    <row r="103" spans="2:27" x14ac:dyDescent="0.25">
      <c r="B103" s="100" t="s">
        <v>243</v>
      </c>
      <c r="C103" s="100" t="s">
        <v>331</v>
      </c>
      <c r="D103" s="101"/>
      <c r="E103" s="100" t="s">
        <v>332</v>
      </c>
      <c r="F103" s="100"/>
      <c r="G103" s="100"/>
      <c r="H103" s="100"/>
      <c r="I103" s="100"/>
      <c r="J103" s="100"/>
      <c r="K103" s="100"/>
      <c r="L103" s="100"/>
      <c r="M103" s="100"/>
      <c r="N103" s="101"/>
      <c r="O103" s="100"/>
      <c r="P103" s="100"/>
      <c r="Q103" s="100"/>
      <c r="R103" s="102"/>
      <c r="S103" s="102"/>
      <c r="T103" s="102"/>
      <c r="U103" s="102"/>
      <c r="V103"/>
      <c r="W103"/>
      <c r="X103"/>
      <c r="Y103"/>
      <c r="Z103" s="3" t="str">
        <f t="shared" si="4"/>
        <v>Not in Product Spec</v>
      </c>
      <c r="AA103" s="100"/>
    </row>
    <row r="104" spans="2:27" x14ac:dyDescent="0.25">
      <c r="B104" s="1" t="s">
        <v>243</v>
      </c>
      <c r="C104" s="1" t="s">
        <v>380</v>
      </c>
      <c r="F104" s="1" t="s">
        <v>1134</v>
      </c>
      <c r="K104" s="4"/>
      <c r="L104" s="4"/>
      <c r="M104" s="4"/>
      <c r="N104" s="3"/>
      <c r="O104" s="4"/>
      <c r="P104" s="4"/>
      <c r="Q104" s="4"/>
      <c r="R104" s="81"/>
      <c r="S104" s="81"/>
      <c r="T104" s="81"/>
      <c r="U104" s="81"/>
      <c r="V104"/>
      <c r="W104"/>
      <c r="X104"/>
      <c r="Y104"/>
      <c r="Z104" s="3" t="s">
        <v>119</v>
      </c>
      <c r="AA104" s="3"/>
    </row>
    <row r="105" spans="2:27" x14ac:dyDescent="0.25">
      <c r="B105" s="100" t="s">
        <v>243</v>
      </c>
      <c r="C105" s="100" t="s">
        <v>387</v>
      </c>
      <c r="D105" s="101"/>
      <c r="E105" s="100"/>
      <c r="F105" s="100" t="s">
        <v>1135</v>
      </c>
      <c r="G105" s="100"/>
      <c r="H105" s="100"/>
      <c r="I105" s="100"/>
      <c r="J105" s="100"/>
      <c r="K105" s="100"/>
      <c r="L105" s="100"/>
      <c r="M105" s="100"/>
      <c r="N105" s="101"/>
      <c r="O105" s="100"/>
      <c r="P105" s="100"/>
      <c r="Q105" s="100"/>
      <c r="R105" s="102"/>
      <c r="S105" s="102"/>
      <c r="T105" s="102"/>
      <c r="U105" s="102"/>
      <c r="V105"/>
      <c r="W105"/>
      <c r="X105"/>
      <c r="Y105"/>
      <c r="Z105" s="3" t="s">
        <v>119</v>
      </c>
      <c r="AA105" s="100"/>
    </row>
    <row r="106" spans="2:27" x14ac:dyDescent="0.25">
      <c r="B106" s="1" t="s">
        <v>243</v>
      </c>
      <c r="C106" s="1" t="s">
        <v>388</v>
      </c>
      <c r="E106" s="1" t="s">
        <v>1133</v>
      </c>
      <c r="F106" s="1" t="s">
        <v>1135</v>
      </c>
      <c r="K106" s="4"/>
      <c r="L106" s="4"/>
      <c r="M106" s="4"/>
      <c r="N106" s="3"/>
      <c r="O106" s="4"/>
      <c r="P106" s="4"/>
      <c r="Q106" s="4"/>
      <c r="R106" s="81"/>
      <c r="S106" s="81"/>
      <c r="T106" s="81"/>
      <c r="U106" s="81"/>
      <c r="V106"/>
      <c r="W106"/>
      <c r="X106"/>
      <c r="Y106"/>
      <c r="Z106" s="3" t="s">
        <v>119</v>
      </c>
      <c r="AA106" s="3"/>
    </row>
    <row r="107" spans="2:27" x14ac:dyDescent="0.25">
      <c r="B107" s="100" t="s">
        <v>243</v>
      </c>
      <c r="C107" s="100" t="s">
        <v>389</v>
      </c>
      <c r="D107" s="101"/>
      <c r="E107" s="100"/>
      <c r="F107" s="100" t="s">
        <v>1088</v>
      </c>
      <c r="G107" s="100"/>
      <c r="H107" s="100"/>
      <c r="I107" s="100"/>
      <c r="J107" s="100"/>
      <c r="K107" s="100"/>
      <c r="L107" s="100"/>
      <c r="M107" s="100"/>
      <c r="N107" s="101"/>
      <c r="O107" s="100"/>
      <c r="P107" s="100"/>
      <c r="Q107" s="100"/>
      <c r="R107" s="102"/>
      <c r="S107" s="102"/>
      <c r="T107" s="102"/>
      <c r="U107" s="102"/>
      <c r="V107"/>
      <c r="W107"/>
      <c r="X107"/>
      <c r="Y107"/>
      <c r="Z107" s="3" t="s">
        <v>119</v>
      </c>
      <c r="AA107" s="100"/>
    </row>
    <row r="108" spans="2:27" x14ac:dyDescent="0.25">
      <c r="B108" s="1" t="s">
        <v>243</v>
      </c>
      <c r="C108" s="1" t="s">
        <v>391</v>
      </c>
      <c r="F108" s="1" t="s">
        <v>1136</v>
      </c>
      <c r="K108" s="4"/>
      <c r="L108" s="4"/>
      <c r="M108" s="4"/>
      <c r="N108" s="3"/>
      <c r="O108" s="4"/>
      <c r="P108" s="4"/>
      <c r="Q108" s="4"/>
      <c r="R108" s="81"/>
      <c r="S108" s="81"/>
      <c r="T108" s="81"/>
      <c r="U108" s="81"/>
      <c r="V108"/>
      <c r="W108"/>
      <c r="X108"/>
      <c r="Y108"/>
      <c r="Z108" s="3" t="s">
        <v>119</v>
      </c>
      <c r="AA108" s="3"/>
    </row>
    <row r="109" spans="2:27" x14ac:dyDescent="0.25">
      <c r="B109" s="100" t="s">
        <v>243</v>
      </c>
      <c r="C109" s="100" t="s">
        <v>392</v>
      </c>
      <c r="D109" s="101"/>
      <c r="E109" s="100"/>
      <c r="F109" s="100" t="s">
        <v>1136</v>
      </c>
      <c r="G109" s="100"/>
      <c r="H109" s="100"/>
      <c r="I109" s="100"/>
      <c r="J109" s="100"/>
      <c r="K109" s="100"/>
      <c r="L109" s="100"/>
      <c r="M109" s="100"/>
      <c r="N109" s="101"/>
      <c r="O109" s="100"/>
      <c r="P109" s="100"/>
      <c r="Q109" s="100"/>
      <c r="R109" s="102"/>
      <c r="S109" s="102"/>
      <c r="T109" s="102"/>
      <c r="U109" s="102"/>
      <c r="V109"/>
      <c r="W109"/>
      <c r="X109"/>
      <c r="Y109"/>
      <c r="Z109" s="3" t="s">
        <v>119</v>
      </c>
      <c r="AA109" s="100"/>
    </row>
    <row r="110" spans="2:27" x14ac:dyDescent="0.25">
      <c r="B110" s="1" t="s">
        <v>243</v>
      </c>
      <c r="C110" s="1" t="s">
        <v>390</v>
      </c>
      <c r="F110" s="1" t="s">
        <v>1136</v>
      </c>
      <c r="K110" s="4"/>
      <c r="L110" s="4"/>
      <c r="M110" s="4"/>
      <c r="N110" s="3"/>
      <c r="O110" s="4"/>
      <c r="P110" s="4"/>
      <c r="Q110" s="4"/>
      <c r="R110" s="81"/>
      <c r="S110" s="81"/>
      <c r="T110" s="81"/>
      <c r="U110" s="81"/>
      <c r="V110"/>
      <c r="W110"/>
      <c r="X110"/>
      <c r="Y110"/>
      <c r="Z110" s="3" t="s">
        <v>119</v>
      </c>
      <c r="AA110" s="3"/>
    </row>
    <row r="111" spans="2:27" x14ac:dyDescent="0.25">
      <c r="B111" s="100" t="s">
        <v>243</v>
      </c>
      <c r="C111" s="100" t="s">
        <v>393</v>
      </c>
      <c r="D111" s="101"/>
      <c r="E111" s="100"/>
      <c r="F111" s="100" t="s">
        <v>1136</v>
      </c>
      <c r="G111" s="100"/>
      <c r="H111" s="100"/>
      <c r="I111" s="100"/>
      <c r="J111" s="100"/>
      <c r="K111" s="100"/>
      <c r="L111" s="100"/>
      <c r="M111" s="100"/>
      <c r="N111" s="101"/>
      <c r="O111" s="100"/>
      <c r="P111" s="100"/>
      <c r="Q111" s="100"/>
      <c r="R111" s="102"/>
      <c r="S111" s="102"/>
      <c r="T111" s="102"/>
      <c r="U111" s="102"/>
      <c r="V111"/>
      <c r="W111"/>
      <c r="X111"/>
      <c r="Y111"/>
      <c r="Z111" s="3" t="s">
        <v>119</v>
      </c>
      <c r="AA111" s="100"/>
    </row>
    <row r="112" spans="2:27" x14ac:dyDescent="0.25">
      <c r="B112" s="1" t="s">
        <v>243</v>
      </c>
      <c r="C112" s="1" t="s">
        <v>394</v>
      </c>
      <c r="F112" s="1" t="s">
        <v>1136</v>
      </c>
      <c r="K112" s="4"/>
      <c r="L112" s="4"/>
      <c r="M112" s="4"/>
      <c r="N112" s="3"/>
      <c r="O112" s="4"/>
      <c r="P112" s="4"/>
      <c r="Q112" s="4"/>
      <c r="R112" s="81"/>
      <c r="S112" s="81"/>
      <c r="T112" s="81"/>
      <c r="U112" s="81"/>
      <c r="V112"/>
      <c r="W112"/>
      <c r="X112"/>
      <c r="Y112"/>
      <c r="Z112" s="3" t="s">
        <v>119</v>
      </c>
      <c r="AA112" s="3"/>
    </row>
    <row r="113" spans="2:27" x14ac:dyDescent="0.25">
      <c r="B113" s="100" t="s">
        <v>243</v>
      </c>
      <c r="C113" s="100" t="s">
        <v>395</v>
      </c>
      <c r="D113" s="101"/>
      <c r="E113" s="100"/>
      <c r="F113" s="100" t="s">
        <v>1136</v>
      </c>
      <c r="G113" s="100"/>
      <c r="H113" s="100"/>
      <c r="I113" s="100"/>
      <c r="J113" s="100"/>
      <c r="K113" s="100"/>
      <c r="L113" s="100"/>
      <c r="M113" s="100"/>
      <c r="N113" s="101"/>
      <c r="O113" s="100"/>
      <c r="P113" s="100"/>
      <c r="Q113" s="100"/>
      <c r="R113" s="102"/>
      <c r="S113" s="102"/>
      <c r="T113" s="102"/>
      <c r="U113" s="102"/>
      <c r="V113"/>
      <c r="W113"/>
      <c r="X113"/>
      <c r="Y113"/>
      <c r="Z113" s="3" t="s">
        <v>119</v>
      </c>
      <c r="AA113" s="100"/>
    </row>
    <row r="114" spans="2:27" x14ac:dyDescent="0.25">
      <c r="B114" s="1" t="s">
        <v>243</v>
      </c>
      <c r="C114" s="1" t="s">
        <v>396</v>
      </c>
      <c r="F114" s="1" t="s">
        <v>1136</v>
      </c>
      <c r="K114" s="4"/>
      <c r="L114" s="4"/>
      <c r="M114" s="4"/>
      <c r="N114" s="3"/>
      <c r="O114" s="4"/>
      <c r="P114" s="4"/>
      <c r="Q114" s="4"/>
      <c r="R114" s="81"/>
      <c r="S114" s="81"/>
      <c r="T114" s="81"/>
      <c r="U114" s="81"/>
      <c r="V114"/>
      <c r="W114"/>
      <c r="X114"/>
      <c r="Y114"/>
      <c r="Z114" s="3" t="s">
        <v>119</v>
      </c>
      <c r="AA114" s="3"/>
    </row>
    <row r="115" spans="2:27" x14ac:dyDescent="0.25">
      <c r="B115" s="100" t="s">
        <v>243</v>
      </c>
      <c r="C115" s="100" t="s">
        <v>397</v>
      </c>
      <c r="D115" s="101"/>
      <c r="E115" s="100"/>
      <c r="F115" s="100" t="s">
        <v>1136</v>
      </c>
      <c r="G115" s="100"/>
      <c r="H115" s="100"/>
      <c r="I115" s="100"/>
      <c r="J115" s="100"/>
      <c r="K115" s="100"/>
      <c r="L115" s="100"/>
      <c r="M115" s="100"/>
      <c r="N115" s="101"/>
      <c r="O115" s="100"/>
      <c r="P115" s="100"/>
      <c r="Q115" s="100"/>
      <c r="R115" s="102"/>
      <c r="S115" s="102"/>
      <c r="T115" s="102"/>
      <c r="U115" s="102"/>
      <c r="V115"/>
      <c r="W115"/>
      <c r="X115"/>
      <c r="Y115"/>
      <c r="Z115" s="3" t="s">
        <v>119</v>
      </c>
      <c r="AA115" s="100"/>
    </row>
    <row r="116" spans="2:27" x14ac:dyDescent="0.25">
      <c r="B116" s="1" t="s">
        <v>243</v>
      </c>
      <c r="C116" s="1" t="s">
        <v>398</v>
      </c>
      <c r="E116" s="1" t="s">
        <v>1124</v>
      </c>
      <c r="K116" s="4"/>
      <c r="L116" s="4"/>
      <c r="M116" s="4"/>
      <c r="N116" s="3"/>
      <c r="O116" s="4"/>
      <c r="P116" s="4"/>
      <c r="Q116" s="4"/>
      <c r="R116" s="81"/>
      <c r="S116" s="81"/>
      <c r="T116" s="81"/>
      <c r="U116" s="81"/>
      <c r="V116"/>
      <c r="W116"/>
      <c r="X116"/>
      <c r="Y116"/>
      <c r="Z116" s="3" t="s">
        <v>119</v>
      </c>
      <c r="AA116" s="3"/>
    </row>
    <row r="117" spans="2:27" x14ac:dyDescent="0.25">
      <c r="B117" s="100" t="s">
        <v>243</v>
      </c>
      <c r="C117" s="100" t="s">
        <v>399</v>
      </c>
      <c r="D117" s="101"/>
      <c r="E117" s="100" t="s">
        <v>1125</v>
      </c>
      <c r="F117" s="100"/>
      <c r="G117" s="100"/>
      <c r="H117" s="100"/>
      <c r="I117" s="100"/>
      <c r="J117" s="100"/>
      <c r="K117" s="100"/>
      <c r="L117" s="100"/>
      <c r="M117" s="100"/>
      <c r="N117" s="101"/>
      <c r="O117" s="100"/>
      <c r="P117" s="100"/>
      <c r="Q117" s="100"/>
      <c r="R117" s="102"/>
      <c r="S117" s="102"/>
      <c r="T117" s="102"/>
      <c r="U117" s="102"/>
      <c r="V117"/>
      <c r="W117"/>
      <c r="X117"/>
      <c r="Y117"/>
      <c r="Z117" s="3" t="s">
        <v>119</v>
      </c>
      <c r="AA117" s="100"/>
    </row>
    <row r="118" spans="2:27" x14ac:dyDescent="0.25">
      <c r="B118" s="1" t="s">
        <v>243</v>
      </c>
      <c r="C118" s="1" t="s">
        <v>400</v>
      </c>
      <c r="E118" s="1" t="s">
        <v>1126</v>
      </c>
      <c r="K118" s="4"/>
      <c r="L118" s="4"/>
      <c r="M118" s="4"/>
      <c r="N118" s="3"/>
      <c r="O118" s="4"/>
      <c r="P118" s="4"/>
      <c r="Q118" s="4"/>
      <c r="R118" s="81"/>
      <c r="S118" s="81"/>
      <c r="T118" s="81"/>
      <c r="U118" s="81"/>
      <c r="V118"/>
      <c r="W118"/>
      <c r="X118"/>
      <c r="Y118"/>
      <c r="Z118" s="3" t="s">
        <v>119</v>
      </c>
      <c r="AA118" s="3"/>
    </row>
    <row r="119" spans="2:27" x14ac:dyDescent="0.25">
      <c r="B119" s="100" t="s">
        <v>243</v>
      </c>
      <c r="C119" s="100" t="s">
        <v>401</v>
      </c>
      <c r="D119" s="101"/>
      <c r="E119" s="100" t="s">
        <v>1127</v>
      </c>
      <c r="F119" s="100"/>
      <c r="G119" s="100"/>
      <c r="H119" s="100"/>
      <c r="I119" s="100"/>
      <c r="J119" s="100"/>
      <c r="K119" s="100"/>
      <c r="L119" s="100"/>
      <c r="M119" s="100"/>
      <c r="N119" s="101"/>
      <c r="O119" s="100"/>
      <c r="P119" s="100"/>
      <c r="Q119" s="100"/>
      <c r="R119" s="102"/>
      <c r="S119" s="102"/>
      <c r="T119" s="102"/>
      <c r="U119" s="102"/>
      <c r="V119"/>
      <c r="W119"/>
      <c r="X119"/>
      <c r="Y119"/>
      <c r="Z119" s="3" t="s">
        <v>119</v>
      </c>
      <c r="AA119" s="100"/>
    </row>
    <row r="120" spans="2:27" x14ac:dyDescent="0.25">
      <c r="B120" s="1" t="s">
        <v>243</v>
      </c>
      <c r="C120" s="1" t="s">
        <v>402</v>
      </c>
      <c r="E120" s="1" t="s">
        <v>1128</v>
      </c>
      <c r="K120" s="4"/>
      <c r="L120" s="4"/>
      <c r="M120" s="4"/>
      <c r="N120" s="3"/>
      <c r="O120" s="4"/>
      <c r="P120" s="4"/>
      <c r="Q120" s="4"/>
      <c r="R120" s="81"/>
      <c r="S120" s="81"/>
      <c r="T120" s="81"/>
      <c r="U120" s="81"/>
      <c r="V120"/>
      <c r="W120"/>
      <c r="X120"/>
      <c r="Y120"/>
      <c r="Z120" s="3" t="s">
        <v>119</v>
      </c>
      <c r="AA120" s="3"/>
    </row>
    <row r="121" spans="2:27" x14ac:dyDescent="0.25">
      <c r="B121" s="100" t="s">
        <v>243</v>
      </c>
      <c r="C121" s="100" t="s">
        <v>403</v>
      </c>
      <c r="D121" s="101"/>
      <c r="E121" s="100" t="s">
        <v>1129</v>
      </c>
      <c r="F121" s="100"/>
      <c r="G121" s="100"/>
      <c r="H121" s="100"/>
      <c r="I121" s="100"/>
      <c r="J121" s="100"/>
      <c r="K121" s="100"/>
      <c r="L121" s="100"/>
      <c r="M121" s="100"/>
      <c r="N121" s="101"/>
      <c r="O121" s="100"/>
      <c r="P121" s="100"/>
      <c r="Q121" s="100"/>
      <c r="R121" s="102"/>
      <c r="S121" s="102"/>
      <c r="T121" s="102"/>
      <c r="U121" s="102"/>
      <c r="V121"/>
      <c r="W121"/>
      <c r="X121"/>
      <c r="Y121"/>
      <c r="Z121" s="3" t="s">
        <v>119</v>
      </c>
      <c r="AA121" s="100"/>
    </row>
    <row r="122" spans="2:27" x14ac:dyDescent="0.25">
      <c r="B122" s="1" t="s">
        <v>243</v>
      </c>
      <c r="C122" s="1" t="s">
        <v>404</v>
      </c>
      <c r="E122" s="1" t="s">
        <v>1130</v>
      </c>
      <c r="K122" s="4"/>
      <c r="L122" s="4"/>
      <c r="M122" s="4"/>
      <c r="N122" s="3"/>
      <c r="O122" s="4"/>
      <c r="P122" s="4"/>
      <c r="Q122" s="4"/>
      <c r="R122" s="81"/>
      <c r="S122" s="81"/>
      <c r="T122" s="81"/>
      <c r="U122" s="81"/>
      <c r="V122"/>
      <c r="W122"/>
      <c r="X122"/>
      <c r="Y122"/>
      <c r="Z122" s="3" t="s">
        <v>119</v>
      </c>
      <c r="AA122" s="3"/>
    </row>
    <row r="123" spans="2:27" x14ac:dyDescent="0.25">
      <c r="B123" s="100" t="s">
        <v>243</v>
      </c>
      <c r="C123" s="100" t="s">
        <v>405</v>
      </c>
      <c r="D123" s="101"/>
      <c r="E123" s="100" t="s">
        <v>1131</v>
      </c>
      <c r="F123" s="100"/>
      <c r="G123" s="100"/>
      <c r="H123" s="100"/>
      <c r="I123" s="100"/>
      <c r="J123" s="100"/>
      <c r="K123" s="100"/>
      <c r="L123" s="100"/>
      <c r="M123" s="100"/>
      <c r="N123" s="101"/>
      <c r="O123" s="100"/>
      <c r="P123" s="100"/>
      <c r="Q123" s="100"/>
      <c r="R123" s="102"/>
      <c r="S123" s="102"/>
      <c r="T123" s="102"/>
      <c r="U123" s="102"/>
      <c r="V123"/>
      <c r="W123"/>
      <c r="X123"/>
      <c r="Y123"/>
      <c r="Z123" s="3" t="s">
        <v>119</v>
      </c>
      <c r="AA123" s="100"/>
    </row>
    <row r="124" spans="2:27" x14ac:dyDescent="0.25">
      <c r="B124" s="1" t="s">
        <v>243</v>
      </c>
      <c r="C124" s="1" t="s">
        <v>406</v>
      </c>
      <c r="E124" s="1" t="s">
        <v>1132</v>
      </c>
      <c r="K124" s="4"/>
      <c r="L124" s="4"/>
      <c r="M124" s="4"/>
      <c r="N124" s="3"/>
      <c r="O124" s="4"/>
      <c r="P124" s="4"/>
      <c r="Q124" s="4"/>
      <c r="R124" s="81"/>
      <c r="S124" s="81"/>
      <c r="T124" s="81"/>
      <c r="U124" s="81"/>
      <c r="V124"/>
      <c r="W124"/>
      <c r="X124"/>
      <c r="Y124"/>
      <c r="Z124" s="3" t="s">
        <v>119</v>
      </c>
      <c r="AA124" s="3"/>
    </row>
    <row r="125" spans="2:27" x14ac:dyDescent="0.25">
      <c r="B125" s="100" t="s">
        <v>428</v>
      </c>
      <c r="C125" s="100" t="s">
        <v>429</v>
      </c>
      <c r="D125" s="101" t="s">
        <v>673</v>
      </c>
      <c r="E125" s="100" t="s">
        <v>671</v>
      </c>
      <c r="F125" s="100"/>
      <c r="G125" s="100" t="s">
        <v>925</v>
      </c>
      <c r="H125" s="100" t="s">
        <v>878</v>
      </c>
      <c r="I125" s="100" t="s">
        <v>924</v>
      </c>
      <c r="J125" s="100" t="s">
        <v>851</v>
      </c>
      <c r="K125" s="100" t="s">
        <v>1163</v>
      </c>
      <c r="L125" s="100"/>
      <c r="M125" s="100"/>
      <c r="N125" s="101"/>
      <c r="O125" s="100"/>
      <c r="P125" s="100"/>
      <c r="Q125" s="100"/>
      <c r="R125" s="102"/>
      <c r="S125" s="102"/>
      <c r="T125" s="102"/>
      <c r="U125" s="102"/>
      <c r="V125"/>
      <c r="W125"/>
      <c r="X125"/>
      <c r="Y125"/>
      <c r="Z125" s="3" t="str">
        <f t="shared" ref="Z125:Z147" si="5">IF(K125="Defer to System","Defer to System",
IF(N125="","Not in Product Spec",
IF(AND(V125="",W125="",X125="",Y125=""),"---",
IF(OR(V125="Deny",W125="Deny",X125="Deny",Y125="Deny"),"Deny",
IF(OR(V125="Accept with Deviations",W125="Accept with Deviations",X125="Accept with Deviations",Y125="Accept with Deviations"),"Accept with Deviations",
"Accept")))))</f>
        <v>Defer to System</v>
      </c>
      <c r="AA125" s="3"/>
    </row>
    <row r="126" spans="2:27" x14ac:dyDescent="0.25">
      <c r="B126" s="1" t="s">
        <v>428</v>
      </c>
      <c r="C126" s="1" t="s">
        <v>429</v>
      </c>
      <c r="D126" s="83" t="s">
        <v>674</v>
      </c>
      <c r="E126" s="1" t="s">
        <v>672</v>
      </c>
      <c r="G126" s="1" t="s">
        <v>927</v>
      </c>
      <c r="H126" s="1" t="s">
        <v>928</v>
      </c>
      <c r="I126" s="1" t="s">
        <v>929</v>
      </c>
      <c r="J126" s="1" t="s">
        <v>926</v>
      </c>
      <c r="K126" s="4" t="s">
        <v>1163</v>
      </c>
      <c r="L126" s="4"/>
      <c r="M126" s="4"/>
      <c r="N126" s="3"/>
      <c r="O126" s="4"/>
      <c r="P126" s="4"/>
      <c r="Q126" s="4"/>
      <c r="R126" s="81"/>
      <c r="S126" s="81"/>
      <c r="T126" s="81"/>
      <c r="U126" s="81"/>
      <c r="V126"/>
      <c r="W126"/>
      <c r="X126"/>
      <c r="Y126"/>
      <c r="Z126" s="3" t="str">
        <f t="shared" si="5"/>
        <v>Defer to System</v>
      </c>
      <c r="AA126" s="100"/>
    </row>
    <row r="127" spans="2:27" x14ac:dyDescent="0.25">
      <c r="B127" s="100" t="s">
        <v>428</v>
      </c>
      <c r="C127" s="100" t="s">
        <v>429</v>
      </c>
      <c r="D127" s="101" t="s">
        <v>676</v>
      </c>
      <c r="E127" s="100" t="s">
        <v>675</v>
      </c>
      <c r="F127" s="100"/>
      <c r="G127" s="100" t="s">
        <v>930</v>
      </c>
      <c r="H127" s="100" t="s">
        <v>932</v>
      </c>
      <c r="I127" s="100" t="s">
        <v>933</v>
      </c>
      <c r="J127" s="100"/>
      <c r="K127" s="100" t="s">
        <v>1163</v>
      </c>
      <c r="L127" s="100"/>
      <c r="M127" s="100"/>
      <c r="N127" s="101"/>
      <c r="O127" s="100"/>
      <c r="P127" s="100"/>
      <c r="Q127" s="100"/>
      <c r="R127" s="102"/>
      <c r="S127" s="102"/>
      <c r="T127" s="102"/>
      <c r="U127" s="102"/>
      <c r="V127"/>
      <c r="W127"/>
      <c r="X127"/>
      <c r="Y127"/>
      <c r="Z127" s="3" t="str">
        <f t="shared" si="5"/>
        <v>Defer to System</v>
      </c>
      <c r="AA127" s="3"/>
    </row>
    <row r="128" spans="2:27" x14ac:dyDescent="0.25">
      <c r="B128" s="1" t="s">
        <v>428</v>
      </c>
      <c r="C128" s="1" t="s">
        <v>429</v>
      </c>
      <c r="D128" s="83" t="s">
        <v>684</v>
      </c>
      <c r="E128" s="1" t="s">
        <v>947</v>
      </c>
      <c r="G128" s="1" t="s">
        <v>940</v>
      </c>
      <c r="H128" s="1" t="s">
        <v>935</v>
      </c>
      <c r="J128" s="1" t="s">
        <v>934</v>
      </c>
      <c r="K128" s="4" t="s">
        <v>1163</v>
      </c>
      <c r="L128" s="4"/>
      <c r="M128" s="4"/>
      <c r="N128" s="3"/>
      <c r="O128" s="4"/>
      <c r="P128" s="4"/>
      <c r="Q128" s="4"/>
      <c r="R128" s="81"/>
      <c r="S128" s="81"/>
      <c r="T128" s="81"/>
      <c r="U128" s="81"/>
      <c r="V128"/>
      <c r="W128"/>
      <c r="X128"/>
      <c r="Y128"/>
      <c r="Z128" s="3" t="str">
        <f t="shared" si="5"/>
        <v>Defer to System</v>
      </c>
      <c r="AA128" s="100"/>
    </row>
    <row r="129" spans="2:27" x14ac:dyDescent="0.25">
      <c r="B129" s="100" t="s">
        <v>428</v>
      </c>
      <c r="C129" s="100" t="s">
        <v>429</v>
      </c>
      <c r="D129" s="101" t="s">
        <v>685</v>
      </c>
      <c r="E129" s="100" t="s">
        <v>948</v>
      </c>
      <c r="F129" s="100"/>
      <c r="G129" s="100" t="s">
        <v>941</v>
      </c>
      <c r="H129" s="100" t="s">
        <v>935</v>
      </c>
      <c r="I129" s="100"/>
      <c r="J129" s="100" t="s">
        <v>934</v>
      </c>
      <c r="K129" s="100" t="s">
        <v>1163</v>
      </c>
      <c r="L129" s="100"/>
      <c r="M129" s="100"/>
      <c r="N129" s="101"/>
      <c r="O129" s="100"/>
      <c r="P129" s="100"/>
      <c r="Q129" s="100"/>
      <c r="R129" s="102"/>
      <c r="S129" s="102"/>
      <c r="T129" s="102"/>
      <c r="U129" s="102"/>
      <c r="V129"/>
      <c r="W129"/>
      <c r="X129"/>
      <c r="Y129"/>
      <c r="Z129" s="3" t="str">
        <f t="shared" si="5"/>
        <v>Defer to System</v>
      </c>
      <c r="AA129" s="3"/>
    </row>
    <row r="130" spans="2:27" x14ac:dyDescent="0.25">
      <c r="B130" s="1" t="s">
        <v>428</v>
      </c>
      <c r="C130" s="1" t="s">
        <v>429</v>
      </c>
      <c r="D130" s="83" t="s">
        <v>683</v>
      </c>
      <c r="E130" s="1" t="s">
        <v>949</v>
      </c>
      <c r="G130" s="1" t="s">
        <v>942</v>
      </c>
      <c r="J130" s="1" t="s">
        <v>937</v>
      </c>
      <c r="K130" s="4" t="s">
        <v>1163</v>
      </c>
      <c r="L130" s="4"/>
      <c r="M130" s="4"/>
      <c r="N130" s="3"/>
      <c r="O130" s="4"/>
      <c r="P130" s="4"/>
      <c r="Q130" s="4"/>
      <c r="R130" s="81"/>
      <c r="S130" s="81"/>
      <c r="T130" s="81"/>
      <c r="U130" s="81"/>
      <c r="V130"/>
      <c r="W130"/>
      <c r="X130"/>
      <c r="Y130"/>
      <c r="Z130" s="3" t="str">
        <f t="shared" si="5"/>
        <v>Defer to System</v>
      </c>
      <c r="AA130" s="100"/>
    </row>
    <row r="131" spans="2:27" x14ac:dyDescent="0.25">
      <c r="B131" s="100" t="s">
        <v>428</v>
      </c>
      <c r="C131" s="100" t="s">
        <v>429</v>
      </c>
      <c r="D131" s="101" t="s">
        <v>686</v>
      </c>
      <c r="E131" s="100" t="s">
        <v>950</v>
      </c>
      <c r="F131" s="100"/>
      <c r="G131" s="100" t="s">
        <v>938</v>
      </c>
      <c r="H131" s="100" t="s">
        <v>939</v>
      </c>
      <c r="I131" s="100"/>
      <c r="J131" s="100" t="s">
        <v>851</v>
      </c>
      <c r="K131" s="100" t="s">
        <v>1163</v>
      </c>
      <c r="L131" s="100"/>
      <c r="M131" s="100"/>
      <c r="N131" s="101"/>
      <c r="O131" s="100"/>
      <c r="P131" s="100"/>
      <c r="Q131" s="100"/>
      <c r="R131" s="102"/>
      <c r="S131" s="102"/>
      <c r="T131" s="102"/>
      <c r="U131" s="102"/>
      <c r="V131"/>
      <c r="W131"/>
      <c r="X131"/>
      <c r="Y131"/>
      <c r="Z131" s="3" t="str">
        <f t="shared" si="5"/>
        <v>Defer to System</v>
      </c>
      <c r="AA131" s="3"/>
    </row>
    <row r="132" spans="2:27" x14ac:dyDescent="0.25">
      <c r="B132" s="1" t="s">
        <v>428</v>
      </c>
      <c r="C132" s="1" t="s">
        <v>429</v>
      </c>
      <c r="D132" s="83" t="s">
        <v>687</v>
      </c>
      <c r="E132" s="1" t="s">
        <v>951</v>
      </c>
      <c r="G132" s="1" t="s">
        <v>944</v>
      </c>
      <c r="H132" s="1" t="s">
        <v>946</v>
      </c>
      <c r="J132" s="1" t="s">
        <v>899</v>
      </c>
      <c r="K132" s="4" t="s">
        <v>1163</v>
      </c>
      <c r="L132" s="4"/>
      <c r="M132" s="4"/>
      <c r="N132" s="3"/>
      <c r="O132" s="4"/>
      <c r="P132" s="4"/>
      <c r="Q132" s="4"/>
      <c r="R132" s="81"/>
      <c r="S132" s="81"/>
      <c r="T132" s="81"/>
      <c r="U132" s="81"/>
      <c r="V132"/>
      <c r="W132"/>
      <c r="X132"/>
      <c r="Y132"/>
      <c r="Z132" s="3" t="str">
        <f t="shared" si="5"/>
        <v>Defer to System</v>
      </c>
      <c r="AA132" s="100"/>
    </row>
    <row r="133" spans="2:27" x14ac:dyDescent="0.25">
      <c r="B133" s="100" t="s">
        <v>428</v>
      </c>
      <c r="C133" s="100" t="s">
        <v>429</v>
      </c>
      <c r="D133" s="101" t="s">
        <v>688</v>
      </c>
      <c r="E133" s="100" t="s">
        <v>952</v>
      </c>
      <c r="F133" s="100"/>
      <c r="G133" s="100" t="s">
        <v>943</v>
      </c>
      <c r="H133" s="100" t="s">
        <v>946</v>
      </c>
      <c r="I133" s="100"/>
      <c r="J133" s="100" t="s">
        <v>945</v>
      </c>
      <c r="K133" s="100" t="s">
        <v>1163</v>
      </c>
      <c r="L133" s="100"/>
      <c r="M133" s="100"/>
      <c r="N133" s="101"/>
      <c r="O133" s="100"/>
      <c r="P133" s="100"/>
      <c r="Q133" s="100"/>
      <c r="R133" s="102"/>
      <c r="S133" s="102"/>
      <c r="T133" s="102"/>
      <c r="U133" s="102"/>
      <c r="V133"/>
      <c r="W133"/>
      <c r="X133"/>
      <c r="Y133"/>
      <c r="Z133" s="3" t="str">
        <f t="shared" si="5"/>
        <v>Defer to System</v>
      </c>
      <c r="AA133" s="3"/>
    </row>
    <row r="134" spans="2:27" x14ac:dyDescent="0.25">
      <c r="B134" s="1" t="s">
        <v>428</v>
      </c>
      <c r="C134" s="1" t="s">
        <v>429</v>
      </c>
      <c r="D134" s="83" t="s">
        <v>689</v>
      </c>
      <c r="E134" s="1" t="s">
        <v>953</v>
      </c>
      <c r="G134" s="1" t="s">
        <v>955</v>
      </c>
      <c r="H134" s="1" t="s">
        <v>929</v>
      </c>
      <c r="I134" s="1" t="s">
        <v>956</v>
      </c>
      <c r="J134" s="1" t="s">
        <v>931</v>
      </c>
      <c r="K134" s="4" t="s">
        <v>1163</v>
      </c>
      <c r="L134" s="4"/>
      <c r="M134" s="4"/>
      <c r="N134" s="3"/>
      <c r="O134" s="4"/>
      <c r="P134" s="4"/>
      <c r="Q134" s="4"/>
      <c r="R134" s="81"/>
      <c r="S134" s="81"/>
      <c r="T134" s="81"/>
      <c r="U134" s="81"/>
      <c r="V134"/>
      <c r="W134"/>
      <c r="X134"/>
      <c r="Y134"/>
      <c r="Z134" s="3" t="str">
        <f t="shared" si="5"/>
        <v>Defer to System</v>
      </c>
      <c r="AA134" s="100"/>
    </row>
    <row r="135" spans="2:27" x14ac:dyDescent="0.25">
      <c r="B135" s="100" t="s">
        <v>428</v>
      </c>
      <c r="C135" s="100" t="s">
        <v>429</v>
      </c>
      <c r="D135" s="101" t="s">
        <v>690</v>
      </c>
      <c r="E135" s="100" t="s">
        <v>954</v>
      </c>
      <c r="F135" s="100"/>
      <c r="G135" s="100" t="s">
        <v>957</v>
      </c>
      <c r="H135" s="100" t="s">
        <v>960</v>
      </c>
      <c r="I135" s="100" t="s">
        <v>958</v>
      </c>
      <c r="J135" s="100" t="s">
        <v>959</v>
      </c>
      <c r="K135" s="100" t="s">
        <v>1163</v>
      </c>
      <c r="L135" s="100"/>
      <c r="M135" s="100"/>
      <c r="N135" s="101"/>
      <c r="O135" s="100"/>
      <c r="P135" s="100"/>
      <c r="Q135" s="100"/>
      <c r="R135" s="102"/>
      <c r="S135" s="102"/>
      <c r="T135" s="102"/>
      <c r="U135" s="102"/>
      <c r="V135"/>
      <c r="W135"/>
      <c r="X135"/>
      <c r="Y135"/>
      <c r="Z135" s="3" t="str">
        <f t="shared" si="5"/>
        <v>Defer to System</v>
      </c>
      <c r="AA135" s="3"/>
    </row>
    <row r="136" spans="2:27" x14ac:dyDescent="0.25">
      <c r="B136" s="1" t="s">
        <v>428</v>
      </c>
      <c r="C136" s="1" t="s">
        <v>429</v>
      </c>
      <c r="D136" s="83" t="s">
        <v>694</v>
      </c>
      <c r="E136" s="1" t="s">
        <v>691</v>
      </c>
      <c r="G136" s="1" t="s">
        <v>961</v>
      </c>
      <c r="H136" s="1" t="s">
        <v>962</v>
      </c>
      <c r="I136" s="1" t="s">
        <v>929</v>
      </c>
      <c r="J136" s="1" t="s">
        <v>899</v>
      </c>
      <c r="K136" s="4"/>
      <c r="L136" s="4"/>
      <c r="M136" s="4"/>
      <c r="N136" s="3"/>
      <c r="O136" s="4"/>
      <c r="P136" s="4"/>
      <c r="Q136" s="4"/>
      <c r="R136" s="81"/>
      <c r="S136" s="81"/>
      <c r="T136" s="81"/>
      <c r="U136" s="81"/>
      <c r="V136"/>
      <c r="W136"/>
      <c r="X136"/>
      <c r="Y136"/>
      <c r="Z136" s="3" t="str">
        <f t="shared" si="5"/>
        <v>Not in Product Spec</v>
      </c>
      <c r="AA136" s="100"/>
    </row>
    <row r="137" spans="2:27" x14ac:dyDescent="0.25">
      <c r="B137" s="100" t="s">
        <v>428</v>
      </c>
      <c r="C137" s="100" t="s">
        <v>429</v>
      </c>
      <c r="D137" s="101" t="s">
        <v>695</v>
      </c>
      <c r="E137" s="100" t="s">
        <v>692</v>
      </c>
      <c r="F137" s="100"/>
      <c r="G137" s="100" t="s">
        <v>961</v>
      </c>
      <c r="H137" s="100" t="s">
        <v>963</v>
      </c>
      <c r="I137" s="100" t="s">
        <v>929</v>
      </c>
      <c r="J137" s="100" t="s">
        <v>899</v>
      </c>
      <c r="K137" s="100"/>
      <c r="L137" s="100" t="s">
        <v>475</v>
      </c>
      <c r="M137" s="100" t="s">
        <v>476</v>
      </c>
      <c r="N137" s="101" t="s">
        <v>1159</v>
      </c>
      <c r="O137" s="100" t="s">
        <v>549</v>
      </c>
      <c r="P137" s="100" t="s">
        <v>550</v>
      </c>
      <c r="Q137" s="100"/>
      <c r="R137" s="102" t="s">
        <v>923</v>
      </c>
      <c r="S137" s="102" t="s">
        <v>649</v>
      </c>
      <c r="T137" s="102" t="s">
        <v>652</v>
      </c>
      <c r="U137" s="102" t="s">
        <v>650</v>
      </c>
      <c r="V137" s="3" t="s">
        <v>213</v>
      </c>
      <c r="W137" s="3" t="s">
        <v>157</v>
      </c>
      <c r="X137"/>
      <c r="Y137" s="3" t="s">
        <v>213</v>
      </c>
      <c r="Z137" s="3" t="str">
        <f t="shared" si="5"/>
        <v>Accept with Deviations</v>
      </c>
      <c r="AA137" s="3" t="s">
        <v>1077</v>
      </c>
    </row>
    <row r="138" spans="2:27" x14ac:dyDescent="0.25">
      <c r="B138" s="1" t="s">
        <v>428</v>
      </c>
      <c r="C138" s="1" t="s">
        <v>429</v>
      </c>
      <c r="D138" s="83" t="s">
        <v>696</v>
      </c>
      <c r="E138" s="1" t="s">
        <v>693</v>
      </c>
      <c r="G138" s="1" t="s">
        <v>964</v>
      </c>
      <c r="I138" s="1" t="s">
        <v>929</v>
      </c>
      <c r="J138" s="1" t="s">
        <v>899</v>
      </c>
      <c r="K138" s="4"/>
      <c r="L138" s="4"/>
      <c r="M138" s="4"/>
      <c r="N138" s="3"/>
      <c r="O138" s="4"/>
      <c r="P138" s="4"/>
      <c r="Q138" s="4"/>
      <c r="R138" s="81"/>
      <c r="S138" s="81"/>
      <c r="T138" s="81"/>
      <c r="U138" s="81"/>
      <c r="V138"/>
      <c r="W138"/>
      <c r="X138"/>
      <c r="Y138"/>
      <c r="Z138" s="3" t="str">
        <f t="shared" si="5"/>
        <v>Not in Product Spec</v>
      </c>
      <c r="AA138" s="100"/>
    </row>
    <row r="139" spans="2:27" x14ac:dyDescent="0.25">
      <c r="B139" s="100" t="s">
        <v>428</v>
      </c>
      <c r="C139" s="100" t="s">
        <v>429</v>
      </c>
      <c r="D139" s="101" t="s">
        <v>697</v>
      </c>
      <c r="E139" s="100" t="s">
        <v>109</v>
      </c>
      <c r="F139" s="100"/>
      <c r="G139" s="100" t="s">
        <v>965</v>
      </c>
      <c r="H139" s="100" t="s">
        <v>1090</v>
      </c>
      <c r="I139" s="100"/>
      <c r="J139" s="100"/>
      <c r="K139" s="100"/>
      <c r="L139" s="100" t="s">
        <v>475</v>
      </c>
      <c r="M139" s="100" t="s">
        <v>476</v>
      </c>
      <c r="N139" s="101" t="s">
        <v>1161</v>
      </c>
      <c r="O139" s="100" t="s">
        <v>551</v>
      </c>
      <c r="P139" s="100" t="s">
        <v>432</v>
      </c>
      <c r="Q139" s="100"/>
      <c r="R139" s="102" t="s">
        <v>798</v>
      </c>
      <c r="S139" s="102" t="s">
        <v>1091</v>
      </c>
      <c r="T139" s="102"/>
      <c r="U139" s="102"/>
      <c r="V139" s="3" t="s">
        <v>213</v>
      </c>
      <c r="W139" s="3" t="s">
        <v>213</v>
      </c>
      <c r="X139"/>
      <c r="Y139"/>
      <c r="Z139" s="3" t="str">
        <f t="shared" si="5"/>
        <v>Accept</v>
      </c>
      <c r="AA139" s="3"/>
    </row>
    <row r="140" spans="2:27" x14ac:dyDescent="0.25">
      <c r="B140" s="1" t="s">
        <v>428</v>
      </c>
      <c r="C140" s="1" t="s">
        <v>429</v>
      </c>
      <c r="D140" s="83" t="s">
        <v>968</v>
      </c>
      <c r="E140" s="1" t="s">
        <v>966</v>
      </c>
      <c r="G140" s="1" t="s">
        <v>965</v>
      </c>
      <c r="H140" s="1" t="s">
        <v>967</v>
      </c>
      <c r="K140" s="4" t="s">
        <v>1163</v>
      </c>
      <c r="L140" s="4"/>
      <c r="M140" s="4"/>
      <c r="N140" s="3"/>
      <c r="O140" s="4"/>
      <c r="P140" s="4"/>
      <c r="Q140" s="4"/>
      <c r="R140" s="81"/>
      <c r="S140" s="81"/>
      <c r="T140" s="81"/>
      <c r="U140" s="81"/>
      <c r="V140"/>
      <c r="W140"/>
      <c r="X140"/>
      <c r="Y140"/>
      <c r="Z140" s="3" t="str">
        <f t="shared" si="5"/>
        <v>Defer to System</v>
      </c>
      <c r="AA140" s="100"/>
    </row>
    <row r="141" spans="2:27" x14ac:dyDescent="0.25">
      <c r="B141" s="100" t="s">
        <v>428</v>
      </c>
      <c r="C141" s="100" t="s">
        <v>429</v>
      </c>
      <c r="D141" s="101" t="s">
        <v>705</v>
      </c>
      <c r="E141" s="100" t="s">
        <v>706</v>
      </c>
      <c r="F141" s="100"/>
      <c r="G141" s="100" t="s">
        <v>969</v>
      </c>
      <c r="H141" s="100" t="s">
        <v>1095</v>
      </c>
      <c r="I141" s="100"/>
      <c r="J141" s="100"/>
      <c r="K141" s="100"/>
      <c r="L141" s="100" t="s">
        <v>475</v>
      </c>
      <c r="M141" s="100" t="s">
        <v>476</v>
      </c>
      <c r="N141" s="101" t="s">
        <v>1161</v>
      </c>
      <c r="O141" s="100" t="s">
        <v>552</v>
      </c>
      <c r="P141" s="100" t="s">
        <v>430</v>
      </c>
      <c r="Q141" s="100"/>
      <c r="R141" s="102" t="s">
        <v>1093</v>
      </c>
      <c r="S141" s="102" t="s">
        <v>1094</v>
      </c>
      <c r="T141" s="102"/>
      <c r="U141" s="102"/>
      <c r="V141" s="3" t="s">
        <v>213</v>
      </c>
      <c r="W141" s="3" t="s">
        <v>157</v>
      </c>
      <c r="X141" s="3"/>
      <c r="Y141" s="3"/>
      <c r="Z141" s="3" t="str">
        <f t="shared" si="5"/>
        <v>Accept with Deviations</v>
      </c>
      <c r="AA141" s="3" t="s">
        <v>1096</v>
      </c>
    </row>
    <row r="142" spans="2:27" x14ac:dyDescent="0.25">
      <c r="B142" s="1" t="s">
        <v>428</v>
      </c>
      <c r="C142" s="1" t="s">
        <v>429</v>
      </c>
      <c r="D142" s="83" t="s">
        <v>708</v>
      </c>
      <c r="E142" s="1" t="s">
        <v>707</v>
      </c>
      <c r="G142" s="1" t="s">
        <v>970</v>
      </c>
      <c r="H142" s="1" t="s">
        <v>1098</v>
      </c>
      <c r="K142" s="4"/>
      <c r="L142" s="4" t="s">
        <v>475</v>
      </c>
      <c r="M142" s="4" t="s">
        <v>476</v>
      </c>
      <c r="N142" s="3" t="s">
        <v>1162</v>
      </c>
      <c r="O142" s="4" t="s">
        <v>554</v>
      </c>
      <c r="P142" s="4" t="s">
        <v>555</v>
      </c>
      <c r="Q142" s="4"/>
      <c r="R142" s="81" t="s">
        <v>1097</v>
      </c>
      <c r="S142" s="1" t="s">
        <v>1099</v>
      </c>
      <c r="T142" s="81"/>
      <c r="U142" s="81"/>
      <c r="V142" s="3" t="s">
        <v>213</v>
      </c>
      <c r="W142" s="3" t="s">
        <v>157</v>
      </c>
      <c r="X142" s="3"/>
      <c r="Y142" s="3"/>
      <c r="Z142" s="3" t="str">
        <f t="shared" si="5"/>
        <v>Accept with Deviations</v>
      </c>
      <c r="AA142" s="100" t="s">
        <v>1100</v>
      </c>
    </row>
    <row r="143" spans="2:27" x14ac:dyDescent="0.25">
      <c r="B143" s="100" t="s">
        <v>428</v>
      </c>
      <c r="C143" s="100" t="s">
        <v>429</v>
      </c>
      <c r="D143" s="101" t="s">
        <v>971</v>
      </c>
      <c r="E143" s="100" t="s">
        <v>972</v>
      </c>
      <c r="F143" s="100"/>
      <c r="G143" s="100" t="s">
        <v>973</v>
      </c>
      <c r="H143" s="100"/>
      <c r="I143" s="100"/>
      <c r="J143" s="100"/>
      <c r="K143" s="100" t="s">
        <v>1163</v>
      </c>
      <c r="L143" s="100"/>
      <c r="M143" s="100"/>
      <c r="N143" s="101"/>
      <c r="O143" s="100"/>
      <c r="P143" s="100"/>
      <c r="Q143" s="100"/>
      <c r="R143" s="102"/>
      <c r="S143" s="102"/>
      <c r="T143" s="102"/>
      <c r="U143" s="102"/>
      <c r="V143"/>
      <c r="W143"/>
      <c r="X143"/>
      <c r="Y143"/>
      <c r="Z143" s="3" t="str">
        <f t="shared" si="5"/>
        <v>Defer to System</v>
      </c>
      <c r="AA143" s="3"/>
    </row>
    <row r="144" spans="2:27" x14ac:dyDescent="0.25">
      <c r="B144" s="1" t="s">
        <v>428</v>
      </c>
      <c r="C144" s="1" t="s">
        <v>429</v>
      </c>
      <c r="D144" s="83" t="s">
        <v>709</v>
      </c>
      <c r="E144" s="1" t="s">
        <v>103</v>
      </c>
      <c r="I144" s="1" t="s">
        <v>974</v>
      </c>
      <c r="K144" s="4" t="s">
        <v>1163</v>
      </c>
      <c r="L144" s="4"/>
      <c r="M144" s="4"/>
      <c r="N144" s="3"/>
      <c r="O144" s="4"/>
      <c r="P144" s="4"/>
      <c r="Q144" s="4"/>
      <c r="R144" s="81"/>
      <c r="S144" s="81"/>
      <c r="T144" s="81"/>
      <c r="U144" s="81"/>
      <c r="V144"/>
      <c r="W144"/>
      <c r="X144"/>
      <c r="Y144"/>
      <c r="Z144" s="3" t="str">
        <f t="shared" si="5"/>
        <v>Defer to System</v>
      </c>
      <c r="AA144" s="100"/>
    </row>
    <row r="145" spans="2:27" x14ac:dyDescent="0.25">
      <c r="B145" s="100" t="s">
        <v>428</v>
      </c>
      <c r="C145" s="100" t="s">
        <v>429</v>
      </c>
      <c r="D145" s="101" t="s">
        <v>1140</v>
      </c>
      <c r="E145" s="100" t="s">
        <v>975</v>
      </c>
      <c r="F145" s="100"/>
      <c r="G145" s="100"/>
      <c r="H145" s="100"/>
      <c r="I145" s="100"/>
      <c r="J145" s="100"/>
      <c r="K145" s="100" t="s">
        <v>1163</v>
      </c>
      <c r="L145" s="100"/>
      <c r="M145" s="100"/>
      <c r="N145" s="101"/>
      <c r="O145" s="100"/>
      <c r="P145" s="100"/>
      <c r="Q145" s="100"/>
      <c r="R145" s="102"/>
      <c r="S145" s="102"/>
      <c r="T145" s="102"/>
      <c r="U145" s="102"/>
      <c r="V145"/>
      <c r="W145"/>
      <c r="X145"/>
      <c r="Y145"/>
      <c r="Z145" s="3" t="str">
        <f t="shared" si="5"/>
        <v>Defer to System</v>
      </c>
      <c r="AA145" s="3"/>
    </row>
    <row r="146" spans="2:27" x14ac:dyDescent="0.25">
      <c r="B146" s="1" t="s">
        <v>428</v>
      </c>
      <c r="C146" s="1" t="s">
        <v>429</v>
      </c>
      <c r="D146" s="83" t="s">
        <v>710</v>
      </c>
      <c r="E146" s="1" t="s">
        <v>711</v>
      </c>
      <c r="G146" s="1" t="s">
        <v>976</v>
      </c>
      <c r="H146" s="1" t="s">
        <v>1004</v>
      </c>
      <c r="K146" s="4"/>
      <c r="L146" s="4" t="s">
        <v>475</v>
      </c>
      <c r="M146" s="4" t="s">
        <v>476</v>
      </c>
      <c r="N146" s="3" t="s">
        <v>1160</v>
      </c>
      <c r="O146" s="4" t="s">
        <v>779</v>
      </c>
      <c r="P146" s="4" t="s">
        <v>575</v>
      </c>
      <c r="Q146" s="4"/>
      <c r="R146" s="81" t="s">
        <v>1008</v>
      </c>
      <c r="S146" s="81" t="s">
        <v>1004</v>
      </c>
      <c r="T146" s="81"/>
      <c r="U146" s="81"/>
      <c r="V146" s="3" t="s">
        <v>157</v>
      </c>
      <c r="W146" s="3" t="s">
        <v>213</v>
      </c>
      <c r="X146"/>
      <c r="Y146"/>
      <c r="Z146" s="3" t="str">
        <f t="shared" si="5"/>
        <v>Accept with Deviations</v>
      </c>
      <c r="AA146" s="100" t="s">
        <v>1071</v>
      </c>
    </row>
    <row r="147" spans="2:27" x14ac:dyDescent="0.25">
      <c r="B147" s="100" t="s">
        <v>428</v>
      </c>
      <c r="C147" s="100" t="s">
        <v>429</v>
      </c>
      <c r="D147" s="101" t="s">
        <v>713</v>
      </c>
      <c r="E147" s="100" t="s">
        <v>712</v>
      </c>
      <c r="F147" s="100"/>
      <c r="G147" s="100" t="s">
        <v>977</v>
      </c>
      <c r="H147" s="100"/>
      <c r="I147" s="100"/>
      <c r="J147" s="100"/>
      <c r="K147" s="100" t="s">
        <v>1163</v>
      </c>
      <c r="L147" s="100"/>
      <c r="M147" s="100"/>
      <c r="N147" s="101"/>
      <c r="O147" s="100"/>
      <c r="P147" s="100"/>
      <c r="Q147" s="100"/>
      <c r="R147" s="102"/>
      <c r="S147" s="102"/>
      <c r="T147" s="102"/>
      <c r="U147" s="102"/>
      <c r="V147"/>
      <c r="W147"/>
      <c r="X147"/>
      <c r="Y147"/>
      <c r="Z147" s="3" t="str">
        <f t="shared" si="5"/>
        <v>Defer to System</v>
      </c>
      <c r="AA147" s="3"/>
    </row>
    <row r="148" spans="2:27" x14ac:dyDescent="0.25">
      <c r="K148" s="4"/>
      <c r="L148" s="4"/>
      <c r="M148" s="4"/>
      <c r="N148" s="3"/>
      <c r="O148" s="4"/>
      <c r="P148" s="4"/>
      <c r="Q148" s="4"/>
      <c r="R148" s="81"/>
      <c r="S148" s="81"/>
      <c r="T148" s="81"/>
      <c r="U148" s="81"/>
      <c r="V148"/>
      <c r="W148"/>
      <c r="X148"/>
      <c r="Y148" s="3"/>
      <c r="Z148" s="3"/>
      <c r="AA148" s="100"/>
    </row>
    <row r="149" spans="2:27" x14ac:dyDescent="0.25">
      <c r="B149" s="100"/>
      <c r="C149" s="100"/>
      <c r="D149" s="101"/>
      <c r="E149" s="100"/>
      <c r="F149" s="100"/>
      <c r="G149" s="100"/>
      <c r="H149" s="100"/>
      <c r="I149" s="100"/>
      <c r="J149" s="100"/>
      <c r="K149" s="100"/>
      <c r="L149" s="100"/>
      <c r="M149" s="100"/>
      <c r="N149" s="101"/>
      <c r="O149" s="100"/>
      <c r="P149" s="100"/>
      <c r="Q149" s="100"/>
      <c r="R149" s="102"/>
      <c r="S149" s="102"/>
      <c r="T149" s="102"/>
      <c r="U149" s="102"/>
      <c r="V149"/>
      <c r="W149"/>
      <c r="X149"/>
      <c r="Y149" s="3"/>
      <c r="Z149" s="3"/>
      <c r="AA149" s="3"/>
    </row>
    <row r="150" spans="2:27" x14ac:dyDescent="0.25">
      <c r="K150" s="4"/>
      <c r="L150" s="4"/>
      <c r="M150" s="4"/>
      <c r="N150" s="3"/>
      <c r="O150" s="4"/>
      <c r="P150" s="4"/>
      <c r="Q150" s="4"/>
      <c r="R150" s="81"/>
      <c r="S150" s="81"/>
      <c r="T150" s="81"/>
      <c r="U150" s="81"/>
      <c r="V150"/>
      <c r="W150"/>
      <c r="X150"/>
      <c r="Y150" s="3"/>
      <c r="Z150" s="3"/>
      <c r="AA150" s="100"/>
    </row>
    <row r="151" spans="2:27" x14ac:dyDescent="0.25">
      <c r="B151" s="100"/>
      <c r="C151" s="100"/>
      <c r="D151" s="101"/>
      <c r="E151" s="100"/>
      <c r="F151" s="100"/>
      <c r="G151" s="100"/>
      <c r="H151" s="100"/>
      <c r="I151" s="100"/>
      <c r="J151" s="100"/>
      <c r="K151" s="100"/>
      <c r="L151" s="100"/>
      <c r="M151" s="100"/>
      <c r="N151" s="101"/>
      <c r="O151" s="100"/>
      <c r="P151" s="100"/>
      <c r="Q151" s="100"/>
      <c r="R151" s="102"/>
      <c r="S151" s="102"/>
      <c r="T151" s="102"/>
      <c r="U151" s="102"/>
      <c r="V151"/>
      <c r="W151"/>
      <c r="X151"/>
      <c r="Y151" s="3"/>
      <c r="Z151" s="3"/>
      <c r="AA151" s="3"/>
    </row>
    <row r="152" spans="2:27" x14ac:dyDescent="0.25">
      <c r="K152" s="4"/>
      <c r="L152" s="4"/>
      <c r="M152" s="4"/>
      <c r="N152" s="3"/>
      <c r="O152" s="4"/>
      <c r="P152" s="4"/>
      <c r="Q152" s="4"/>
      <c r="R152" s="81"/>
      <c r="S152" s="81"/>
      <c r="T152" s="81"/>
      <c r="U152" s="81"/>
      <c r="V152"/>
      <c r="W152"/>
      <c r="X152"/>
      <c r="Y152" s="3"/>
      <c r="Z152" s="3"/>
      <c r="AA152" s="100"/>
    </row>
    <row r="153" spans="2:27" x14ac:dyDescent="0.25">
      <c r="B153" s="100"/>
      <c r="C153" s="100"/>
      <c r="D153" s="101"/>
      <c r="E153" s="100"/>
      <c r="F153" s="100"/>
      <c r="G153" s="100"/>
      <c r="H153" s="100"/>
      <c r="I153" s="100"/>
      <c r="J153" s="100"/>
      <c r="K153" s="100"/>
      <c r="L153" s="100"/>
      <c r="M153" s="100"/>
      <c r="N153" s="101"/>
      <c r="O153" s="100"/>
      <c r="P153" s="100"/>
      <c r="Q153" s="100"/>
      <c r="R153" s="102"/>
      <c r="S153" s="102"/>
      <c r="T153" s="102"/>
      <c r="U153" s="102"/>
      <c r="V153"/>
      <c r="W153"/>
      <c r="X153"/>
      <c r="Y153" s="3"/>
      <c r="Z153" s="3"/>
      <c r="AA153" s="3"/>
    </row>
    <row r="154" spans="2:27" x14ac:dyDescent="0.25">
      <c r="K154" s="4"/>
      <c r="L154" s="4"/>
      <c r="M154" s="4"/>
      <c r="N154" s="3"/>
      <c r="O154" s="4"/>
      <c r="P154" s="4"/>
      <c r="Q154" s="4"/>
      <c r="R154" s="81"/>
      <c r="S154" s="81"/>
      <c r="T154" s="81"/>
      <c r="U154" s="81"/>
      <c r="V154"/>
      <c r="W154"/>
      <c r="X154"/>
      <c r="Y154" s="3"/>
      <c r="Z154" s="3"/>
      <c r="AA154" s="100"/>
    </row>
    <row r="155" spans="2:27" x14ac:dyDescent="0.25">
      <c r="B155" s="100"/>
      <c r="C155" s="100"/>
      <c r="D155" s="101"/>
      <c r="E155" s="100"/>
      <c r="F155" s="100"/>
      <c r="G155" s="100"/>
      <c r="H155" s="100"/>
      <c r="I155" s="100"/>
      <c r="J155" s="100"/>
      <c r="K155" s="100"/>
      <c r="L155" s="100"/>
      <c r="M155" s="100"/>
      <c r="N155" s="101"/>
      <c r="O155" s="100"/>
      <c r="P155" s="100"/>
      <c r="Q155" s="100"/>
      <c r="R155" s="102"/>
      <c r="S155" s="102"/>
      <c r="T155" s="102"/>
      <c r="U155" s="102"/>
      <c r="V155"/>
      <c r="W155"/>
      <c r="X155"/>
      <c r="Y155" s="3"/>
      <c r="Z155" s="3"/>
      <c r="AA155" s="3"/>
    </row>
    <row r="156" spans="2:27" x14ac:dyDescent="0.25">
      <c r="K156" s="4"/>
      <c r="L156" s="4"/>
      <c r="M156" s="4"/>
      <c r="N156" s="3"/>
      <c r="O156" s="4"/>
      <c r="P156" s="4"/>
      <c r="Q156" s="4"/>
      <c r="R156" s="81"/>
      <c r="S156" s="81"/>
      <c r="T156" s="81"/>
      <c r="U156" s="81"/>
      <c r="V156"/>
      <c r="W156"/>
      <c r="X156"/>
      <c r="Y156" s="3"/>
      <c r="Z156" s="3"/>
      <c r="AA156" s="100"/>
    </row>
    <row r="157" spans="2:27" x14ac:dyDescent="0.25">
      <c r="B157" s="100"/>
      <c r="C157" s="100"/>
      <c r="D157" s="101"/>
      <c r="E157" s="100"/>
      <c r="F157" s="100"/>
      <c r="G157" s="100"/>
      <c r="H157" s="100"/>
      <c r="I157" s="100"/>
      <c r="J157" s="100"/>
      <c r="K157" s="100"/>
      <c r="L157" s="100"/>
      <c r="M157" s="100"/>
      <c r="N157" s="101"/>
      <c r="O157" s="100"/>
      <c r="P157" s="100"/>
      <c r="Q157" s="100"/>
      <c r="R157" s="102"/>
      <c r="S157" s="102"/>
      <c r="T157" s="102"/>
      <c r="U157" s="102"/>
      <c r="V157"/>
      <c r="W157"/>
      <c r="X157"/>
      <c r="Y157" s="3"/>
      <c r="Z157" s="3"/>
      <c r="AA157" s="3"/>
    </row>
    <row r="158" spans="2:27" x14ac:dyDescent="0.25">
      <c r="K158" s="4"/>
      <c r="L158" s="4"/>
      <c r="M158" s="4"/>
      <c r="N158" s="3"/>
      <c r="O158" s="4"/>
      <c r="P158" s="4"/>
      <c r="Q158" s="4"/>
      <c r="R158" s="81"/>
      <c r="S158" s="81"/>
      <c r="T158" s="81"/>
      <c r="U158" s="81"/>
      <c r="V158"/>
      <c r="W158"/>
      <c r="X158"/>
      <c r="Y158" s="3"/>
      <c r="Z158" s="3"/>
      <c r="AA158" s="100"/>
    </row>
    <row r="159" spans="2:27" x14ac:dyDescent="0.25">
      <c r="B159" s="100"/>
      <c r="C159" s="100"/>
      <c r="D159" s="101"/>
      <c r="E159" s="100"/>
      <c r="F159" s="100"/>
      <c r="G159" s="100"/>
      <c r="H159" s="100"/>
      <c r="I159" s="100"/>
      <c r="J159" s="100"/>
      <c r="K159" s="100"/>
      <c r="L159" s="100"/>
      <c r="M159" s="100"/>
      <c r="N159" s="101"/>
      <c r="O159" s="100"/>
      <c r="P159" s="100"/>
      <c r="Q159" s="100"/>
      <c r="R159" s="102"/>
      <c r="S159" s="102"/>
      <c r="T159" s="102"/>
      <c r="U159" s="102"/>
      <c r="V159"/>
      <c r="W159"/>
      <c r="X159"/>
      <c r="Y159" s="3"/>
      <c r="Z159" s="3"/>
      <c r="AA159" s="3"/>
    </row>
    <row r="160" spans="2:27" x14ac:dyDescent="0.25">
      <c r="K160" s="4"/>
      <c r="L160" s="4"/>
      <c r="M160" s="4"/>
      <c r="N160" s="3"/>
      <c r="O160" s="4"/>
      <c r="P160" s="4"/>
      <c r="Q160" s="4"/>
      <c r="R160" s="81"/>
      <c r="S160" s="81"/>
      <c r="T160" s="81"/>
      <c r="U160" s="81"/>
      <c r="V160"/>
      <c r="W160"/>
      <c r="X160"/>
      <c r="Y160" s="3"/>
      <c r="Z160" s="3"/>
      <c r="AA160" s="100"/>
    </row>
    <row r="161" spans="2:27" x14ac:dyDescent="0.25">
      <c r="B161" s="100"/>
      <c r="C161" s="100"/>
      <c r="D161" s="101"/>
      <c r="E161" s="100"/>
      <c r="F161" s="100"/>
      <c r="G161" s="100"/>
      <c r="H161" s="100"/>
      <c r="I161" s="100"/>
      <c r="J161" s="100"/>
      <c r="K161" s="100"/>
      <c r="L161" s="100"/>
      <c r="M161" s="100"/>
      <c r="N161" s="101"/>
      <c r="O161" s="100"/>
      <c r="P161" s="100"/>
      <c r="Q161" s="100"/>
      <c r="R161" s="102"/>
      <c r="S161" s="102"/>
      <c r="T161" s="102"/>
      <c r="U161" s="102"/>
      <c r="V161"/>
      <c r="W161"/>
      <c r="X161"/>
      <c r="Y161" s="3"/>
      <c r="Z161" s="3"/>
      <c r="AA161" s="3"/>
    </row>
    <row r="162" spans="2:27" x14ac:dyDescent="0.25">
      <c r="K162" s="4"/>
      <c r="L162" s="4"/>
      <c r="M162" s="4"/>
      <c r="N162" s="3"/>
      <c r="O162" s="4"/>
      <c r="P162" s="4"/>
      <c r="Q162" s="4"/>
      <c r="R162" s="81"/>
      <c r="S162" s="81"/>
      <c r="T162" s="81"/>
      <c r="U162" s="81"/>
      <c r="V162"/>
      <c r="W162"/>
      <c r="X162"/>
      <c r="Y162" s="3"/>
      <c r="Z162" s="3"/>
      <c r="AA162" s="100"/>
    </row>
    <row r="163" spans="2:27" x14ac:dyDescent="0.25">
      <c r="B163" s="100"/>
      <c r="C163" s="100"/>
      <c r="D163" s="101"/>
      <c r="E163" s="100"/>
      <c r="F163" s="100"/>
      <c r="G163" s="100"/>
      <c r="H163" s="100"/>
      <c r="I163" s="100"/>
      <c r="J163" s="100"/>
      <c r="K163" s="100"/>
      <c r="L163" s="100"/>
      <c r="M163" s="100"/>
      <c r="N163" s="101"/>
      <c r="O163" s="100"/>
      <c r="P163" s="100"/>
      <c r="Q163" s="100"/>
      <c r="R163" s="102"/>
      <c r="S163" s="102"/>
      <c r="T163" s="102"/>
      <c r="U163" s="102"/>
      <c r="V163"/>
      <c r="W163"/>
      <c r="X163"/>
      <c r="Y163" s="3"/>
      <c r="Z163" s="3"/>
      <c r="AA163" s="3"/>
    </row>
    <row r="164" spans="2:27" x14ac:dyDescent="0.25">
      <c r="K164" s="4"/>
      <c r="L164" s="4"/>
      <c r="M164" s="4"/>
      <c r="N164" s="3"/>
      <c r="O164" s="4"/>
      <c r="P164" s="4"/>
      <c r="Q164" s="4"/>
      <c r="R164" s="81"/>
      <c r="S164" s="81"/>
      <c r="T164" s="81"/>
      <c r="U164" s="81"/>
      <c r="V164"/>
      <c r="W164"/>
      <c r="X164"/>
      <c r="Y164" s="3"/>
      <c r="Z164" s="3"/>
      <c r="AA164" s="100"/>
    </row>
    <row r="165" spans="2:27" x14ac:dyDescent="0.25">
      <c r="B165" s="100"/>
      <c r="C165" s="100"/>
      <c r="D165" s="101"/>
      <c r="E165" s="100"/>
      <c r="F165" s="100"/>
      <c r="G165" s="100"/>
      <c r="H165" s="100"/>
      <c r="I165" s="100"/>
      <c r="J165" s="100"/>
      <c r="K165" s="100"/>
      <c r="L165" s="100"/>
      <c r="M165" s="100"/>
      <c r="N165" s="101"/>
      <c r="O165" s="100"/>
      <c r="P165" s="100"/>
      <c r="Q165" s="100"/>
      <c r="R165" s="102"/>
      <c r="S165" s="102"/>
      <c r="T165" s="102"/>
      <c r="U165" s="102"/>
      <c r="V165"/>
      <c r="W165"/>
      <c r="X165"/>
      <c r="Y165" s="3"/>
      <c r="Z165" s="3"/>
      <c r="AA165" s="3"/>
    </row>
    <row r="166" spans="2:27" x14ac:dyDescent="0.25">
      <c r="K166" s="4"/>
      <c r="L166" s="4"/>
      <c r="M166" s="4"/>
      <c r="N166" s="3"/>
      <c r="O166" s="4"/>
      <c r="P166" s="4"/>
      <c r="Q166" s="4"/>
      <c r="R166" s="81"/>
      <c r="S166" s="81"/>
      <c r="T166" s="81"/>
      <c r="U166" s="81"/>
      <c r="V166"/>
      <c r="W166"/>
      <c r="X166"/>
      <c r="Y166" s="3"/>
      <c r="Z166" s="3"/>
      <c r="AA166" s="100"/>
    </row>
    <row r="167" spans="2:27" x14ac:dyDescent="0.25">
      <c r="B167" s="100"/>
      <c r="C167" s="100"/>
      <c r="D167" s="101"/>
      <c r="E167" s="100"/>
      <c r="F167" s="100"/>
      <c r="G167" s="100"/>
      <c r="H167" s="100"/>
      <c r="I167" s="100"/>
      <c r="J167" s="100"/>
      <c r="K167" s="100"/>
      <c r="L167" s="100"/>
      <c r="M167" s="100"/>
      <c r="N167" s="101"/>
      <c r="O167" s="100"/>
      <c r="P167" s="100"/>
      <c r="Q167" s="100"/>
      <c r="R167" s="102"/>
      <c r="S167" s="102"/>
      <c r="T167" s="102"/>
      <c r="U167" s="102"/>
      <c r="V167"/>
      <c r="W167"/>
      <c r="X167"/>
      <c r="Y167" s="3"/>
      <c r="Z167" s="3"/>
      <c r="AA167" s="3"/>
    </row>
    <row r="168" spans="2:27" x14ac:dyDescent="0.25">
      <c r="K168" s="4"/>
      <c r="L168" s="4"/>
      <c r="M168" s="4"/>
      <c r="N168" s="3"/>
      <c r="O168" s="4"/>
      <c r="P168" s="4"/>
      <c r="Q168" s="4"/>
      <c r="R168" s="81"/>
      <c r="S168" s="81"/>
      <c r="T168" s="81"/>
      <c r="U168" s="81"/>
      <c r="V168"/>
      <c r="W168"/>
      <c r="X168"/>
      <c r="Y168" s="3"/>
      <c r="Z168" s="3"/>
      <c r="AA168" s="100"/>
    </row>
    <row r="169" spans="2:27" x14ac:dyDescent="0.25">
      <c r="B169" s="100"/>
      <c r="C169" s="100"/>
      <c r="D169" s="101"/>
      <c r="E169" s="100"/>
      <c r="F169" s="100"/>
      <c r="G169" s="100"/>
      <c r="H169" s="100"/>
      <c r="I169" s="100"/>
      <c r="J169" s="100"/>
      <c r="K169" s="100"/>
      <c r="L169" s="100"/>
      <c r="M169" s="100"/>
      <c r="N169" s="101"/>
      <c r="O169" s="100"/>
      <c r="P169" s="100"/>
      <c r="Q169" s="100"/>
      <c r="R169" s="102"/>
      <c r="S169" s="102"/>
      <c r="T169" s="102"/>
      <c r="U169" s="102"/>
      <c r="V169"/>
      <c r="W169"/>
      <c r="X169"/>
      <c r="Y169" s="3"/>
      <c r="Z169" s="3"/>
      <c r="AA169" s="3"/>
    </row>
    <row r="170" spans="2:27" x14ac:dyDescent="0.25">
      <c r="K170" s="4"/>
      <c r="L170" s="4"/>
      <c r="M170" s="4"/>
      <c r="N170" s="3"/>
      <c r="O170" s="4"/>
      <c r="P170" s="4"/>
      <c r="Q170" s="4"/>
      <c r="R170" s="81"/>
      <c r="S170" s="81"/>
      <c r="T170" s="81"/>
      <c r="U170" s="81"/>
      <c r="V170"/>
      <c r="W170"/>
      <c r="X170"/>
      <c r="Y170" s="3"/>
      <c r="Z170" s="3"/>
      <c r="AA170" s="100"/>
    </row>
    <row r="171" spans="2:27" x14ac:dyDescent="0.25">
      <c r="B171" s="100"/>
      <c r="C171" s="100"/>
      <c r="D171" s="101"/>
      <c r="E171" s="100"/>
      <c r="F171" s="100"/>
      <c r="G171" s="100"/>
      <c r="H171" s="100"/>
      <c r="I171" s="100"/>
      <c r="J171" s="100"/>
      <c r="K171" s="100"/>
      <c r="L171" s="100"/>
      <c r="M171" s="100"/>
      <c r="N171" s="101"/>
      <c r="O171" s="100"/>
      <c r="P171" s="100"/>
      <c r="Q171" s="100"/>
      <c r="R171" s="102"/>
      <c r="S171" s="102"/>
      <c r="T171" s="102"/>
      <c r="U171" s="102"/>
      <c r="V171"/>
      <c r="W171"/>
      <c r="X171"/>
      <c r="Y171" s="3"/>
      <c r="Z171" s="3"/>
      <c r="AA171" s="3"/>
    </row>
    <row r="172" spans="2:27" x14ac:dyDescent="0.25">
      <c r="K172" s="4"/>
      <c r="L172" s="4"/>
      <c r="M172" s="4"/>
      <c r="N172" s="3"/>
      <c r="O172" s="4"/>
      <c r="P172" s="4"/>
      <c r="Q172" s="4"/>
      <c r="R172" s="81"/>
      <c r="S172" s="81"/>
      <c r="T172" s="81"/>
      <c r="U172" s="81"/>
      <c r="V172"/>
      <c r="W172"/>
      <c r="X172"/>
      <c r="Y172" s="3"/>
      <c r="Z172" s="3"/>
      <c r="AA172" s="100"/>
    </row>
    <row r="173" spans="2:27" x14ac:dyDescent="0.25">
      <c r="B173" s="100"/>
      <c r="C173" s="100"/>
      <c r="D173" s="101"/>
      <c r="E173" s="100"/>
      <c r="F173" s="100"/>
      <c r="G173" s="100"/>
      <c r="H173" s="100"/>
      <c r="I173" s="100"/>
      <c r="J173" s="100"/>
      <c r="K173" s="100"/>
      <c r="L173" s="100"/>
      <c r="M173" s="100"/>
      <c r="N173" s="101"/>
      <c r="O173" s="100"/>
      <c r="P173" s="100"/>
      <c r="Q173" s="100"/>
      <c r="R173" s="102"/>
      <c r="S173" s="102"/>
      <c r="T173" s="102"/>
      <c r="U173" s="102"/>
      <c r="V173"/>
      <c r="W173"/>
      <c r="X173"/>
      <c r="Y173" s="3"/>
      <c r="Z173" s="3"/>
      <c r="AA173" s="3"/>
    </row>
    <row r="174" spans="2:27" x14ac:dyDescent="0.25">
      <c r="K174" s="4"/>
      <c r="L174" s="4"/>
      <c r="M174" s="4"/>
      <c r="N174" s="3"/>
      <c r="O174" s="4"/>
      <c r="P174" s="4"/>
      <c r="Q174" s="4"/>
      <c r="R174" s="81"/>
      <c r="S174" s="81"/>
      <c r="T174" s="81"/>
      <c r="U174" s="81"/>
      <c r="V174"/>
      <c r="W174"/>
      <c r="X174"/>
      <c r="Y174" s="3"/>
      <c r="Z174" s="3"/>
      <c r="AA174" s="100"/>
    </row>
    <row r="175" spans="2:27" x14ac:dyDescent="0.25">
      <c r="B175" s="100"/>
      <c r="C175" s="100"/>
      <c r="D175" s="101"/>
      <c r="E175" s="100"/>
      <c r="F175" s="100"/>
      <c r="G175" s="100"/>
      <c r="H175" s="100"/>
      <c r="I175" s="100"/>
      <c r="J175" s="100"/>
      <c r="K175" s="100"/>
      <c r="L175" s="100"/>
      <c r="M175" s="100"/>
      <c r="N175" s="101"/>
      <c r="O175" s="100"/>
      <c r="P175" s="100"/>
      <c r="Q175" s="100"/>
      <c r="R175" s="102"/>
      <c r="S175" s="102"/>
      <c r="T175" s="102"/>
      <c r="U175" s="102"/>
      <c r="V175"/>
      <c r="W175"/>
      <c r="X175"/>
      <c r="Y175" s="3"/>
      <c r="Z175" s="3"/>
      <c r="AA175" s="3"/>
    </row>
    <row r="176" spans="2:27" x14ac:dyDescent="0.25">
      <c r="K176" s="4"/>
      <c r="L176" s="4"/>
      <c r="M176" s="4"/>
      <c r="N176" s="3"/>
      <c r="O176" s="4"/>
      <c r="P176" s="4"/>
      <c r="Q176" s="4"/>
      <c r="R176" s="81"/>
      <c r="S176" s="81"/>
      <c r="T176" s="81"/>
      <c r="U176" s="81"/>
      <c r="V176"/>
      <c r="W176"/>
      <c r="X176"/>
      <c r="Y176" s="3"/>
      <c r="Z176" s="3"/>
      <c r="AA176" s="100"/>
    </row>
    <row r="177" spans="2:27" x14ac:dyDescent="0.25">
      <c r="B177" s="100"/>
      <c r="C177" s="100"/>
      <c r="D177" s="101"/>
      <c r="E177" s="100"/>
      <c r="F177" s="100"/>
      <c r="G177" s="100"/>
      <c r="H177" s="100"/>
      <c r="I177" s="100"/>
      <c r="J177" s="100"/>
      <c r="K177" s="100"/>
      <c r="L177" s="100"/>
      <c r="M177" s="100"/>
      <c r="N177" s="101"/>
      <c r="O177" s="100"/>
      <c r="P177" s="100"/>
      <c r="Q177" s="100"/>
      <c r="R177" s="102"/>
      <c r="S177" s="102"/>
      <c r="T177" s="102"/>
      <c r="U177" s="102"/>
      <c r="V177"/>
      <c r="W177"/>
      <c r="X177"/>
      <c r="Y177" s="3"/>
      <c r="Z177" s="3"/>
      <c r="AA177" s="3"/>
    </row>
    <row r="178" spans="2:27" x14ac:dyDescent="0.25">
      <c r="K178" s="4"/>
      <c r="L178" s="4"/>
      <c r="M178" s="4"/>
      <c r="N178" s="3"/>
      <c r="O178" s="4"/>
      <c r="P178" s="4"/>
      <c r="Q178" s="4"/>
      <c r="R178" s="81"/>
      <c r="S178" s="81"/>
      <c r="T178" s="81"/>
      <c r="U178" s="81"/>
      <c r="V178"/>
      <c r="W178"/>
      <c r="X178"/>
      <c r="Y178" s="3"/>
      <c r="Z178" s="3"/>
      <c r="AA178" s="100"/>
    </row>
    <row r="179" spans="2:27" x14ac:dyDescent="0.25">
      <c r="B179" s="100"/>
      <c r="C179" s="100"/>
      <c r="D179" s="101"/>
      <c r="E179" s="100"/>
      <c r="F179" s="100"/>
      <c r="G179" s="100"/>
      <c r="H179" s="100"/>
      <c r="I179" s="100"/>
      <c r="J179" s="100"/>
      <c r="K179" s="100"/>
      <c r="L179" s="100"/>
      <c r="M179" s="100"/>
      <c r="N179" s="101"/>
      <c r="O179" s="100"/>
      <c r="P179" s="100"/>
      <c r="Q179" s="100"/>
      <c r="R179" s="102"/>
      <c r="S179" s="102"/>
      <c r="T179" s="102"/>
      <c r="U179" s="102"/>
      <c r="V179"/>
      <c r="W179"/>
      <c r="X179"/>
      <c r="Y179" s="3"/>
      <c r="Z179" s="3"/>
      <c r="AA179" s="3"/>
    </row>
    <row r="180" spans="2:27" x14ac:dyDescent="0.25">
      <c r="K180" s="4"/>
      <c r="L180" s="4"/>
      <c r="M180" s="4"/>
      <c r="N180" s="3"/>
      <c r="O180" s="4"/>
      <c r="P180" s="4"/>
      <c r="Q180" s="4"/>
      <c r="R180" s="81"/>
      <c r="S180" s="81"/>
      <c r="T180" s="81"/>
      <c r="U180" s="81"/>
      <c r="V180"/>
      <c r="W180"/>
      <c r="X180"/>
      <c r="Y180" s="3"/>
      <c r="Z180" s="3"/>
      <c r="AA180" s="100"/>
    </row>
    <row r="181" spans="2:27" x14ac:dyDescent="0.25">
      <c r="B181" s="100"/>
      <c r="C181" s="100"/>
      <c r="D181" s="101"/>
      <c r="E181" s="100"/>
      <c r="F181" s="100"/>
      <c r="G181" s="100"/>
      <c r="H181" s="100"/>
      <c r="I181" s="100"/>
      <c r="J181" s="100"/>
      <c r="K181" s="100"/>
      <c r="L181" s="100"/>
      <c r="M181" s="100"/>
      <c r="N181" s="101"/>
      <c r="O181" s="100"/>
      <c r="P181" s="100"/>
      <c r="Q181" s="100"/>
      <c r="R181" s="102"/>
      <c r="S181" s="102"/>
      <c r="T181" s="102"/>
      <c r="U181" s="102"/>
      <c r="V181"/>
      <c r="W181"/>
      <c r="X181"/>
      <c r="Y181" s="3"/>
      <c r="Z181" s="3"/>
      <c r="AA181" s="3"/>
    </row>
    <row r="182" spans="2:27" x14ac:dyDescent="0.25">
      <c r="K182" s="4"/>
      <c r="L182" s="4"/>
      <c r="M182" s="4"/>
      <c r="N182" s="3"/>
      <c r="O182" s="4"/>
      <c r="P182" s="4"/>
      <c r="Q182" s="4"/>
      <c r="R182" s="81"/>
      <c r="S182" s="81"/>
      <c r="T182" s="81"/>
      <c r="U182" s="81"/>
      <c r="V182"/>
      <c r="W182"/>
      <c r="X182"/>
      <c r="Y182" s="3"/>
      <c r="Z182" s="3"/>
      <c r="AA182" s="100"/>
    </row>
    <row r="183" spans="2:27" x14ac:dyDescent="0.25">
      <c r="B183" s="100"/>
      <c r="C183" s="100"/>
      <c r="D183" s="101"/>
      <c r="E183" s="100"/>
      <c r="F183" s="100"/>
      <c r="G183" s="100"/>
      <c r="H183" s="100"/>
      <c r="I183" s="100"/>
      <c r="J183" s="100"/>
      <c r="K183" s="100"/>
      <c r="L183" s="100"/>
      <c r="M183" s="100"/>
      <c r="N183" s="101"/>
      <c r="O183" s="100"/>
      <c r="P183" s="100"/>
      <c r="Q183" s="100"/>
      <c r="R183" s="102"/>
      <c r="S183" s="102"/>
      <c r="T183" s="102"/>
      <c r="U183" s="102"/>
      <c r="V183"/>
      <c r="W183"/>
      <c r="X183"/>
      <c r="Y183" s="3"/>
      <c r="Z183" s="3"/>
      <c r="AA183" s="3"/>
    </row>
    <row r="184" spans="2:27" x14ac:dyDescent="0.25">
      <c r="K184" s="4"/>
      <c r="L184" s="4"/>
      <c r="M184" s="4"/>
      <c r="N184" s="3"/>
      <c r="O184" s="4"/>
      <c r="P184" s="4"/>
      <c r="Q184" s="4"/>
      <c r="R184" s="81"/>
      <c r="S184" s="81"/>
      <c r="T184" s="81"/>
      <c r="U184" s="81"/>
      <c r="V184"/>
      <c r="W184"/>
      <c r="X184"/>
      <c r="Y184" s="3"/>
      <c r="Z184" s="3"/>
      <c r="AA184" s="100"/>
    </row>
    <row r="185" spans="2:27" x14ac:dyDescent="0.25">
      <c r="B185" s="100"/>
      <c r="C185" s="100"/>
      <c r="D185" s="101"/>
      <c r="E185" s="100"/>
      <c r="F185" s="100"/>
      <c r="G185" s="100"/>
      <c r="H185" s="100"/>
      <c r="I185" s="100"/>
      <c r="J185" s="100"/>
      <c r="K185" s="100"/>
      <c r="L185" s="100"/>
      <c r="M185" s="100"/>
      <c r="N185" s="101"/>
      <c r="O185" s="100"/>
      <c r="P185" s="100"/>
      <c r="Q185" s="100"/>
      <c r="R185" s="102"/>
      <c r="S185" s="102"/>
      <c r="T185" s="102"/>
      <c r="U185" s="102"/>
      <c r="V185"/>
      <c r="W185"/>
      <c r="X185"/>
      <c r="Y185" s="3"/>
      <c r="Z185" s="3"/>
      <c r="AA185" s="3"/>
    </row>
    <row r="186" spans="2:27" x14ac:dyDescent="0.25">
      <c r="K186" s="4"/>
      <c r="L186" s="4"/>
      <c r="M186" s="4"/>
      <c r="N186" s="3"/>
      <c r="O186" s="4"/>
      <c r="P186" s="4"/>
      <c r="Q186" s="4"/>
      <c r="R186" s="81"/>
      <c r="S186" s="81"/>
      <c r="T186" s="81"/>
      <c r="U186" s="81"/>
      <c r="V186"/>
      <c r="W186"/>
      <c r="X186"/>
      <c r="Y186" s="3"/>
      <c r="Z186" s="3"/>
      <c r="AA186" s="100"/>
    </row>
    <row r="187" spans="2:27" x14ac:dyDescent="0.25">
      <c r="B187" s="100"/>
      <c r="C187" s="100"/>
      <c r="D187" s="101"/>
      <c r="E187" s="100"/>
      <c r="F187" s="100"/>
      <c r="G187" s="100"/>
      <c r="H187" s="100"/>
      <c r="I187" s="100"/>
      <c r="J187" s="100"/>
      <c r="K187" s="100"/>
      <c r="L187" s="100"/>
      <c r="M187" s="100"/>
      <c r="N187" s="101"/>
      <c r="O187" s="100"/>
      <c r="P187" s="100"/>
      <c r="Q187" s="100"/>
      <c r="R187" s="102"/>
      <c r="S187" s="102"/>
      <c r="T187" s="102"/>
      <c r="U187" s="102"/>
      <c r="V187"/>
      <c r="W187"/>
      <c r="X187"/>
      <c r="Y187" s="3"/>
      <c r="Z187" s="3"/>
      <c r="AA187" s="3"/>
    </row>
    <row r="188" spans="2:27" x14ac:dyDescent="0.25">
      <c r="K188" s="4"/>
      <c r="L188" s="4"/>
      <c r="M188" s="4"/>
      <c r="N188" s="3"/>
      <c r="O188" s="4"/>
      <c r="P188" s="4"/>
      <c r="Q188" s="4"/>
      <c r="R188" s="81"/>
      <c r="S188" s="81"/>
      <c r="T188" s="81"/>
      <c r="U188" s="81"/>
      <c r="V188"/>
      <c r="W188"/>
      <c r="X188"/>
      <c r="Y188" s="3"/>
      <c r="Z188" s="3"/>
      <c r="AA188" s="100"/>
    </row>
    <row r="189" spans="2:27" x14ac:dyDescent="0.25">
      <c r="B189" s="100"/>
      <c r="C189" s="100"/>
      <c r="D189" s="101"/>
      <c r="E189" s="100"/>
      <c r="F189" s="100"/>
      <c r="G189" s="100"/>
      <c r="H189" s="100"/>
      <c r="I189" s="100"/>
      <c r="J189" s="100"/>
      <c r="K189" s="100"/>
      <c r="L189" s="100"/>
      <c r="M189" s="100"/>
      <c r="N189" s="101"/>
      <c r="O189" s="100"/>
      <c r="P189" s="100"/>
      <c r="Q189" s="100"/>
      <c r="R189" s="102"/>
      <c r="S189" s="102"/>
      <c r="T189" s="102"/>
      <c r="U189" s="102"/>
      <c r="V189"/>
      <c r="W189"/>
      <c r="X189"/>
      <c r="Y189" s="3"/>
      <c r="Z189" s="3"/>
      <c r="AA189" s="3"/>
    </row>
    <row r="190" spans="2:27" x14ac:dyDescent="0.25">
      <c r="K190" s="4"/>
      <c r="L190" s="4"/>
      <c r="M190" s="4"/>
      <c r="N190" s="3"/>
      <c r="O190" s="4"/>
      <c r="P190" s="4"/>
      <c r="Q190" s="4"/>
      <c r="R190" s="81"/>
      <c r="S190" s="81"/>
      <c r="T190" s="81"/>
      <c r="U190" s="81"/>
      <c r="V190"/>
      <c r="W190"/>
      <c r="X190"/>
      <c r="Y190" s="3"/>
      <c r="Z190" s="3"/>
      <c r="AA190" s="100"/>
    </row>
    <row r="191" spans="2:27" x14ac:dyDescent="0.25">
      <c r="B191" s="100"/>
      <c r="C191" s="100"/>
      <c r="D191" s="101"/>
      <c r="E191" s="100"/>
      <c r="F191" s="100"/>
      <c r="G191" s="100"/>
      <c r="H191" s="100"/>
      <c r="I191" s="100"/>
      <c r="J191" s="100"/>
      <c r="K191" s="100"/>
      <c r="L191" s="100"/>
      <c r="M191" s="100"/>
      <c r="N191" s="101"/>
      <c r="O191" s="100"/>
      <c r="P191" s="100"/>
      <c r="Q191" s="100"/>
      <c r="R191" s="102"/>
      <c r="S191" s="102"/>
      <c r="T191" s="102"/>
      <c r="U191" s="102"/>
      <c r="V191"/>
      <c r="W191"/>
      <c r="X191"/>
      <c r="Y191" s="3"/>
      <c r="Z191" s="3"/>
      <c r="AA191" s="3"/>
    </row>
    <row r="192" spans="2:27" x14ac:dyDescent="0.25">
      <c r="K192" s="4"/>
      <c r="L192" s="4"/>
      <c r="M192" s="4"/>
      <c r="N192" s="3"/>
      <c r="O192" s="4"/>
      <c r="P192" s="4"/>
      <c r="Q192" s="4"/>
      <c r="R192" s="81"/>
      <c r="S192" s="81"/>
      <c r="T192" s="81"/>
      <c r="U192" s="81"/>
      <c r="V192"/>
      <c r="W192"/>
      <c r="X192"/>
      <c r="Y192" s="3"/>
      <c r="Z192" s="3"/>
      <c r="AA192" s="100"/>
    </row>
    <row r="193" spans="2:27" x14ac:dyDescent="0.25">
      <c r="B193" s="100"/>
      <c r="C193" s="100"/>
      <c r="D193" s="101"/>
      <c r="E193" s="100"/>
      <c r="F193" s="100"/>
      <c r="G193" s="100"/>
      <c r="H193" s="100"/>
      <c r="I193" s="100"/>
      <c r="J193" s="100"/>
      <c r="K193" s="100"/>
      <c r="L193" s="100"/>
      <c r="M193" s="100"/>
      <c r="N193" s="101"/>
      <c r="O193" s="100"/>
      <c r="P193" s="100"/>
      <c r="Q193" s="100"/>
      <c r="R193" s="102"/>
      <c r="S193" s="102"/>
      <c r="T193" s="102"/>
      <c r="U193" s="102"/>
      <c r="V193"/>
      <c r="W193"/>
      <c r="X193"/>
      <c r="Y193" s="3"/>
      <c r="Z193" s="3"/>
      <c r="AA193" s="3"/>
    </row>
    <row r="194" spans="2:27" x14ac:dyDescent="0.25">
      <c r="K194" s="4"/>
      <c r="L194" s="4"/>
      <c r="M194" s="4"/>
      <c r="N194" s="3"/>
      <c r="O194" s="4"/>
      <c r="P194" s="4"/>
      <c r="Q194" s="4"/>
      <c r="R194" s="81"/>
      <c r="S194" s="81"/>
      <c r="T194" s="81"/>
      <c r="U194" s="81"/>
      <c r="V194"/>
      <c r="W194"/>
      <c r="X194"/>
      <c r="Y194" s="3"/>
      <c r="Z194" s="3"/>
      <c r="AA194" s="100"/>
    </row>
  </sheetData>
  <autoFilter ref="B2:AA147" xr:uid="{4F6B4C52-2986-43F6-BF7C-43DA07C684AF}"/>
  <sortState xmlns:xlrd2="http://schemas.microsoft.com/office/spreadsheetml/2017/richdata2" ref="B59:E124">
    <sortCondition ref="C59:C124"/>
  </sortState>
  <phoneticPr fontId="3" type="noConversion"/>
  <dataValidations count="1">
    <dataValidation type="list" allowBlank="1" showInputMessage="1" showErrorMessage="1" sqref="V3:Y11 V14:Z14 V139:W139 V51:Y54 V137:W137 Y137:Z137 V146:W146 V100:Z100 V22:Y49 V55:X55 V141:Y142 V87:Y87 Z3:Z13 Z15:Z99 Z101:Z136 Z138:Z147" xr:uid="{5AE91550-B8CA-4964-852E-9C2F5A3E984E}">
      <formula1>Compliance_Dropdowns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" operator="equal" id="{8861D2D1-8EEC-40E2-B462-0931008C8CE0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132" operator="equal" id="{66EF2FFD-F31E-4136-825E-3FFB982693D6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133" operator="equal" id="{F032F845-6135-4DB9-BE96-8DEB59142E8E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Z4:AC4 AB3:AC3 Z6:AA6 Z10:AA10 Z12:AA12 Z14:AA14 Z16:AA16 Z18:AA18 Z21:AA21 Z23:AA23 Z25:AA25 Z27:AA27 Z30:AA30 Z32:AA32 Z34:AA34 Z36:AA36 Z39:AA39 Z41:AA41 Z43:AA43 Z46:AA46 Z48:AA48 Z50:AA50 Z52:AA52 Z55:AA55 Z57:AA58 Z60:AA60 Z62:AA62 Z64:AA64 Z72:AA73 Z75:AA76 Z78:AA78 Z80:AA80 Z82:AA83 Z86:AA92 Z95:AA95 Z97:AA98 Z102:AA102 Z104:AA104 Z106:AA106 Z108:AA108 Z110:AA110 Z112:AA112 Z114:AA114 Z116:AA116 Z118:AA118 Z120:AA120 Z122:AA122 Z124:AA125 Z127:AA127 Z129:AA129 Z131:AA131 Z133:AA133 Z135:AA135 Z139:AA139 Z141:AA141 Z143:AA143 Z145:AA145 Z147:AA147 Y149:AA149 Y151:AA151 Y153:AA153 Y155:AA155 Y157:AA157 Y159:AA159 Y161:AA161 Y163:AA163 Y165:AA165 Y167:AA167 Y169:AA169 Y171:AA171 Y173:AA173 Y175:AA175 Y177:AA177 Y179:AA179 Y181:AA181 Y183:AA183 Y185:AA185 Y187:AA187 Y189:AA189 Y191:AA191 Y193:AA193 Y148:Z148 Y150:Z150 Y152:Z152 Y154:Z154 Y156:Z156 Y158:Z158 Y160:Z160 Y162:Z162 Y164:Z164 Y166:Z166 Y168:Z168 Y170:Z170 Y172:Z172 Y174:Z174 Y176:Z176 Y178:Z178 Y180:Z180 Y182:Z182 Y184:Z184 Y186:Z186 Y188:Z188 Y190:Z190 Y192:Z192 Y194:Z194 Z137:AA137 Z100:AA100 Z8:AA8 Z3:Z193</xm:sqref>
        </x14:conditionalFormatting>
        <x14:conditionalFormatting xmlns:xm="http://schemas.microsoft.com/office/excel/2006/main">
          <x14:cfRule type="cellIs" priority="59" operator="equal" id="{F6B9003A-1AB7-4949-8215-97ED464933F8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60" operator="equal" id="{661A9E38-31D0-413D-948B-E029192211F2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61" operator="equal" id="{AE558765-2DC4-4BF8-B1B9-2A09DEE5DDBF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V142:Y142 V22:Y25 V14:Y14 V9:Y11 V3:Y7 V137:W137 V51:Y53 V28:Y49</xm:sqref>
        </x14:conditionalFormatting>
        <x14:conditionalFormatting xmlns:xm="http://schemas.microsoft.com/office/excel/2006/main">
          <x14:cfRule type="cellIs" priority="56" operator="equal" id="{6419DA3B-1984-4108-BBC4-6B1552CAE463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57" operator="equal" id="{9FA662A7-56A1-4E6F-87C9-226DBA2DA977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58" operator="equal" id="{99C0CCAF-A457-446F-9944-D72053971526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Y137</xm:sqref>
        </x14:conditionalFormatting>
        <x14:conditionalFormatting xmlns:xm="http://schemas.microsoft.com/office/excel/2006/main">
          <x14:cfRule type="cellIs" priority="53" operator="equal" id="{9A8CE172-5D6F-4EFC-A2A5-96260B08475B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54" operator="equal" id="{2588077B-39D7-4B9D-BE5D-39546CF0FFF5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55" operator="equal" id="{DBF1128A-FEC1-4C78-AAFE-402278E90915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V146</xm:sqref>
        </x14:conditionalFormatting>
        <x14:conditionalFormatting xmlns:xm="http://schemas.microsoft.com/office/excel/2006/main">
          <x14:cfRule type="cellIs" priority="50" operator="equal" id="{1E9F4979-50E1-4179-9885-22EF0497079C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51" operator="equal" id="{6381BB53-0C61-4085-8C9C-BBE542F00D66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52" operator="equal" id="{CFEB9271-1EEA-41BF-987E-4AEED7B1D770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W146</xm:sqref>
        </x14:conditionalFormatting>
        <x14:conditionalFormatting xmlns:xm="http://schemas.microsoft.com/office/excel/2006/main">
          <x14:cfRule type="cellIs" priority="46" operator="equal" id="{81304165-AB01-40CC-AA31-98A8E1FE5743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47" operator="equal" id="{9587DE95-508E-47AE-AA89-53DEFCECC394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48" operator="equal" id="{2C52D28A-30E0-47CB-AEA3-B849A8C7742A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V100</xm:sqref>
        </x14:conditionalFormatting>
        <x14:conditionalFormatting xmlns:xm="http://schemas.microsoft.com/office/excel/2006/main">
          <x14:cfRule type="cellIs" priority="43" operator="equal" id="{56E201FC-BDC0-46A0-A86A-8E1C8CA90010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44" operator="equal" id="{942C171A-8B20-4DF8-B9C0-85BADAC3AF99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45" operator="equal" id="{E1D5CF96-5149-4677-8FD0-99A3DFB8B74F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Y100</xm:sqref>
        </x14:conditionalFormatting>
        <x14:conditionalFormatting xmlns:xm="http://schemas.microsoft.com/office/excel/2006/main">
          <x14:cfRule type="cellIs" priority="37" operator="equal" id="{6B52A09E-B710-4534-81F3-4F97B7FA763E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38" operator="equal" id="{A8811088-B490-4C58-817C-00BB3324603A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39" operator="equal" id="{128E35F3-A8DB-472F-8209-F51AB256CFA3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W100</xm:sqref>
        </x14:conditionalFormatting>
        <x14:conditionalFormatting xmlns:xm="http://schemas.microsoft.com/office/excel/2006/main">
          <x14:cfRule type="cellIs" priority="34" operator="equal" id="{B84C6D8A-95D5-43B4-BA29-C9A29BD6BEAA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35" operator="equal" id="{AFD843B3-B554-4337-AE11-02FE7EA5DA1F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36" operator="equal" id="{370E7D30-FB45-4DEE-A217-8D98CF350059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X100</xm:sqref>
        </x14:conditionalFormatting>
        <x14:conditionalFormatting xmlns:xm="http://schemas.microsoft.com/office/excel/2006/main">
          <x14:cfRule type="cellIs" priority="31" operator="equal" id="{1EBFA7DE-A66C-406C-91B6-8694A0A94186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32" operator="equal" id="{6A79B8CE-08F0-4DB7-B220-0B685393362E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33" operator="equal" id="{2F9061B3-B856-4276-8C5A-E4A4443D513D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V139</xm:sqref>
        </x14:conditionalFormatting>
        <x14:conditionalFormatting xmlns:xm="http://schemas.microsoft.com/office/excel/2006/main">
          <x14:cfRule type="cellIs" priority="28" operator="equal" id="{65192A3B-F924-44CA-A768-A20448613065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29" operator="equal" id="{3BF31F39-D793-4E4B-9031-63EE28B92D09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30" operator="equal" id="{59EFB99A-8B9C-42A6-9E19-308A682BB8F0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W139</xm:sqref>
        </x14:conditionalFormatting>
        <x14:conditionalFormatting xmlns:xm="http://schemas.microsoft.com/office/excel/2006/main">
          <x14:cfRule type="cellIs" priority="25" operator="equal" id="{225D2CA8-094F-46D6-B32A-EF7D3C019D39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26" operator="equal" id="{B268F316-F242-46B1-9444-6198D0A9FB66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27" operator="equal" id="{73C59BE6-404A-4E40-8744-9E0D7965C510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V87:Y87</xm:sqref>
        </x14:conditionalFormatting>
        <x14:conditionalFormatting xmlns:xm="http://schemas.microsoft.com/office/excel/2006/main">
          <x14:cfRule type="cellIs" priority="19" operator="equal" id="{30C53B93-1FBA-49E8-94B6-65935728CA6A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20" operator="equal" id="{807F0BCD-8E8C-4194-B275-C557C75106C3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21" operator="equal" id="{84C9695F-3D0B-4411-89B0-0D39BB9F246E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V141:Y141</xm:sqref>
        </x14:conditionalFormatting>
        <x14:conditionalFormatting xmlns:xm="http://schemas.microsoft.com/office/excel/2006/main">
          <x14:cfRule type="cellIs" priority="16" operator="equal" id="{E9CEC01B-8AB8-46DF-9964-B16C22FCEC9B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17" operator="equal" id="{B3276927-08CC-4D97-A03B-256D346E0C4A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18" operator="equal" id="{CC40012E-4BEB-440F-991A-27D3CCE5BC7C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V54:Y54</xm:sqref>
        </x14:conditionalFormatting>
        <x14:conditionalFormatting xmlns:xm="http://schemas.microsoft.com/office/excel/2006/main">
          <x14:cfRule type="cellIs" priority="13" operator="equal" id="{3EB92F69-8CD1-49C2-8772-9A8506A5451F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14" operator="equal" id="{1204FCA9-0A42-4C83-BAAB-40C77C7F5D60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15" operator="equal" id="{05A5EC44-5986-498A-9735-D90A02728FC2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V55</xm:sqref>
        </x14:conditionalFormatting>
        <x14:conditionalFormatting xmlns:xm="http://schemas.microsoft.com/office/excel/2006/main">
          <x14:cfRule type="cellIs" priority="10" operator="equal" id="{D43B0958-9863-44A1-BA6F-D1060476A896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11" operator="equal" id="{4579B2BA-E4EC-4BCB-B1D3-89BE3A3BEA76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12" operator="equal" id="{0F5700C0-C0F5-4232-8713-C188EA1B6019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W55</xm:sqref>
        </x14:conditionalFormatting>
        <x14:conditionalFormatting xmlns:xm="http://schemas.microsoft.com/office/excel/2006/main">
          <x14:cfRule type="cellIs" priority="7" operator="equal" id="{EA82F49F-603B-444E-8FDA-DA341F12C815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8" operator="equal" id="{1E970A5C-E5A8-45F0-9B4D-BF879D3386F3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9" operator="equal" id="{D297A0D5-C721-44B7-BB2F-CD43DD6A9F1F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X55</xm:sqref>
        </x14:conditionalFormatting>
        <x14:conditionalFormatting xmlns:xm="http://schemas.microsoft.com/office/excel/2006/main">
          <x14:cfRule type="cellIs" priority="4" operator="equal" id="{80E66A1A-6663-450D-A711-8E9518C02588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5" operator="equal" id="{B14812BF-7ED3-4BA1-AC9A-CEDAE7436DF3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6" operator="equal" id="{AC9F39F9-D037-49C2-ADCD-B520BDD38DFF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V26:Y27</xm:sqref>
        </x14:conditionalFormatting>
        <x14:conditionalFormatting xmlns:xm="http://schemas.microsoft.com/office/excel/2006/main">
          <x14:cfRule type="cellIs" priority="1" operator="equal" id="{F34AB7B9-6C13-429F-B65A-26E539A63857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2" operator="equal" id="{F31F2951-DFC5-42D5-9C7E-D4DB12D018BA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3" operator="equal" id="{4EB3DFD6-51C0-4BE7-87B1-2EA5FFB321A9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V8:Y8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B4C52-2986-43F6-BF7C-43DA07C684AF}">
  <dimension ref="B2:Z44"/>
  <sheetViews>
    <sheetView showGridLines="0" zoomScale="85" zoomScaleNormal="85" workbookViewId="0">
      <selection activeCell="E27" sqref="E27"/>
    </sheetView>
  </sheetViews>
  <sheetFormatPr defaultColWidth="8.75" defaultRowHeight="15" x14ac:dyDescent="0.25"/>
  <cols>
    <col min="1" max="1" width="8.75" style="1"/>
    <col min="2" max="2" width="18.25" style="1" customWidth="1"/>
    <col min="3" max="3" width="15.75" style="1" customWidth="1"/>
    <col min="4" max="4" width="12.75" style="83" customWidth="1"/>
    <col min="5" max="5" width="45.75" style="1" customWidth="1"/>
    <col min="6" max="7" width="20.75" style="1" customWidth="1"/>
    <col min="8" max="11" width="25.625" style="82" customWidth="1"/>
    <col min="12" max="12" width="12.75" style="1" customWidth="1"/>
    <col min="13" max="13" width="17.375" style="1" customWidth="1"/>
    <col min="14" max="14" width="20" style="1" customWidth="1"/>
    <col min="15" max="15" width="27.375" style="1" bestFit="1" customWidth="1"/>
    <col min="16" max="16" width="27.375" style="1" customWidth="1"/>
    <col min="17" max="20" width="22.625" style="1" customWidth="1"/>
    <col min="21" max="25" width="18.625" style="1" customWidth="1"/>
    <col min="26" max="26" width="57.625" style="1" customWidth="1"/>
    <col min="27" max="28" width="12.75" style="1" customWidth="1"/>
    <col min="29" max="16384" width="8.75" style="1"/>
  </cols>
  <sheetData>
    <row r="2" spans="2:26" x14ac:dyDescent="0.25">
      <c r="B2" s="2" t="s">
        <v>473</v>
      </c>
      <c r="C2" s="2" t="s">
        <v>474</v>
      </c>
      <c r="D2" s="87" t="s">
        <v>3</v>
      </c>
      <c r="E2" s="2" t="s">
        <v>2</v>
      </c>
      <c r="F2" s="2" t="s">
        <v>572</v>
      </c>
      <c r="G2" s="2" t="s">
        <v>571</v>
      </c>
      <c r="H2" s="80" t="s">
        <v>577</v>
      </c>
      <c r="I2" s="80" t="s">
        <v>578</v>
      </c>
      <c r="J2" s="80" t="s">
        <v>579</v>
      </c>
      <c r="K2" s="80" t="s">
        <v>580</v>
      </c>
      <c r="L2" s="2" t="s">
        <v>5</v>
      </c>
      <c r="M2" s="2" t="s">
        <v>6</v>
      </c>
      <c r="N2" s="2" t="s">
        <v>421</v>
      </c>
      <c r="O2" s="2" t="s">
        <v>2</v>
      </c>
      <c r="P2" s="2" t="s">
        <v>4</v>
      </c>
      <c r="Q2" s="2" t="s">
        <v>581</v>
      </c>
      <c r="R2" s="2" t="s">
        <v>582</v>
      </c>
      <c r="S2" s="2" t="s">
        <v>583</v>
      </c>
      <c r="T2" s="2" t="s">
        <v>584</v>
      </c>
      <c r="U2" s="2" t="s">
        <v>622</v>
      </c>
      <c r="V2" s="2" t="s">
        <v>623</v>
      </c>
      <c r="W2" s="2" t="s">
        <v>624</v>
      </c>
      <c r="X2" s="2" t="s">
        <v>625</v>
      </c>
      <c r="Y2" s="2" t="s">
        <v>9</v>
      </c>
      <c r="Z2" s="2" t="s">
        <v>576</v>
      </c>
    </row>
    <row r="3" spans="2:26" x14ac:dyDescent="0.25">
      <c r="B3" s="100" t="s">
        <v>475</v>
      </c>
      <c r="C3" s="100" t="s">
        <v>476</v>
      </c>
      <c r="D3" s="101" t="s">
        <v>477</v>
      </c>
      <c r="E3" s="100" t="s">
        <v>480</v>
      </c>
      <c r="F3" s="100" t="s">
        <v>478</v>
      </c>
      <c r="G3" s="100"/>
      <c r="H3" s="102" t="s">
        <v>799</v>
      </c>
      <c r="I3" s="102" t="s">
        <v>802</v>
      </c>
      <c r="J3" s="102"/>
      <c r="K3" s="102"/>
      <c r="L3" s="100" t="s">
        <v>5</v>
      </c>
      <c r="M3" s="100" t="s">
        <v>588</v>
      </c>
      <c r="N3" s="100" t="s">
        <v>592</v>
      </c>
      <c r="O3" s="100" t="s">
        <v>14</v>
      </c>
      <c r="P3" s="100"/>
      <c r="Q3" s="102" t="s">
        <v>619</v>
      </c>
      <c r="R3" s="103" t="s">
        <v>585</v>
      </c>
      <c r="S3" s="100"/>
      <c r="T3" s="100"/>
      <c r="U3" s="3" t="s">
        <v>157</v>
      </c>
      <c r="V3" s="3" t="s">
        <v>166</v>
      </c>
      <c r="W3" s="3"/>
      <c r="X3" s="3"/>
      <c r="Y3" s="3" t="str">
        <f>IF(AND(U3="",V3="",W3="",X3=""),"---",
IF(OR(U3="Deny",V3="Deny",W3="Deny",X3="Deny"),"Deny",
IF(OR(U3="Accept with Deviations",V3="Accept with Deviations",W3="Accept with Deviations",X3="Accept with Deviations"),"Accept with Deviations",
"Accept")))</f>
        <v>Deny</v>
      </c>
      <c r="Z3" s="100" t="s">
        <v>621</v>
      </c>
    </row>
    <row r="4" spans="2:26" x14ac:dyDescent="0.25">
      <c r="B4" s="1" t="s">
        <v>475</v>
      </c>
      <c r="C4" s="1" t="s">
        <v>476</v>
      </c>
      <c r="D4" s="83" t="s">
        <v>479</v>
      </c>
      <c r="E4" s="1" t="s">
        <v>481</v>
      </c>
      <c r="F4" s="1" t="s">
        <v>482</v>
      </c>
      <c r="H4" s="82" t="s">
        <v>800</v>
      </c>
      <c r="I4" s="82" t="s">
        <v>802</v>
      </c>
      <c r="J4" s="96"/>
      <c r="K4" s="96"/>
      <c r="L4" s="1" t="s">
        <v>5</v>
      </c>
      <c r="M4" s="1" t="s">
        <v>588</v>
      </c>
      <c r="N4" s="1" t="s">
        <v>592</v>
      </c>
      <c r="O4" s="1" t="s">
        <v>14</v>
      </c>
      <c r="Q4" s="82" t="s">
        <v>594</v>
      </c>
      <c r="R4" s="96" t="s">
        <v>585</v>
      </c>
      <c r="U4" s="3" t="s">
        <v>213</v>
      </c>
      <c r="V4" s="3" t="s">
        <v>166</v>
      </c>
      <c r="W4" s="3"/>
      <c r="X4" s="3"/>
      <c r="Y4" s="3" t="str">
        <f t="shared" ref="Y4:Y40" si="0">IF(AND(U4="",V4="",W4="",X4=""),"---",
IF(OR(U4="Deny",V4="Deny",W4="Deny",X4="Deny"),"Deny",
IF(OR(U4="Accept with Deviations",V4="Accept with Deviations",W4="Accept with Deviations",X4="Accept with Deviations"),"Accept with Deviations",
"Accept")))</f>
        <v>Deny</v>
      </c>
      <c r="Z4" s="1" t="s">
        <v>620</v>
      </c>
    </row>
    <row r="5" spans="2:26" x14ac:dyDescent="0.25">
      <c r="B5" s="100" t="s">
        <v>475</v>
      </c>
      <c r="C5" s="100" t="s">
        <v>476</v>
      </c>
      <c r="D5" s="101" t="s">
        <v>487</v>
      </c>
      <c r="E5" s="100" t="s">
        <v>483</v>
      </c>
      <c r="F5" s="100" t="s">
        <v>485</v>
      </c>
      <c r="G5" s="100"/>
      <c r="H5" s="102" t="s">
        <v>793</v>
      </c>
      <c r="I5" s="102" t="s">
        <v>803</v>
      </c>
      <c r="J5" s="102" t="s">
        <v>586</v>
      </c>
      <c r="K5" s="102" t="s">
        <v>587</v>
      </c>
      <c r="L5" s="100" t="s">
        <v>5</v>
      </c>
      <c r="M5" s="100" t="s">
        <v>588</v>
      </c>
      <c r="N5" s="100" t="s">
        <v>76</v>
      </c>
      <c r="O5" s="100" t="s">
        <v>809</v>
      </c>
      <c r="P5" s="100"/>
      <c r="Q5" s="102" t="s">
        <v>591</v>
      </c>
      <c r="R5" s="103" t="s">
        <v>585</v>
      </c>
      <c r="S5" s="100" t="s">
        <v>589</v>
      </c>
      <c r="T5" s="100" t="s">
        <v>590</v>
      </c>
      <c r="U5" s="3"/>
      <c r="V5" s="3"/>
      <c r="W5" s="3"/>
      <c r="X5" s="3"/>
      <c r="Y5" s="3" t="s">
        <v>157</v>
      </c>
      <c r="Z5" s="100"/>
    </row>
    <row r="6" spans="2:26" x14ac:dyDescent="0.25">
      <c r="B6" s="1" t="s">
        <v>475</v>
      </c>
      <c r="C6" s="1" t="s">
        <v>476</v>
      </c>
      <c r="D6" s="83" t="s">
        <v>488</v>
      </c>
      <c r="E6" s="1" t="s">
        <v>484</v>
      </c>
      <c r="F6" s="1" t="s">
        <v>486</v>
      </c>
      <c r="H6" s="82" t="s">
        <v>794</v>
      </c>
      <c r="I6" s="82" t="s">
        <v>804</v>
      </c>
      <c r="J6" s="96" t="s">
        <v>785</v>
      </c>
      <c r="K6" s="96" t="s">
        <v>602</v>
      </c>
      <c r="L6" s="1" t="s">
        <v>5</v>
      </c>
      <c r="Q6" s="82"/>
      <c r="R6" s="96"/>
      <c r="U6" s="3"/>
      <c r="V6" s="3"/>
      <c r="W6" s="3"/>
      <c r="X6" s="3"/>
      <c r="Y6" s="3" t="str">
        <f t="shared" si="0"/>
        <v>---</v>
      </c>
      <c r="Z6" s="1" t="s">
        <v>817</v>
      </c>
    </row>
    <row r="7" spans="2:26" x14ac:dyDescent="0.25">
      <c r="B7" s="100" t="s">
        <v>475</v>
      </c>
      <c r="C7" s="100" t="s">
        <v>476</v>
      </c>
      <c r="D7" s="101" t="s">
        <v>489</v>
      </c>
      <c r="E7" s="100" t="s">
        <v>490</v>
      </c>
      <c r="F7" s="100" t="s">
        <v>491</v>
      </c>
      <c r="G7" s="100"/>
      <c r="H7" s="102" t="s">
        <v>801</v>
      </c>
      <c r="I7" s="102" t="s">
        <v>595</v>
      </c>
      <c r="J7" s="102" t="s">
        <v>596</v>
      </c>
      <c r="K7" s="102"/>
      <c r="L7" s="100" t="s">
        <v>5</v>
      </c>
      <c r="M7" s="100" t="s">
        <v>588</v>
      </c>
      <c r="N7" s="100" t="s">
        <v>593</v>
      </c>
      <c r="O7" s="100" t="s">
        <v>603</v>
      </c>
      <c r="P7" s="100"/>
      <c r="Q7" s="102" t="s">
        <v>597</v>
      </c>
      <c r="R7" s="103" t="s">
        <v>598</v>
      </c>
      <c r="S7" s="100" t="s">
        <v>599</v>
      </c>
      <c r="T7" s="100"/>
      <c r="U7" s="3" t="s">
        <v>157</v>
      </c>
      <c r="V7" s="3" t="s">
        <v>157</v>
      </c>
      <c r="W7" s="3" t="s">
        <v>166</v>
      </c>
      <c r="X7" s="3"/>
      <c r="Y7" s="3" t="str">
        <f t="shared" si="0"/>
        <v>Deny</v>
      </c>
      <c r="Z7" s="100"/>
    </row>
    <row r="8" spans="2:26" x14ac:dyDescent="0.25">
      <c r="B8" s="1" t="s">
        <v>475</v>
      </c>
      <c r="C8" s="1" t="s">
        <v>476</v>
      </c>
      <c r="D8" s="83" t="s">
        <v>492</v>
      </c>
      <c r="E8" s="1" t="s">
        <v>493</v>
      </c>
      <c r="F8" s="1" t="s">
        <v>494</v>
      </c>
      <c r="G8" s="1" t="s">
        <v>573</v>
      </c>
      <c r="H8" s="82" t="s">
        <v>795</v>
      </c>
      <c r="I8" s="82" t="s">
        <v>753</v>
      </c>
      <c r="J8" s="96" t="s">
        <v>754</v>
      </c>
      <c r="K8" s="96" t="s">
        <v>752</v>
      </c>
      <c r="L8" s="1" t="s">
        <v>5</v>
      </c>
      <c r="M8" s="1" t="s">
        <v>588</v>
      </c>
      <c r="N8" s="1" t="s">
        <v>78</v>
      </c>
      <c r="O8" s="1" t="s">
        <v>604</v>
      </c>
      <c r="Q8" s="82" t="s">
        <v>600</v>
      </c>
      <c r="R8" s="96" t="s">
        <v>755</v>
      </c>
      <c r="S8" s="1" t="s">
        <v>754</v>
      </c>
      <c r="T8" s="1" t="s">
        <v>605</v>
      </c>
      <c r="U8" s="3" t="s">
        <v>157</v>
      </c>
      <c r="V8" s="3" t="s">
        <v>157</v>
      </c>
      <c r="W8" s="3" t="s">
        <v>213</v>
      </c>
      <c r="X8" s="3" t="s">
        <v>166</v>
      </c>
      <c r="Y8" s="3" t="str">
        <f t="shared" si="0"/>
        <v>Deny</v>
      </c>
      <c r="Z8" s="1" t="s">
        <v>756</v>
      </c>
    </row>
    <row r="9" spans="2:26" x14ac:dyDescent="0.25">
      <c r="B9" s="100" t="s">
        <v>475</v>
      </c>
      <c r="C9" s="100" t="s">
        <v>476</v>
      </c>
      <c r="D9" s="101" t="s">
        <v>495</v>
      </c>
      <c r="E9" s="100" t="s">
        <v>497</v>
      </c>
      <c r="F9" s="100" t="s">
        <v>499</v>
      </c>
      <c r="G9" s="100"/>
      <c r="H9" s="102" t="s">
        <v>793</v>
      </c>
      <c r="I9" s="102" t="s">
        <v>803</v>
      </c>
      <c r="J9" s="102" t="s">
        <v>601</v>
      </c>
      <c r="K9" s="102" t="s">
        <v>602</v>
      </c>
      <c r="L9" s="100" t="s">
        <v>5</v>
      </c>
      <c r="M9" s="100" t="s">
        <v>588</v>
      </c>
      <c r="N9" s="100" t="s">
        <v>72</v>
      </c>
      <c r="O9" s="100" t="s">
        <v>16</v>
      </c>
      <c r="P9" s="100"/>
      <c r="Q9" s="102" t="s">
        <v>742</v>
      </c>
      <c r="R9" s="103" t="s">
        <v>743</v>
      </c>
      <c r="S9" s="100" t="s">
        <v>745</v>
      </c>
      <c r="T9" s="100" t="s">
        <v>744</v>
      </c>
      <c r="U9" s="3" t="s">
        <v>213</v>
      </c>
      <c r="V9" s="3" t="s">
        <v>213</v>
      </c>
      <c r="W9" s="3" t="s">
        <v>213</v>
      </c>
      <c r="X9" s="3" t="s">
        <v>157</v>
      </c>
      <c r="Y9" s="3" t="str">
        <f t="shared" si="0"/>
        <v>Accept with Deviations</v>
      </c>
      <c r="Z9" s="100" t="s">
        <v>746</v>
      </c>
    </row>
    <row r="10" spans="2:26" x14ac:dyDescent="0.25">
      <c r="B10" s="1" t="s">
        <v>475</v>
      </c>
      <c r="C10" s="1" t="s">
        <v>476</v>
      </c>
      <c r="D10" s="83" t="s">
        <v>496</v>
      </c>
      <c r="H10" s="82" t="s">
        <v>796</v>
      </c>
      <c r="J10" s="96" t="s">
        <v>611</v>
      </c>
      <c r="K10" s="96" t="s">
        <v>612</v>
      </c>
      <c r="L10" s="1" t="s">
        <v>5</v>
      </c>
      <c r="M10" s="1" t="s">
        <v>588</v>
      </c>
      <c r="N10" s="1" t="s">
        <v>70</v>
      </c>
      <c r="O10" s="1" t="s">
        <v>15</v>
      </c>
      <c r="P10" s="1" t="s">
        <v>747</v>
      </c>
      <c r="Q10" s="82" t="s">
        <v>748</v>
      </c>
      <c r="R10" s="96" t="s">
        <v>749</v>
      </c>
      <c r="S10" s="1" t="s">
        <v>750</v>
      </c>
      <c r="T10" s="1" t="s">
        <v>605</v>
      </c>
      <c r="U10" s="3" t="s">
        <v>213</v>
      </c>
      <c r="V10" s="3" t="s">
        <v>213</v>
      </c>
      <c r="W10" s="3" t="s">
        <v>157</v>
      </c>
      <c r="X10" s="3" t="s">
        <v>213</v>
      </c>
      <c r="Y10" s="3" t="str">
        <f t="shared" si="0"/>
        <v>Accept with Deviations</v>
      </c>
      <c r="Z10" s="1" t="s">
        <v>751</v>
      </c>
    </row>
    <row r="11" spans="2:26" x14ac:dyDescent="0.25">
      <c r="B11" s="100" t="s">
        <v>475</v>
      </c>
      <c r="C11" s="100" t="s">
        <v>476</v>
      </c>
      <c r="D11" s="101" t="s">
        <v>501</v>
      </c>
      <c r="E11" s="116" t="s">
        <v>1165</v>
      </c>
      <c r="F11" s="116">
        <f>SUM(F4:F10)</f>
        <v>0</v>
      </c>
      <c r="G11" s="100"/>
      <c r="H11" s="102" t="s">
        <v>793</v>
      </c>
      <c r="I11" s="102"/>
      <c r="J11" s="102" t="s">
        <v>767</v>
      </c>
      <c r="K11" s="102" t="s">
        <v>768</v>
      </c>
      <c r="L11" s="100" t="s">
        <v>5</v>
      </c>
      <c r="M11" s="100"/>
      <c r="N11" s="100"/>
      <c r="O11" s="100"/>
      <c r="P11" s="100"/>
      <c r="Q11" s="102"/>
      <c r="R11" s="103"/>
      <c r="S11" s="100"/>
      <c r="T11" s="100"/>
      <c r="U11" s="3"/>
      <c r="V11" s="3"/>
      <c r="W11" s="3"/>
      <c r="X11" s="3"/>
      <c r="Y11" s="3" t="str">
        <f t="shared" si="0"/>
        <v>---</v>
      </c>
      <c r="Z11" s="100"/>
    </row>
    <row r="12" spans="2:26" x14ac:dyDescent="0.25">
      <c r="B12" s="1" t="s">
        <v>475</v>
      </c>
      <c r="C12" s="1" t="s">
        <v>476</v>
      </c>
      <c r="D12" s="83" t="s">
        <v>503</v>
      </c>
      <c r="E12" s="1" t="s">
        <v>506</v>
      </c>
      <c r="F12" s="1" t="s">
        <v>504</v>
      </c>
      <c r="H12" s="82" t="s">
        <v>791</v>
      </c>
      <c r="I12" s="82" t="s">
        <v>607</v>
      </c>
      <c r="J12" s="96" t="s">
        <v>608</v>
      </c>
      <c r="K12" s="96"/>
      <c r="L12" s="1" t="s">
        <v>5</v>
      </c>
      <c r="M12" s="1" t="s">
        <v>626</v>
      </c>
      <c r="N12" s="1" t="s">
        <v>70</v>
      </c>
      <c r="O12" s="1" t="s">
        <v>53</v>
      </c>
      <c r="P12" s="1" t="s">
        <v>747</v>
      </c>
      <c r="Q12" s="82" t="s">
        <v>606</v>
      </c>
      <c r="R12" s="96" t="s">
        <v>770</v>
      </c>
      <c r="S12" s="1" t="s">
        <v>769</v>
      </c>
      <c r="T12" s="1" t="s">
        <v>771</v>
      </c>
      <c r="U12" s="3" t="s">
        <v>213</v>
      </c>
      <c r="V12" s="3" t="s">
        <v>213</v>
      </c>
      <c r="W12" s="3" t="s">
        <v>157</v>
      </c>
      <c r="X12" s="3" t="s">
        <v>213</v>
      </c>
      <c r="Y12" s="3" t="str">
        <f t="shared" si="0"/>
        <v>Accept with Deviations</v>
      </c>
      <c r="Z12" s="1" t="s">
        <v>772</v>
      </c>
    </row>
    <row r="13" spans="2:26" x14ac:dyDescent="0.25">
      <c r="B13" s="100" t="s">
        <v>475</v>
      </c>
      <c r="C13" s="100" t="s">
        <v>476</v>
      </c>
      <c r="D13" s="101" t="s">
        <v>508</v>
      </c>
      <c r="E13" s="100" t="s">
        <v>505</v>
      </c>
      <c r="F13" s="100" t="s">
        <v>507</v>
      </c>
      <c r="G13" s="100"/>
      <c r="H13" s="102" t="s">
        <v>791</v>
      </c>
      <c r="I13" s="102" t="s">
        <v>805</v>
      </c>
      <c r="J13" s="102" t="s">
        <v>610</v>
      </c>
      <c r="K13" s="102" t="s">
        <v>609</v>
      </c>
      <c r="L13" s="100" t="s">
        <v>5</v>
      </c>
      <c r="M13" s="100" t="s">
        <v>626</v>
      </c>
      <c r="N13" s="100" t="s">
        <v>72</v>
      </c>
      <c r="O13" s="100" t="s">
        <v>55</v>
      </c>
      <c r="P13" s="100"/>
      <c r="Q13" s="102" t="s">
        <v>627</v>
      </c>
      <c r="R13" s="103" t="s">
        <v>628</v>
      </c>
      <c r="S13" s="100" t="s">
        <v>610</v>
      </c>
      <c r="T13" s="100" t="s">
        <v>630</v>
      </c>
      <c r="U13" s="3" t="s">
        <v>157</v>
      </c>
      <c r="V13" s="3" t="s">
        <v>157</v>
      </c>
      <c r="W13" s="3" t="s">
        <v>213</v>
      </c>
      <c r="X13" s="3"/>
      <c r="Y13" s="3" t="str">
        <f t="shared" si="0"/>
        <v>Accept with Deviations</v>
      </c>
      <c r="Z13" s="100" t="s">
        <v>629</v>
      </c>
    </row>
    <row r="14" spans="2:26" x14ac:dyDescent="0.25">
      <c r="B14" s="1" t="s">
        <v>475</v>
      </c>
      <c r="C14" s="1" t="s">
        <v>476</v>
      </c>
      <c r="D14" s="83" t="s">
        <v>509</v>
      </c>
      <c r="E14" s="1" t="s">
        <v>511</v>
      </c>
      <c r="F14" s="1" t="s">
        <v>119</v>
      </c>
      <c r="H14" s="82" t="s">
        <v>791</v>
      </c>
      <c r="I14" s="82" t="s">
        <v>770</v>
      </c>
      <c r="J14" s="96"/>
      <c r="K14" s="96"/>
      <c r="L14" s="1" t="s">
        <v>5</v>
      </c>
      <c r="M14" s="1" t="s">
        <v>626</v>
      </c>
      <c r="N14" s="1" t="s">
        <v>70</v>
      </c>
      <c r="O14" s="1" t="s">
        <v>53</v>
      </c>
      <c r="P14" s="1" t="s">
        <v>747</v>
      </c>
      <c r="Q14" s="82" t="s">
        <v>606</v>
      </c>
      <c r="R14" s="96" t="s">
        <v>770</v>
      </c>
      <c r="S14" s="1" t="s">
        <v>769</v>
      </c>
      <c r="U14" s="3" t="s">
        <v>213</v>
      </c>
      <c r="V14" s="3" t="s">
        <v>213</v>
      </c>
      <c r="W14" s="3"/>
      <c r="X14" s="3"/>
      <c r="Y14" s="3" t="str">
        <f t="shared" si="0"/>
        <v>Accept</v>
      </c>
    </row>
    <row r="15" spans="2:26" x14ac:dyDescent="0.25">
      <c r="B15" s="100" t="s">
        <v>475</v>
      </c>
      <c r="C15" s="100" t="s">
        <v>476</v>
      </c>
      <c r="D15" s="101" t="s">
        <v>510</v>
      </c>
      <c r="E15" s="100" t="s">
        <v>512</v>
      </c>
      <c r="F15" s="100" t="s">
        <v>513</v>
      </c>
      <c r="G15" s="100"/>
      <c r="H15" s="102" t="s">
        <v>613</v>
      </c>
      <c r="I15" s="102" t="s">
        <v>806</v>
      </c>
      <c r="J15" s="102" t="s">
        <v>615</v>
      </c>
      <c r="K15" s="102" t="s">
        <v>616</v>
      </c>
      <c r="L15" s="100" t="s">
        <v>5</v>
      </c>
      <c r="M15" s="100" t="s">
        <v>626</v>
      </c>
      <c r="N15" s="100" t="s">
        <v>593</v>
      </c>
      <c r="O15" s="100" t="s">
        <v>135</v>
      </c>
      <c r="P15" s="100"/>
      <c r="Q15" s="102" t="s">
        <v>633</v>
      </c>
      <c r="R15" s="103" t="s">
        <v>614</v>
      </c>
      <c r="S15" s="100" t="s">
        <v>634</v>
      </c>
      <c r="T15" s="100" t="s">
        <v>635</v>
      </c>
      <c r="U15" s="3" t="s">
        <v>166</v>
      </c>
      <c r="V15" s="3" t="s">
        <v>213</v>
      </c>
      <c r="W15" s="3" t="s">
        <v>157</v>
      </c>
      <c r="X15" s="3" t="s">
        <v>157</v>
      </c>
      <c r="Y15" s="3" t="str">
        <f t="shared" si="0"/>
        <v>Deny</v>
      </c>
      <c r="Z15" s="100" t="s">
        <v>636</v>
      </c>
    </row>
    <row r="16" spans="2:26" x14ac:dyDescent="0.25">
      <c r="B16" s="1" t="s">
        <v>475</v>
      </c>
      <c r="C16" s="1" t="s">
        <v>476</v>
      </c>
      <c r="D16" s="83" t="s">
        <v>514</v>
      </c>
      <c r="E16" s="1" t="s">
        <v>515</v>
      </c>
      <c r="F16" s="1" t="s">
        <v>516</v>
      </c>
      <c r="G16" s="1" t="s">
        <v>517</v>
      </c>
      <c r="H16" s="82" t="s">
        <v>617</v>
      </c>
      <c r="I16" s="82" t="s">
        <v>618</v>
      </c>
      <c r="J16" s="96" t="s">
        <v>780</v>
      </c>
      <c r="K16" s="96"/>
      <c r="L16" s="1" t="s">
        <v>5</v>
      </c>
      <c r="M16" s="1" t="s">
        <v>626</v>
      </c>
      <c r="N16" s="1" t="s">
        <v>74</v>
      </c>
      <c r="O16" s="1" t="s">
        <v>57</v>
      </c>
      <c r="Q16" s="82" t="s">
        <v>617</v>
      </c>
      <c r="R16" s="96" t="s">
        <v>618</v>
      </c>
      <c r="S16" s="1" t="s">
        <v>631</v>
      </c>
      <c r="U16" s="3" t="s">
        <v>213</v>
      </c>
      <c r="V16" s="3" t="s">
        <v>213</v>
      </c>
      <c r="W16" s="3" t="s">
        <v>157</v>
      </c>
      <c r="X16" s="3"/>
      <c r="Y16" s="3" t="str">
        <f t="shared" si="0"/>
        <v>Accept with Deviations</v>
      </c>
      <c r="Z16" s="1" t="s">
        <v>632</v>
      </c>
    </row>
    <row r="17" spans="2:26" x14ac:dyDescent="0.25">
      <c r="B17" s="100" t="s">
        <v>475</v>
      </c>
      <c r="C17" s="100" t="s">
        <v>476</v>
      </c>
      <c r="D17" s="101" t="s">
        <v>518</v>
      </c>
      <c r="E17" s="100" t="s">
        <v>519</v>
      </c>
      <c r="F17" s="100" t="s">
        <v>119</v>
      </c>
      <c r="G17" s="100"/>
      <c r="H17" s="102"/>
      <c r="I17" s="102"/>
      <c r="J17" s="102"/>
      <c r="K17" s="102"/>
      <c r="L17" s="100" t="s">
        <v>5</v>
      </c>
      <c r="M17" s="100"/>
      <c r="N17" s="100"/>
      <c r="O17" s="100"/>
      <c r="P17" s="100"/>
      <c r="Q17" s="102"/>
      <c r="R17" s="103"/>
      <c r="S17" s="100"/>
      <c r="T17" s="100"/>
      <c r="U17" s="3"/>
      <c r="V17" s="3"/>
      <c r="W17" s="3"/>
      <c r="X17" s="3"/>
      <c r="Y17" s="3" t="str">
        <f t="shared" si="0"/>
        <v>---</v>
      </c>
      <c r="Z17" s="100"/>
    </row>
    <row r="18" spans="2:26" x14ac:dyDescent="0.25">
      <c r="B18" s="1" t="s">
        <v>475</v>
      </c>
      <c r="C18" s="1" t="s">
        <v>476</v>
      </c>
      <c r="D18" s="83" t="s">
        <v>525</v>
      </c>
      <c r="E18" s="1" t="s">
        <v>520</v>
      </c>
      <c r="F18" s="1" t="s">
        <v>529</v>
      </c>
      <c r="H18" s="82" t="s">
        <v>714</v>
      </c>
      <c r="I18" s="82" t="s">
        <v>715</v>
      </c>
      <c r="J18" s="96"/>
      <c r="K18" s="96"/>
      <c r="L18" s="1" t="s">
        <v>5</v>
      </c>
      <c r="Q18" s="82"/>
      <c r="R18" s="96"/>
      <c r="U18" s="3"/>
      <c r="V18" s="3"/>
      <c r="W18" s="3"/>
      <c r="X18" s="3"/>
      <c r="Y18" s="3" t="str">
        <f t="shared" si="0"/>
        <v>---</v>
      </c>
      <c r="Z18" s="1" t="s">
        <v>815</v>
      </c>
    </row>
    <row r="19" spans="2:26" x14ac:dyDescent="0.25">
      <c r="B19" s="100" t="s">
        <v>475</v>
      </c>
      <c r="C19" s="100" t="s">
        <v>476</v>
      </c>
      <c r="D19" s="101" t="s">
        <v>526</v>
      </c>
      <c r="E19" s="100" t="s">
        <v>521</v>
      </c>
      <c r="F19" s="100" t="s">
        <v>574</v>
      </c>
      <c r="G19" s="100"/>
      <c r="H19" s="102"/>
      <c r="I19" s="102"/>
      <c r="J19" s="102"/>
      <c r="K19" s="102"/>
      <c r="L19" s="100" t="s">
        <v>5</v>
      </c>
      <c r="M19" s="100" t="s">
        <v>530</v>
      </c>
      <c r="N19" s="100"/>
      <c r="O19" s="100"/>
      <c r="P19" s="100"/>
      <c r="Q19" s="102"/>
      <c r="R19" s="103"/>
      <c r="S19" s="100"/>
      <c r="T19" s="100"/>
      <c r="U19" s="3"/>
      <c r="V19" s="3"/>
      <c r="W19" s="3"/>
      <c r="X19" s="3"/>
      <c r="Y19" s="3" t="str">
        <f t="shared" si="0"/>
        <v>---</v>
      </c>
      <c r="Z19" s="100" t="s">
        <v>815</v>
      </c>
    </row>
    <row r="20" spans="2:26" x14ac:dyDescent="0.25">
      <c r="B20" s="1" t="s">
        <v>475</v>
      </c>
      <c r="C20" s="1" t="s">
        <v>476</v>
      </c>
      <c r="D20" s="83" t="s">
        <v>527</v>
      </c>
      <c r="E20" s="1" t="s">
        <v>522</v>
      </c>
      <c r="F20" s="1" t="s">
        <v>531</v>
      </c>
      <c r="J20" s="96"/>
      <c r="K20" s="96"/>
      <c r="L20" s="1" t="s">
        <v>5</v>
      </c>
      <c r="Q20" s="82"/>
      <c r="R20" s="96"/>
      <c r="U20" s="3"/>
      <c r="V20" s="3"/>
      <c r="W20" s="3"/>
      <c r="X20" s="3"/>
      <c r="Y20" s="3" t="str">
        <f t="shared" si="0"/>
        <v>---</v>
      </c>
      <c r="Z20" s="1" t="s">
        <v>816</v>
      </c>
    </row>
    <row r="21" spans="2:26" x14ac:dyDescent="0.25">
      <c r="B21" s="100" t="s">
        <v>475</v>
      </c>
      <c r="C21" s="100" t="s">
        <v>476</v>
      </c>
      <c r="D21" s="101" t="s">
        <v>528</v>
      </c>
      <c r="E21" s="100" t="s">
        <v>523</v>
      </c>
      <c r="F21" s="100" t="s">
        <v>119</v>
      </c>
      <c r="G21" s="100"/>
      <c r="H21" s="102"/>
      <c r="I21" s="102"/>
      <c r="J21" s="102"/>
      <c r="K21" s="102"/>
      <c r="L21" s="100" t="s">
        <v>5</v>
      </c>
      <c r="M21" s="100" t="s">
        <v>626</v>
      </c>
      <c r="N21" s="100" t="s">
        <v>811</v>
      </c>
      <c r="O21" s="100" t="s">
        <v>812</v>
      </c>
      <c r="P21" s="100" t="s">
        <v>119</v>
      </c>
      <c r="Q21" s="102" t="s">
        <v>814</v>
      </c>
      <c r="R21" s="103" t="s">
        <v>813</v>
      </c>
      <c r="S21" s="100"/>
      <c r="T21" s="100"/>
      <c r="U21" s="3"/>
      <c r="V21" s="3"/>
      <c r="W21" s="3"/>
      <c r="X21" s="3"/>
      <c r="Y21" s="3" t="s">
        <v>157</v>
      </c>
      <c r="Z21" s="100" t="s">
        <v>810</v>
      </c>
    </row>
    <row r="22" spans="2:26" x14ac:dyDescent="0.25">
      <c r="B22" s="1" t="s">
        <v>475</v>
      </c>
      <c r="C22" s="1" t="s">
        <v>476</v>
      </c>
      <c r="D22" s="83">
        <v>7.5</v>
      </c>
      <c r="E22" s="1" t="s">
        <v>524</v>
      </c>
      <c r="F22" s="1" t="s">
        <v>119</v>
      </c>
      <c r="J22" s="96"/>
      <c r="K22" s="96"/>
      <c r="L22" s="1" t="s">
        <v>5</v>
      </c>
      <c r="Q22" s="82"/>
      <c r="R22" s="96"/>
      <c r="U22" s="3"/>
      <c r="V22" s="3"/>
      <c r="W22" s="3"/>
      <c r="X22" s="3"/>
      <c r="Y22" s="3" t="str">
        <f t="shared" si="0"/>
        <v>---</v>
      </c>
    </row>
    <row r="23" spans="2:26" x14ac:dyDescent="0.25">
      <c r="B23" s="100" t="s">
        <v>475</v>
      </c>
      <c r="C23" s="100" t="s">
        <v>476</v>
      </c>
      <c r="D23" s="101" t="s">
        <v>533</v>
      </c>
      <c r="E23" s="100" t="s">
        <v>534</v>
      </c>
      <c r="F23" s="100" t="s">
        <v>535</v>
      </c>
      <c r="G23" s="100"/>
      <c r="H23" s="102"/>
      <c r="I23" s="102"/>
      <c r="J23" s="102"/>
      <c r="K23" s="102"/>
      <c r="L23" s="100" t="s">
        <v>5</v>
      </c>
      <c r="M23" s="100"/>
      <c r="N23" s="100"/>
      <c r="O23" s="100"/>
      <c r="P23" s="100"/>
      <c r="Q23" s="102"/>
      <c r="R23" s="103"/>
      <c r="S23" s="100"/>
      <c r="T23" s="100"/>
      <c r="U23" s="3"/>
      <c r="V23" s="3"/>
      <c r="W23" s="3"/>
      <c r="X23" s="3"/>
      <c r="Y23" s="3" t="str">
        <f t="shared" si="0"/>
        <v>---</v>
      </c>
      <c r="Z23" s="100"/>
    </row>
    <row r="24" spans="2:26" x14ac:dyDescent="0.25">
      <c r="B24" s="1" t="s">
        <v>475</v>
      </c>
      <c r="C24" s="1" t="s">
        <v>476</v>
      </c>
      <c r="D24" s="83" t="s">
        <v>536</v>
      </c>
      <c r="E24" s="1" t="s">
        <v>537</v>
      </c>
      <c r="F24" s="1" t="s">
        <v>540</v>
      </c>
      <c r="H24" s="82" t="s">
        <v>668</v>
      </c>
      <c r="J24" s="96" t="s">
        <v>667</v>
      </c>
      <c r="K24" s="96" t="s">
        <v>665</v>
      </c>
      <c r="L24" s="1" t="s">
        <v>5</v>
      </c>
      <c r="Q24" s="82"/>
      <c r="R24" s="96"/>
      <c r="U24" s="3"/>
      <c r="V24" s="3"/>
      <c r="W24" s="3"/>
      <c r="X24" s="3"/>
      <c r="Y24" s="3" t="str">
        <f t="shared" si="0"/>
        <v>---</v>
      </c>
      <c r="Z24" s="1" t="s">
        <v>815</v>
      </c>
    </row>
    <row r="25" spans="2:26" x14ac:dyDescent="0.25">
      <c r="B25" s="100" t="s">
        <v>475</v>
      </c>
      <c r="C25" s="100" t="s">
        <v>476</v>
      </c>
      <c r="D25" s="101" t="s">
        <v>536</v>
      </c>
      <c r="E25" s="100" t="s">
        <v>538</v>
      </c>
      <c r="F25" s="100" t="s">
        <v>540</v>
      </c>
      <c r="G25" s="100"/>
      <c r="H25" s="102" t="s">
        <v>670</v>
      </c>
      <c r="I25" s="102"/>
      <c r="J25" s="102" t="s">
        <v>669</v>
      </c>
      <c r="K25" s="102" t="s">
        <v>666</v>
      </c>
      <c r="L25" s="100" t="s">
        <v>5</v>
      </c>
      <c r="M25" s="100"/>
      <c r="N25" s="100"/>
      <c r="O25" s="100"/>
      <c r="P25" s="100"/>
      <c r="Q25" s="102"/>
      <c r="R25" s="103"/>
      <c r="S25" s="100"/>
      <c r="T25" s="100"/>
      <c r="U25" s="3"/>
      <c r="V25" s="3"/>
      <c r="W25" s="3"/>
      <c r="X25" s="3"/>
      <c r="Y25" s="3" t="str">
        <f t="shared" si="0"/>
        <v>---</v>
      </c>
      <c r="Z25" s="100" t="s">
        <v>815</v>
      </c>
    </row>
    <row r="26" spans="2:26" x14ac:dyDescent="0.25">
      <c r="B26" s="1" t="s">
        <v>475</v>
      </c>
      <c r="C26" s="1" t="s">
        <v>476</v>
      </c>
      <c r="D26" s="83" t="s">
        <v>536</v>
      </c>
      <c r="E26" s="1" t="s">
        <v>539</v>
      </c>
      <c r="F26" s="1" t="s">
        <v>541</v>
      </c>
      <c r="H26" s="82" t="s">
        <v>716</v>
      </c>
      <c r="I26" s="82" t="s">
        <v>717</v>
      </c>
      <c r="J26" s="96" t="s">
        <v>718</v>
      </c>
      <c r="K26" s="96"/>
      <c r="L26" s="1" t="s">
        <v>5</v>
      </c>
      <c r="Q26" s="82"/>
      <c r="R26" s="96"/>
      <c r="U26" s="3"/>
      <c r="V26" s="3"/>
      <c r="W26" s="3"/>
      <c r="X26" s="3"/>
      <c r="Y26" s="3" t="str">
        <f t="shared" si="0"/>
        <v>---</v>
      </c>
      <c r="Z26" s="1" t="s">
        <v>815</v>
      </c>
    </row>
    <row r="27" spans="2:26" x14ac:dyDescent="0.25">
      <c r="B27" s="100" t="s">
        <v>475</v>
      </c>
      <c r="C27" s="100" t="s">
        <v>476</v>
      </c>
      <c r="D27" s="101" t="s">
        <v>542</v>
      </c>
      <c r="E27" s="100" t="s">
        <v>543</v>
      </c>
      <c r="F27" s="100" t="s">
        <v>119</v>
      </c>
      <c r="G27" s="100"/>
      <c r="H27" s="102" t="s">
        <v>773</v>
      </c>
      <c r="I27" s="102" t="s">
        <v>774</v>
      </c>
      <c r="J27" s="102" t="s">
        <v>775</v>
      </c>
      <c r="K27" s="102"/>
      <c r="L27" s="100" t="s">
        <v>5</v>
      </c>
      <c r="M27" s="100"/>
      <c r="N27" s="100"/>
      <c r="O27" s="100"/>
      <c r="P27" s="100"/>
      <c r="Q27" s="102"/>
      <c r="R27" s="103"/>
      <c r="S27" s="100"/>
      <c r="T27" s="100"/>
      <c r="U27" s="3"/>
      <c r="V27" s="3"/>
      <c r="W27" s="3"/>
      <c r="X27" s="3"/>
      <c r="Y27" s="3" t="str">
        <f t="shared" si="0"/>
        <v>---</v>
      </c>
      <c r="Z27" s="100" t="s">
        <v>815</v>
      </c>
    </row>
    <row r="28" spans="2:26" x14ac:dyDescent="0.25">
      <c r="B28" s="1" t="s">
        <v>475</v>
      </c>
      <c r="C28" s="1" t="s">
        <v>476</v>
      </c>
      <c r="D28" s="83" t="s">
        <v>544</v>
      </c>
      <c r="E28" s="1" t="s">
        <v>777</v>
      </c>
      <c r="F28" s="1" t="s">
        <v>532</v>
      </c>
      <c r="H28" s="82" t="s">
        <v>759</v>
      </c>
      <c r="I28" s="82" t="s">
        <v>807</v>
      </c>
      <c r="J28" s="96"/>
      <c r="K28" s="96"/>
      <c r="L28" s="1" t="s">
        <v>5</v>
      </c>
      <c r="M28" s="1" t="s">
        <v>425</v>
      </c>
      <c r="N28" s="1" t="s">
        <v>108</v>
      </c>
      <c r="O28" s="1" t="s">
        <v>757</v>
      </c>
      <c r="Q28" s="82" t="s">
        <v>761</v>
      </c>
      <c r="R28" s="96" t="s">
        <v>763</v>
      </c>
      <c r="S28" s="1" t="s">
        <v>762</v>
      </c>
      <c r="U28" s="3" t="s">
        <v>157</v>
      </c>
      <c r="V28" s="3" t="s">
        <v>213</v>
      </c>
      <c r="W28" s="3" t="s">
        <v>213</v>
      </c>
      <c r="X28" s="3"/>
      <c r="Y28" s="3" t="str">
        <f t="shared" si="0"/>
        <v>Accept with Deviations</v>
      </c>
      <c r="Z28" s="1" t="s">
        <v>765</v>
      </c>
    </row>
    <row r="29" spans="2:26" x14ac:dyDescent="0.25">
      <c r="B29" s="100" t="s">
        <v>475</v>
      </c>
      <c r="C29" s="100" t="s">
        <v>476</v>
      </c>
      <c r="D29" s="101" t="s">
        <v>544</v>
      </c>
      <c r="E29" s="100" t="s">
        <v>778</v>
      </c>
      <c r="F29" s="100" t="s">
        <v>532</v>
      </c>
      <c r="G29" s="100"/>
      <c r="H29" s="102" t="s">
        <v>758</v>
      </c>
      <c r="I29" s="102" t="s">
        <v>807</v>
      </c>
      <c r="J29" s="102"/>
      <c r="K29" s="102"/>
      <c r="L29" s="100" t="s">
        <v>5</v>
      </c>
      <c r="M29" s="100" t="s">
        <v>425</v>
      </c>
      <c r="N29" s="100" t="s">
        <v>764</v>
      </c>
      <c r="O29" s="100" t="s">
        <v>760</v>
      </c>
      <c r="P29" s="100"/>
      <c r="Q29" s="102" t="s">
        <v>758</v>
      </c>
      <c r="R29" s="103" t="s">
        <v>763</v>
      </c>
      <c r="S29" s="100" t="s">
        <v>762</v>
      </c>
      <c r="T29" s="100"/>
      <c r="U29" s="3" t="s">
        <v>213</v>
      </c>
      <c r="V29" s="3" t="s">
        <v>213</v>
      </c>
      <c r="W29" s="3" t="s">
        <v>213</v>
      </c>
      <c r="X29" s="3"/>
      <c r="Y29" s="3" t="str">
        <f t="shared" si="0"/>
        <v>Accept</v>
      </c>
      <c r="Z29" s="100"/>
    </row>
    <row r="30" spans="2:26" x14ac:dyDescent="0.25">
      <c r="B30" s="1" t="s">
        <v>475</v>
      </c>
      <c r="C30" s="1" t="s">
        <v>476</v>
      </c>
      <c r="D30" s="83" t="s">
        <v>545</v>
      </c>
      <c r="E30" s="1" t="s">
        <v>779</v>
      </c>
      <c r="F30" s="1" t="s">
        <v>575</v>
      </c>
      <c r="H30" s="82" t="s">
        <v>797</v>
      </c>
      <c r="J30" s="96"/>
      <c r="K30" s="96"/>
      <c r="L30" s="1" t="s">
        <v>5</v>
      </c>
      <c r="M30" s="1" t="s">
        <v>425</v>
      </c>
      <c r="N30" s="1" t="s">
        <v>639</v>
      </c>
      <c r="O30" s="1" t="s">
        <v>640</v>
      </c>
      <c r="P30" s="1" t="s">
        <v>647</v>
      </c>
      <c r="Q30" s="82" t="s">
        <v>642</v>
      </c>
      <c r="R30" s="96"/>
      <c r="U30" s="3" t="s">
        <v>213</v>
      </c>
      <c r="V30" s="3"/>
      <c r="W30" s="3"/>
      <c r="X30" s="3"/>
      <c r="Y30" s="3" t="str">
        <f t="shared" si="0"/>
        <v>Accept</v>
      </c>
    </row>
    <row r="31" spans="2:26" x14ac:dyDescent="0.25">
      <c r="B31" s="100" t="s">
        <v>475</v>
      </c>
      <c r="C31" s="100" t="s">
        <v>476</v>
      </c>
      <c r="D31" s="101" t="s">
        <v>546</v>
      </c>
      <c r="E31" s="100" t="s">
        <v>551</v>
      </c>
      <c r="F31" s="100" t="s">
        <v>432</v>
      </c>
      <c r="G31" s="100"/>
      <c r="H31" s="102" t="s">
        <v>798</v>
      </c>
      <c r="I31" s="102"/>
      <c r="J31" s="102"/>
      <c r="K31" s="102"/>
      <c r="L31" s="100" t="s">
        <v>5</v>
      </c>
      <c r="M31" s="100" t="s">
        <v>425</v>
      </c>
      <c r="N31" s="100" t="s">
        <v>660</v>
      </c>
      <c r="O31" s="100" t="s">
        <v>661</v>
      </c>
      <c r="P31" s="100" t="s">
        <v>662</v>
      </c>
      <c r="Q31" s="102" t="s">
        <v>663</v>
      </c>
      <c r="R31" s="103"/>
      <c r="S31" s="100"/>
      <c r="T31" s="100"/>
      <c r="U31" s="3" t="s">
        <v>157</v>
      </c>
      <c r="V31" s="3"/>
      <c r="W31" s="3"/>
      <c r="X31" s="3"/>
      <c r="Y31" s="3" t="str">
        <f t="shared" si="0"/>
        <v>Accept with Deviations</v>
      </c>
      <c r="Z31" s="100" t="s">
        <v>664</v>
      </c>
    </row>
    <row r="32" spans="2:26" x14ac:dyDescent="0.25">
      <c r="B32" s="1" t="s">
        <v>475</v>
      </c>
      <c r="C32" s="1" t="s">
        <v>476</v>
      </c>
      <c r="D32" s="83" t="s">
        <v>546</v>
      </c>
      <c r="E32" s="1" t="s">
        <v>552</v>
      </c>
      <c r="F32" s="1" t="s">
        <v>430</v>
      </c>
      <c r="H32" s="82" t="s">
        <v>790</v>
      </c>
      <c r="J32" s="96"/>
      <c r="K32" s="96"/>
      <c r="L32" s="1" t="s">
        <v>5</v>
      </c>
      <c r="M32" s="1" t="s">
        <v>425</v>
      </c>
      <c r="N32" s="1" t="s">
        <v>643</v>
      </c>
      <c r="O32" s="1" t="s">
        <v>644</v>
      </c>
      <c r="P32" s="1" t="s">
        <v>465</v>
      </c>
      <c r="Q32" s="82" t="s">
        <v>645</v>
      </c>
      <c r="R32" s="96" t="s">
        <v>641</v>
      </c>
      <c r="U32" s="3" t="s">
        <v>213</v>
      </c>
      <c r="V32" s="3" t="s">
        <v>213</v>
      </c>
      <c r="W32" s="3"/>
      <c r="X32" s="3"/>
      <c r="Y32" s="3" t="str">
        <f t="shared" si="0"/>
        <v>Accept</v>
      </c>
    </row>
    <row r="33" spans="2:26" x14ac:dyDescent="0.25">
      <c r="B33" s="100" t="s">
        <v>475</v>
      </c>
      <c r="C33" s="100" t="s">
        <v>476</v>
      </c>
      <c r="D33" s="101" t="s">
        <v>547</v>
      </c>
      <c r="E33" s="100" t="s">
        <v>548</v>
      </c>
      <c r="F33" s="100" t="s">
        <v>550</v>
      </c>
      <c r="G33" s="100"/>
      <c r="H33" s="102" t="s">
        <v>648</v>
      </c>
      <c r="I33" s="102" t="s">
        <v>649</v>
      </c>
      <c r="J33" s="102" t="s">
        <v>650</v>
      </c>
      <c r="K33" s="102" t="s">
        <v>651</v>
      </c>
      <c r="L33" s="100" t="s">
        <v>5</v>
      </c>
      <c r="M33" s="100" t="s">
        <v>425</v>
      </c>
      <c r="N33" s="100" t="s">
        <v>638</v>
      </c>
      <c r="O33" s="100" t="s">
        <v>142</v>
      </c>
      <c r="P33" s="100" t="s">
        <v>646</v>
      </c>
      <c r="Q33" s="102" t="s">
        <v>653</v>
      </c>
      <c r="R33" s="103" t="s">
        <v>654</v>
      </c>
      <c r="S33" s="100" t="s">
        <v>650</v>
      </c>
      <c r="T33" s="100" t="s">
        <v>655</v>
      </c>
      <c r="U33" s="3" t="s">
        <v>157</v>
      </c>
      <c r="V33" s="3" t="s">
        <v>157</v>
      </c>
      <c r="W33" s="3" t="s">
        <v>157</v>
      </c>
      <c r="X33" s="3" t="s">
        <v>157</v>
      </c>
      <c r="Y33" s="3" t="str">
        <f t="shared" si="0"/>
        <v>Accept with Deviations</v>
      </c>
      <c r="Z33" s="100" t="s">
        <v>656</v>
      </c>
    </row>
    <row r="34" spans="2:26" x14ac:dyDescent="0.25">
      <c r="B34" s="1" t="s">
        <v>475</v>
      </c>
      <c r="C34" s="1" t="s">
        <v>476</v>
      </c>
      <c r="D34" s="83" t="s">
        <v>547</v>
      </c>
      <c r="E34" s="1" t="s">
        <v>549</v>
      </c>
      <c r="F34" s="1" t="s">
        <v>550</v>
      </c>
      <c r="H34" s="82" t="s">
        <v>648</v>
      </c>
      <c r="I34" s="82" t="s">
        <v>649</v>
      </c>
      <c r="J34" s="96" t="s">
        <v>650</v>
      </c>
      <c r="K34" s="96" t="s">
        <v>652</v>
      </c>
      <c r="L34" s="1" t="s">
        <v>5</v>
      </c>
      <c r="M34" s="1" t="s">
        <v>425</v>
      </c>
      <c r="N34" s="1" t="s">
        <v>637</v>
      </c>
      <c r="O34" s="1" t="s">
        <v>143</v>
      </c>
      <c r="P34" s="1" t="s">
        <v>646</v>
      </c>
      <c r="Q34" s="82" t="s">
        <v>657</v>
      </c>
      <c r="R34" s="96" t="s">
        <v>658</v>
      </c>
      <c r="S34" s="1" t="s">
        <v>650</v>
      </c>
      <c r="T34" s="1" t="s">
        <v>659</v>
      </c>
      <c r="U34" s="3" t="s">
        <v>157</v>
      </c>
      <c r="V34" s="3" t="s">
        <v>157</v>
      </c>
      <c r="W34" s="3" t="s">
        <v>157</v>
      </c>
      <c r="X34" s="3" t="s">
        <v>157</v>
      </c>
      <c r="Y34" s="3" t="str">
        <f t="shared" si="0"/>
        <v>Accept with Deviations</v>
      </c>
      <c r="Z34" s="1" t="s">
        <v>656</v>
      </c>
    </row>
    <row r="35" spans="2:26" x14ac:dyDescent="0.25">
      <c r="B35" s="100" t="s">
        <v>475</v>
      </c>
      <c r="C35" s="100" t="s">
        <v>476</v>
      </c>
      <c r="D35" s="101" t="s">
        <v>553</v>
      </c>
      <c r="E35" s="100" t="s">
        <v>554</v>
      </c>
      <c r="F35" s="100" t="s">
        <v>555</v>
      </c>
      <c r="G35" s="100"/>
      <c r="H35" s="102" t="s">
        <v>781</v>
      </c>
      <c r="I35" s="102" t="s">
        <v>782</v>
      </c>
      <c r="J35" s="102" t="s">
        <v>783</v>
      </c>
      <c r="K35" s="102" t="s">
        <v>784</v>
      </c>
      <c r="L35" s="100" t="s">
        <v>5</v>
      </c>
      <c r="M35" s="100"/>
      <c r="N35" s="100"/>
      <c r="O35" s="100"/>
      <c r="P35" s="100"/>
      <c r="Q35" s="102"/>
      <c r="R35" s="103"/>
      <c r="S35" s="100"/>
      <c r="T35" s="100"/>
      <c r="U35" s="3"/>
      <c r="V35" s="3"/>
      <c r="W35" s="3"/>
      <c r="X35" s="3"/>
      <c r="Y35" s="3" t="str">
        <f t="shared" si="0"/>
        <v>---</v>
      </c>
      <c r="Z35" s="100" t="s">
        <v>815</v>
      </c>
    </row>
    <row r="36" spans="2:26" x14ac:dyDescent="0.25">
      <c r="B36" s="1" t="s">
        <v>475</v>
      </c>
      <c r="C36" s="1" t="s">
        <v>476</v>
      </c>
      <c r="D36" s="83" t="s">
        <v>556</v>
      </c>
      <c r="E36" s="1" t="s">
        <v>557</v>
      </c>
      <c r="F36" s="1" t="s">
        <v>119</v>
      </c>
      <c r="H36" s="82" t="s">
        <v>719</v>
      </c>
      <c r="I36" s="82" t="s">
        <v>720</v>
      </c>
      <c r="J36" s="96" t="s">
        <v>721</v>
      </c>
      <c r="K36" s="96" t="s">
        <v>722</v>
      </c>
      <c r="L36" s="1" t="s">
        <v>5</v>
      </c>
      <c r="Q36" s="82"/>
      <c r="R36" s="96"/>
      <c r="U36" s="3"/>
      <c r="V36" s="3"/>
      <c r="W36" s="3"/>
      <c r="X36" s="3"/>
      <c r="Y36" s="3" t="str">
        <f t="shared" si="0"/>
        <v>---</v>
      </c>
      <c r="Z36" s="1" t="s">
        <v>816</v>
      </c>
    </row>
    <row r="37" spans="2:26" x14ac:dyDescent="0.25">
      <c r="B37" s="100" t="s">
        <v>475</v>
      </c>
      <c r="C37" s="100" t="s">
        <v>476</v>
      </c>
      <c r="D37" s="101" t="s">
        <v>558</v>
      </c>
      <c r="E37" s="100" t="s">
        <v>559</v>
      </c>
      <c r="F37" s="100" t="s">
        <v>561</v>
      </c>
      <c r="G37" s="100"/>
      <c r="H37" s="102" t="s">
        <v>792</v>
      </c>
      <c r="I37" s="102" t="s">
        <v>808</v>
      </c>
      <c r="J37" s="102" t="s">
        <v>724</v>
      </c>
      <c r="K37" s="102" t="s">
        <v>723</v>
      </c>
      <c r="L37" s="100" t="s">
        <v>5</v>
      </c>
      <c r="M37" s="100" t="s">
        <v>560</v>
      </c>
      <c r="N37" s="100"/>
      <c r="O37" s="100" t="s">
        <v>729</v>
      </c>
      <c r="P37" s="100"/>
      <c r="Q37" s="102" t="s">
        <v>730</v>
      </c>
      <c r="R37" s="103" t="s">
        <v>731</v>
      </c>
      <c r="S37" s="100" t="s">
        <v>732</v>
      </c>
      <c r="T37" s="100" t="s">
        <v>723</v>
      </c>
      <c r="U37" s="3" t="s">
        <v>157</v>
      </c>
      <c r="V37" s="3" t="s">
        <v>213</v>
      </c>
      <c r="W37" s="3" t="s">
        <v>157</v>
      </c>
      <c r="X37" s="3" t="s">
        <v>213</v>
      </c>
      <c r="Y37" s="3" t="str">
        <f t="shared" si="0"/>
        <v>Accept with Deviations</v>
      </c>
      <c r="Z37" s="100" t="s">
        <v>733</v>
      </c>
    </row>
    <row r="38" spans="2:26" x14ac:dyDescent="0.25">
      <c r="B38" s="1" t="s">
        <v>475</v>
      </c>
      <c r="C38" s="1" t="s">
        <v>476</v>
      </c>
      <c r="D38" s="83" t="s">
        <v>562</v>
      </c>
      <c r="E38" s="1" t="s">
        <v>563</v>
      </c>
      <c r="F38" s="1" t="s">
        <v>119</v>
      </c>
      <c r="J38" s="96"/>
      <c r="K38" s="96"/>
      <c r="L38" s="1" t="s">
        <v>5</v>
      </c>
      <c r="M38" s="1" t="s">
        <v>564</v>
      </c>
      <c r="O38" s="1" t="s">
        <v>734</v>
      </c>
      <c r="P38" s="1" t="s">
        <v>529</v>
      </c>
      <c r="Q38" s="82" t="s">
        <v>735</v>
      </c>
      <c r="R38" s="96" t="s">
        <v>736</v>
      </c>
      <c r="S38" s="1" t="s">
        <v>737</v>
      </c>
      <c r="U38" s="3" t="s">
        <v>213</v>
      </c>
      <c r="V38" s="3" t="s">
        <v>213</v>
      </c>
      <c r="W38" s="3" t="s">
        <v>213</v>
      </c>
      <c r="X38" s="3"/>
      <c r="Y38" s="3" t="str">
        <f t="shared" si="0"/>
        <v>Accept</v>
      </c>
    </row>
    <row r="39" spans="2:26" x14ac:dyDescent="0.25">
      <c r="B39" s="100" t="s">
        <v>475</v>
      </c>
      <c r="C39" s="100" t="s">
        <v>476</v>
      </c>
      <c r="D39" s="101" t="s">
        <v>565</v>
      </c>
      <c r="E39" s="100" t="s">
        <v>567</v>
      </c>
      <c r="F39" s="100" t="s">
        <v>119</v>
      </c>
      <c r="G39" s="100"/>
      <c r="H39" s="102" t="s">
        <v>786</v>
      </c>
      <c r="I39" s="102" t="s">
        <v>788</v>
      </c>
      <c r="J39" s="102" t="s">
        <v>789</v>
      </c>
      <c r="K39" s="102" t="s">
        <v>787</v>
      </c>
      <c r="L39" s="100" t="s">
        <v>5</v>
      </c>
      <c r="M39" s="100" t="s">
        <v>568</v>
      </c>
      <c r="N39" s="100"/>
      <c r="O39" s="100" t="s">
        <v>738</v>
      </c>
      <c r="P39" s="100"/>
      <c r="Q39" s="102"/>
      <c r="R39" s="103"/>
      <c r="S39" s="100"/>
      <c r="T39" s="100"/>
      <c r="U39" s="3" t="s">
        <v>213</v>
      </c>
      <c r="V39" s="3" t="s">
        <v>213</v>
      </c>
      <c r="W39" s="3" t="s">
        <v>213</v>
      </c>
      <c r="X39" s="3" t="s">
        <v>213</v>
      </c>
      <c r="Y39" s="3" t="str">
        <f t="shared" si="0"/>
        <v>Accept</v>
      </c>
      <c r="Z39" s="100"/>
    </row>
    <row r="40" spans="2:26" ht="15" customHeight="1" x14ac:dyDescent="0.25">
      <c r="B40" s="1" t="s">
        <v>475</v>
      </c>
      <c r="C40" s="1" t="s">
        <v>476</v>
      </c>
      <c r="D40" s="83" t="s">
        <v>566</v>
      </c>
      <c r="E40" s="1" t="s">
        <v>569</v>
      </c>
      <c r="F40" s="1" t="s">
        <v>119</v>
      </c>
      <c r="H40" s="82" t="s">
        <v>726</v>
      </c>
      <c r="I40" s="82" t="s">
        <v>725</v>
      </c>
      <c r="J40" s="96" t="s">
        <v>727</v>
      </c>
      <c r="K40" s="96" t="s">
        <v>728</v>
      </c>
      <c r="L40" s="1" t="s">
        <v>5</v>
      </c>
      <c r="M40" s="1" t="s">
        <v>570</v>
      </c>
      <c r="O40" s="1" t="s">
        <v>739</v>
      </c>
      <c r="Q40" s="82"/>
      <c r="R40" s="96" t="s">
        <v>725</v>
      </c>
      <c r="S40" s="1" t="s">
        <v>727</v>
      </c>
      <c r="T40" s="1" t="s">
        <v>740</v>
      </c>
      <c r="U40" s="3"/>
      <c r="V40" s="3" t="s">
        <v>213</v>
      </c>
      <c r="W40" s="3" t="s">
        <v>213</v>
      </c>
      <c r="X40" s="3" t="s">
        <v>157</v>
      </c>
      <c r="Y40" s="3" t="str">
        <f t="shared" si="0"/>
        <v>Accept with Deviations</v>
      </c>
      <c r="Z40" s="1" t="s">
        <v>741</v>
      </c>
    </row>
    <row r="41" spans="2:26" x14ac:dyDescent="0.25">
      <c r="Y41" s="3"/>
    </row>
    <row r="42" spans="2:26" x14ac:dyDescent="0.25">
      <c r="Y42" s="3"/>
    </row>
    <row r="43" spans="2:26" x14ac:dyDescent="0.25">
      <c r="Y43" s="3"/>
    </row>
    <row r="44" spans="2:26" x14ac:dyDescent="0.25">
      <c r="Y44" s="3"/>
    </row>
  </sheetData>
  <autoFilter ref="B2:Z40" xr:uid="{4F6B4C52-2986-43F6-BF7C-43DA07C684AF}"/>
  <phoneticPr fontId="3" type="noConversion"/>
  <dataValidations count="1">
    <dataValidation type="list" allowBlank="1" showInputMessage="1" showErrorMessage="1" sqref="U3:X40 Y3:Y44" xr:uid="{E8B78236-AF85-423D-9E9D-87CABBD50CC5}">
      <formula1>Compliance_Dropdowns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" operator="equal" id="{B9A4DF70-45C1-4E71-9BFF-2B7C5680EE81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5" operator="equal" id="{24DE6CF8-3D2B-439D-B5CA-79A88A320205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6" operator="equal" id="{A7044058-335F-4E65-8C83-37F4830F6038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U3:X40 Y3:Y44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E7AFC-658F-442E-A57E-89BA51564739}">
  <dimension ref="B3:F47"/>
  <sheetViews>
    <sheetView showGridLines="0" workbookViewId="0">
      <selection activeCell="E27" sqref="E27"/>
    </sheetView>
  </sheetViews>
  <sheetFormatPr defaultColWidth="9" defaultRowHeight="13.5" x14ac:dyDescent="0.25"/>
  <cols>
    <col min="1" max="1" width="9" style="89"/>
    <col min="2" max="2" width="45.625" style="89" customWidth="1"/>
    <col min="3" max="3" width="15.625" style="89" customWidth="1"/>
    <col min="4" max="4" width="9" style="89"/>
    <col min="5" max="5" width="15.75" style="89" bestFit="1" customWidth="1"/>
    <col min="6" max="16384" width="9" style="89"/>
  </cols>
  <sheetData>
    <row r="3" spans="2:6" x14ac:dyDescent="0.25">
      <c r="B3" s="110" t="s">
        <v>422</v>
      </c>
      <c r="C3" s="89" t="s">
        <v>766</v>
      </c>
    </row>
    <row r="4" spans="2:6" x14ac:dyDescent="0.25">
      <c r="B4" s="111" t="s">
        <v>213</v>
      </c>
      <c r="C4" s="112">
        <v>6</v>
      </c>
      <c r="E4" s="89" t="str" cm="1">
        <f t="array" ref="E4:E10">Compliance_Dropdowns</f>
        <v>Accept</v>
      </c>
      <c r="F4" s="89">
        <f t="shared" ref="F4:F6" si="0">IFERROR(VLOOKUP(E4,$B$4:$C$45,2,FALSE),0)</f>
        <v>6</v>
      </c>
    </row>
    <row r="5" spans="2:6" x14ac:dyDescent="0.25">
      <c r="B5" s="113" t="s">
        <v>567</v>
      </c>
      <c r="C5" s="112">
        <v>1</v>
      </c>
      <c r="E5" s="89" t="str">
        <v>Accept with Deviations</v>
      </c>
      <c r="F5" s="89">
        <f t="shared" si="0"/>
        <v>13</v>
      </c>
    </row>
    <row r="6" spans="2:6" x14ac:dyDescent="0.25">
      <c r="B6" s="113" t="s">
        <v>563</v>
      </c>
      <c r="C6" s="112">
        <v>1</v>
      </c>
      <c r="E6" s="89" t="str">
        <v>Deny</v>
      </c>
      <c r="F6" s="89">
        <f t="shared" si="0"/>
        <v>5</v>
      </c>
    </row>
    <row r="7" spans="2:6" x14ac:dyDescent="0.25">
      <c r="B7" s="113" t="s">
        <v>552</v>
      </c>
      <c r="C7" s="112">
        <v>1</v>
      </c>
      <c r="E7" s="89" t="str">
        <v>Not in Product Spec</v>
      </c>
      <c r="F7" s="89">
        <f>IFERROR(VLOOKUP(E7,$B$4:$C$45,2,FALSE),0)</f>
        <v>0</v>
      </c>
    </row>
    <row r="8" spans="2:6" x14ac:dyDescent="0.25">
      <c r="B8" s="113" t="s">
        <v>511</v>
      </c>
      <c r="C8" s="112">
        <v>1</v>
      </c>
      <c r="E8" s="89" t="str">
        <v>Defer to System</v>
      </c>
      <c r="F8" s="89">
        <f t="shared" ref="F8" si="1">IFERROR(VLOOKUP(E8,$B$4:$C$45,2,FALSE),0)</f>
        <v>0</v>
      </c>
    </row>
    <row r="9" spans="2:6" x14ac:dyDescent="0.25">
      <c r="B9" s="113" t="s">
        <v>778</v>
      </c>
      <c r="C9" s="112">
        <v>1</v>
      </c>
      <c r="E9" s="89" t="str">
        <v>N/A</v>
      </c>
    </row>
    <row r="10" spans="2:6" x14ac:dyDescent="0.25">
      <c r="B10" s="113" t="s">
        <v>779</v>
      </c>
      <c r="C10" s="112">
        <v>1</v>
      </c>
      <c r="E10" s="99" t="str">
        <v>---</v>
      </c>
      <c r="F10" s="99"/>
    </row>
    <row r="11" spans="2:6" x14ac:dyDescent="0.25">
      <c r="B11" s="111" t="s">
        <v>157</v>
      </c>
      <c r="C11" s="112">
        <v>13</v>
      </c>
      <c r="E11" s="99" t="s">
        <v>1165</v>
      </c>
      <c r="F11" s="99">
        <f>SUM(F4:F10)</f>
        <v>24</v>
      </c>
    </row>
    <row r="12" spans="2:6" x14ac:dyDescent="0.25">
      <c r="B12" s="113" t="s">
        <v>515</v>
      </c>
      <c r="C12" s="112">
        <v>1</v>
      </c>
    </row>
    <row r="13" spans="2:6" x14ac:dyDescent="0.25">
      <c r="B13" s="113" t="s">
        <v>549</v>
      </c>
      <c r="C13" s="112">
        <v>1</v>
      </c>
    </row>
    <row r="14" spans="2:6" x14ac:dyDescent="0.25">
      <c r="B14" s="113" t="s">
        <v>548</v>
      </c>
      <c r="C14" s="112">
        <v>1</v>
      </c>
    </row>
    <row r="15" spans="2:6" x14ac:dyDescent="0.25">
      <c r="B15" s="113" t="s">
        <v>551</v>
      </c>
      <c r="C15" s="112">
        <v>1</v>
      </c>
    </row>
    <row r="16" spans="2:6" x14ac:dyDescent="0.25">
      <c r="B16" s="113" t="s">
        <v>505</v>
      </c>
      <c r="C16" s="112">
        <v>1</v>
      </c>
    </row>
    <row r="17" spans="2:3" x14ac:dyDescent="0.25">
      <c r="B17" s="113" t="s">
        <v>506</v>
      </c>
      <c r="C17" s="112">
        <v>1</v>
      </c>
    </row>
    <row r="18" spans="2:3" x14ac:dyDescent="0.25">
      <c r="B18" s="113" t="s">
        <v>523</v>
      </c>
      <c r="C18" s="112">
        <v>1</v>
      </c>
    </row>
    <row r="19" spans="2:3" x14ac:dyDescent="0.25">
      <c r="B19" s="113" t="s">
        <v>498</v>
      </c>
      <c r="C19" s="112">
        <v>1</v>
      </c>
    </row>
    <row r="20" spans="2:3" x14ac:dyDescent="0.25">
      <c r="B20" s="113" t="s">
        <v>559</v>
      </c>
      <c r="C20" s="112">
        <v>1</v>
      </c>
    </row>
    <row r="21" spans="2:3" x14ac:dyDescent="0.25">
      <c r="B21" s="113" t="s">
        <v>497</v>
      </c>
      <c r="C21" s="112">
        <v>1</v>
      </c>
    </row>
    <row r="22" spans="2:3" x14ac:dyDescent="0.25">
      <c r="B22" s="113" t="s">
        <v>483</v>
      </c>
      <c r="C22" s="112">
        <v>1</v>
      </c>
    </row>
    <row r="23" spans="2:3" x14ac:dyDescent="0.25">
      <c r="B23" s="113" t="s">
        <v>569</v>
      </c>
      <c r="C23" s="112">
        <v>1</v>
      </c>
    </row>
    <row r="24" spans="2:3" x14ac:dyDescent="0.25">
      <c r="B24" s="113" t="s">
        <v>777</v>
      </c>
      <c r="C24" s="112">
        <v>1</v>
      </c>
    </row>
    <row r="25" spans="2:3" x14ac:dyDescent="0.25">
      <c r="B25" s="111" t="s">
        <v>166</v>
      </c>
      <c r="C25" s="112">
        <v>5</v>
      </c>
    </row>
    <row r="26" spans="2:3" x14ac:dyDescent="0.25">
      <c r="B26" s="113" t="s">
        <v>481</v>
      </c>
      <c r="C26" s="112">
        <v>1</v>
      </c>
    </row>
    <row r="27" spans="2:3" x14ac:dyDescent="0.25">
      <c r="B27" s="113" t="s">
        <v>493</v>
      </c>
      <c r="C27" s="112">
        <v>1</v>
      </c>
    </row>
    <row r="28" spans="2:3" x14ac:dyDescent="0.25">
      <c r="B28" s="113" t="s">
        <v>490</v>
      </c>
      <c r="C28" s="112">
        <v>1</v>
      </c>
    </row>
    <row r="29" spans="2:3" x14ac:dyDescent="0.25">
      <c r="B29" s="113" t="s">
        <v>480</v>
      </c>
      <c r="C29" s="112">
        <v>1</v>
      </c>
    </row>
    <row r="30" spans="2:3" x14ac:dyDescent="0.25">
      <c r="B30" s="113" t="s">
        <v>512</v>
      </c>
      <c r="C30" s="112">
        <v>1</v>
      </c>
    </row>
    <row r="31" spans="2:3" x14ac:dyDescent="0.25">
      <c r="B31" s="111" t="s">
        <v>1070</v>
      </c>
      <c r="C31" s="112">
        <v>14</v>
      </c>
    </row>
    <row r="32" spans="2:3" x14ac:dyDescent="0.25">
      <c r="B32" s="113" t="s">
        <v>519</v>
      </c>
      <c r="C32" s="112">
        <v>1</v>
      </c>
    </row>
    <row r="33" spans="2:3" x14ac:dyDescent="0.25">
      <c r="B33" s="113" t="s">
        <v>521</v>
      </c>
      <c r="C33" s="112">
        <v>1</v>
      </c>
    </row>
    <row r="34" spans="2:3" x14ac:dyDescent="0.25">
      <c r="B34" s="113" t="s">
        <v>520</v>
      </c>
      <c r="C34" s="112">
        <v>1</v>
      </c>
    </row>
    <row r="35" spans="2:3" x14ac:dyDescent="0.25">
      <c r="B35" s="113" t="s">
        <v>534</v>
      </c>
      <c r="C35" s="112">
        <v>1</v>
      </c>
    </row>
    <row r="36" spans="2:3" x14ac:dyDescent="0.25">
      <c r="B36" s="113" t="s">
        <v>524</v>
      </c>
      <c r="C36" s="112">
        <v>1</v>
      </c>
    </row>
    <row r="37" spans="2:3" x14ac:dyDescent="0.25">
      <c r="B37" s="113" t="s">
        <v>522</v>
      </c>
      <c r="C37" s="112">
        <v>1</v>
      </c>
    </row>
    <row r="38" spans="2:3" x14ac:dyDescent="0.25">
      <c r="B38" s="113" t="s">
        <v>554</v>
      </c>
      <c r="C38" s="112">
        <v>1</v>
      </c>
    </row>
    <row r="39" spans="2:3" x14ac:dyDescent="0.25">
      <c r="B39" s="113" t="s">
        <v>557</v>
      </c>
      <c r="C39" s="112">
        <v>1</v>
      </c>
    </row>
    <row r="40" spans="2:3" x14ac:dyDescent="0.25">
      <c r="B40" s="113" t="s">
        <v>484</v>
      </c>
      <c r="C40" s="112">
        <v>1</v>
      </c>
    </row>
    <row r="41" spans="2:3" x14ac:dyDescent="0.25">
      <c r="B41" s="113" t="s">
        <v>538</v>
      </c>
      <c r="C41" s="112">
        <v>1</v>
      </c>
    </row>
    <row r="42" spans="2:3" x14ac:dyDescent="0.25">
      <c r="B42" s="113" t="s">
        <v>539</v>
      </c>
      <c r="C42" s="112">
        <v>1</v>
      </c>
    </row>
    <row r="43" spans="2:3" x14ac:dyDescent="0.25">
      <c r="B43" s="113" t="s">
        <v>537</v>
      </c>
      <c r="C43" s="112">
        <v>1</v>
      </c>
    </row>
    <row r="44" spans="2:3" x14ac:dyDescent="0.25">
      <c r="B44" s="113" t="s">
        <v>543</v>
      </c>
      <c r="C44" s="112">
        <v>1</v>
      </c>
    </row>
    <row r="45" spans="2:3" x14ac:dyDescent="0.25">
      <c r="B45" s="113" t="s">
        <v>502</v>
      </c>
      <c r="C45" s="112">
        <v>1</v>
      </c>
    </row>
    <row r="46" spans="2:3" x14ac:dyDescent="0.25">
      <c r="B46" s="111" t="s">
        <v>424</v>
      </c>
      <c r="C46" s="112">
        <v>38</v>
      </c>
    </row>
    <row r="47" spans="2:3" ht="15" x14ac:dyDescent="0.25">
      <c r="B47"/>
      <c r="C47"/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0AAD6-79BC-44B9-95DC-5BC870BF49B0}">
  <dimension ref="B2:AF149"/>
  <sheetViews>
    <sheetView showGridLines="0" zoomScale="70" zoomScaleNormal="70" workbookViewId="0">
      <pane xSplit="4" ySplit="2" topLeftCell="P102" activePane="bottomRight" state="frozen"/>
      <selection activeCell="E4" sqref="E4"/>
      <selection pane="topRight" activeCell="E4" sqref="E4"/>
      <selection pane="bottomLeft" activeCell="E4" sqref="E4"/>
      <selection pane="bottomRight" activeCell="E4" sqref="E4"/>
    </sheetView>
  </sheetViews>
  <sheetFormatPr defaultColWidth="9" defaultRowHeight="15" x14ac:dyDescent="0.25"/>
  <cols>
    <col min="1" max="1" width="2.125" style="1" customWidth="1"/>
    <col min="2" max="3" width="15.625" style="1" customWidth="1"/>
    <col min="4" max="4" width="30.625" style="1" customWidth="1"/>
    <col min="5" max="5" width="82.5" style="1" customWidth="1"/>
    <col min="6" max="7" width="15.625" style="83" customWidth="1"/>
    <col min="8" max="8" width="54" style="82" customWidth="1"/>
    <col min="9" max="9" width="15.625" style="1" customWidth="1"/>
    <col min="10" max="11" width="23.625" style="1" customWidth="1"/>
    <col min="12" max="12" width="15.625" style="83" customWidth="1"/>
    <col min="13" max="14" width="15.625" style="1" customWidth="1"/>
    <col min="15" max="15" width="86" style="1" customWidth="1"/>
    <col min="16" max="16" width="47.5" style="1" customWidth="1"/>
    <col min="17" max="17" width="18.625" style="1" bestFit="1" customWidth="1"/>
    <col min="18" max="18" width="153.75" style="1" customWidth="1"/>
    <col min="19" max="19" width="9" style="1" customWidth="1"/>
    <col min="20" max="20" width="71" style="1" customWidth="1"/>
    <col min="21" max="26" width="9" style="1" customWidth="1"/>
    <col min="27" max="27" width="30.75" style="1" customWidth="1"/>
    <col min="28" max="28" width="9" style="1" customWidth="1"/>
    <col min="29" max="30" width="30.75" style="1" customWidth="1"/>
    <col min="31" max="32" width="29.5" style="83" customWidth="1"/>
    <col min="33" max="16384" width="9" style="1"/>
  </cols>
  <sheetData>
    <row r="2" spans="2:32" x14ac:dyDescent="0.25">
      <c r="B2" s="2" t="s">
        <v>8</v>
      </c>
      <c r="C2" s="2" t="s">
        <v>0</v>
      </c>
      <c r="D2" s="2" t="s">
        <v>1</v>
      </c>
      <c r="E2" s="2" t="s">
        <v>2</v>
      </c>
      <c r="F2" s="87" t="s">
        <v>3</v>
      </c>
      <c r="G2" s="87" t="s">
        <v>472</v>
      </c>
      <c r="H2" s="80" t="s">
        <v>4</v>
      </c>
      <c r="I2" s="2" t="s">
        <v>5</v>
      </c>
      <c r="J2" s="2" t="s">
        <v>6</v>
      </c>
      <c r="K2" s="2" t="s">
        <v>421</v>
      </c>
      <c r="L2" s="87" t="s">
        <v>7</v>
      </c>
      <c r="M2" s="2" t="s">
        <v>2</v>
      </c>
      <c r="N2" s="2" t="s">
        <v>3</v>
      </c>
      <c r="O2" s="2" t="s">
        <v>416</v>
      </c>
      <c r="P2" s="2" t="s">
        <v>417</v>
      </c>
      <c r="Q2" s="2" t="s">
        <v>9</v>
      </c>
      <c r="R2" s="2" t="s">
        <v>10</v>
      </c>
      <c r="T2" s="84" t="s">
        <v>413</v>
      </c>
      <c r="U2" s="85" t="s">
        <v>407</v>
      </c>
      <c r="V2" s="85" t="s">
        <v>408</v>
      </c>
      <c r="W2" s="85" t="s">
        <v>409</v>
      </c>
      <c r="X2" s="85" t="s">
        <v>415</v>
      </c>
      <c r="Y2" s="85" t="s">
        <v>410</v>
      </c>
      <c r="Z2" s="85"/>
      <c r="AA2" s="86" t="s">
        <v>419</v>
      </c>
      <c r="AB2" s="85" t="s">
        <v>420</v>
      </c>
      <c r="AC2" s="86" t="s">
        <v>411</v>
      </c>
      <c r="AD2" s="86" t="s">
        <v>418</v>
      </c>
      <c r="AE2" s="86" t="s">
        <v>412</v>
      </c>
      <c r="AF2" s="86" t="s">
        <v>414</v>
      </c>
    </row>
    <row r="3" spans="2:32" x14ac:dyDescent="0.25">
      <c r="B3" s="3"/>
      <c r="C3" s="3" t="s">
        <v>11</v>
      </c>
      <c r="D3" s="3" t="s">
        <v>12</v>
      </c>
      <c r="E3" s="3" t="s">
        <v>13</v>
      </c>
      <c r="F3" s="3" t="s">
        <v>17</v>
      </c>
      <c r="G3" s="3"/>
      <c r="H3" s="3"/>
      <c r="I3" s="3" t="s">
        <v>5</v>
      </c>
      <c r="J3" s="3"/>
      <c r="K3" s="3"/>
      <c r="L3" s="87"/>
      <c r="M3" s="2"/>
      <c r="N3" s="3"/>
      <c r="O3" s="3"/>
      <c r="P3" s="3"/>
      <c r="Q3" s="3"/>
      <c r="R3" s="3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6"/>
      <c r="AF3" s="86"/>
    </row>
    <row r="4" spans="2:32" x14ac:dyDescent="0.25">
      <c r="B4" s="3"/>
      <c r="C4" s="3" t="s">
        <v>11</v>
      </c>
      <c r="D4" s="3" t="s">
        <v>12</v>
      </c>
      <c r="E4" s="3" t="s">
        <v>14</v>
      </c>
      <c r="F4" s="3" t="s">
        <v>18</v>
      </c>
      <c r="G4" s="3"/>
      <c r="H4" s="3"/>
      <c r="I4" s="3" t="s">
        <v>5</v>
      </c>
      <c r="J4" s="3" t="str">
        <f t="shared" ref="J4:K6" si="0">AC4</f>
        <v>Y203396 Rev 001</v>
      </c>
      <c r="K4" s="3" t="str">
        <f t="shared" si="0"/>
        <v>Section 7.2</v>
      </c>
      <c r="L4" s="3">
        <v>7</v>
      </c>
      <c r="M4" s="3" t="s">
        <v>125</v>
      </c>
      <c r="N4" s="3"/>
      <c r="O4" s="1" t="str">
        <f>AE4</f>
        <v/>
      </c>
      <c r="P4" s="1" t="str">
        <f>AF4</f>
        <v/>
      </c>
      <c r="Q4" s="3"/>
      <c r="R4" s="3"/>
      <c r="T4" s="84" t="s">
        <v>154</v>
      </c>
      <c r="U4" s="84">
        <f t="shared" ref="U4:U10" si="1">LEN(T4)</f>
        <v>26</v>
      </c>
      <c r="V4" s="84">
        <f t="shared" ref="V4:V10" si="2">IFERROR(FIND("Y",T4),0)</f>
        <v>8</v>
      </c>
      <c r="W4" s="84">
        <f>IFERROR(FIND("SAE",T4),0)</f>
        <v>0</v>
      </c>
      <c r="X4" s="84">
        <f t="shared" ref="X4:X51" si="3">IFERROR(FIND("CISPR",T4),0)</f>
        <v>0</v>
      </c>
      <c r="Y4" s="84">
        <f t="shared" ref="Y4:Y51" si="4">IF(W4&lt;&gt;0,W4,IF(X4&lt;&gt;0,X4,U4+1))</f>
        <v>27</v>
      </c>
      <c r="Z4" s="84"/>
      <c r="AA4" s="84" t="str">
        <f t="shared" ref="AA4:AA51" si="5">IFERROR(TRIM(MID(T4,V4,Y4-V4)),"")</f>
        <v>Y203396 Rev 001 7.2</v>
      </c>
      <c r="AB4" s="84">
        <f>FIND("Rev",AA4)+7</f>
        <v>16</v>
      </c>
      <c r="AC4" s="84" t="str">
        <f>IFERROR(TRIM(LEFT(AA4,AB4)),"")</f>
        <v>Y203396 Rev 001</v>
      </c>
      <c r="AD4" s="84" t="str">
        <f>IFERROR(CONCATENATE("Section ",RIGHT(AA4,LEN(AA4)-AB4)),"")</f>
        <v>Section 7.2</v>
      </c>
      <c r="AE4" s="86" t="str">
        <f t="shared" ref="AE4:AE51" si="6">IFERROR(TRIM(MID(T4,W4,U4-W4+1)),"")</f>
        <v/>
      </c>
      <c r="AF4" s="86" t="str">
        <f t="shared" ref="AF4:AF47" si="7">IFERROR(TRIM(MID(T4,X4,U4-X4+1)),"")</f>
        <v/>
      </c>
    </row>
    <row r="5" spans="2:32" x14ac:dyDescent="0.25">
      <c r="B5" s="3"/>
      <c r="C5" s="3" t="s">
        <v>11</v>
      </c>
      <c r="D5" s="3" t="s">
        <v>12</v>
      </c>
      <c r="E5" s="3" t="s">
        <v>15</v>
      </c>
      <c r="F5" s="3" t="s">
        <v>19</v>
      </c>
      <c r="G5" s="3"/>
      <c r="H5" s="3"/>
      <c r="I5" s="3" t="s">
        <v>5</v>
      </c>
      <c r="J5" s="3" t="str">
        <f t="shared" si="0"/>
        <v>Y203401 Rev 002</v>
      </c>
      <c r="K5" s="3" t="str">
        <f t="shared" si="0"/>
        <v xml:space="preserve">Section - 7.2
</v>
      </c>
      <c r="L5" s="3">
        <v>48</v>
      </c>
      <c r="M5" s="3" t="s">
        <v>15</v>
      </c>
      <c r="N5" s="3"/>
      <c r="O5" s="1" t="str">
        <f t="shared" ref="O5:O51" si="8">AE5</f>
        <v>SAE J1455 AUG 2012, section 4.1.1.6</v>
      </c>
      <c r="P5" s="1" t="str">
        <f t="shared" ref="P5:P51" si="9">AF5</f>
        <v/>
      </c>
      <c r="Q5" s="3" t="s">
        <v>157</v>
      </c>
      <c r="R5" s="3" t="s">
        <v>158</v>
      </c>
      <c r="T5" s="84" t="s">
        <v>156</v>
      </c>
      <c r="U5" s="84">
        <f t="shared" si="1"/>
        <v>64</v>
      </c>
      <c r="V5" s="84">
        <f t="shared" si="2"/>
        <v>8</v>
      </c>
      <c r="W5" s="84">
        <f t="shared" ref="W5:W51" si="10">IFERROR(FIND("SAE",T5),0)</f>
        <v>30</v>
      </c>
      <c r="X5" s="84">
        <f t="shared" si="3"/>
        <v>0</v>
      </c>
      <c r="Y5" s="84">
        <f t="shared" si="4"/>
        <v>30</v>
      </c>
      <c r="Z5" s="84"/>
      <c r="AA5" s="84" t="str">
        <f t="shared" si="5"/>
        <v xml:space="preserve">Y203401 Rev 002 - 7.2
</v>
      </c>
      <c r="AB5" s="84">
        <f t="shared" ref="AB5:AB68" si="11">FIND("Rev",AA5)+7</f>
        <v>16</v>
      </c>
      <c r="AC5" s="84" t="str">
        <f t="shared" ref="AC5:AC11" si="12">IFERROR(TRIM(LEFT(AA5,AB5)),"")</f>
        <v>Y203401 Rev 002</v>
      </c>
      <c r="AD5" s="84" t="str">
        <f t="shared" ref="AD5:AD11" si="13">IFERROR(CONCATENATE("Section ",RIGHT(AA5,LEN(AA5)-AB5)),"")</f>
        <v xml:space="preserve">Section - 7.2
</v>
      </c>
      <c r="AE5" s="86" t="str">
        <f t="shared" si="6"/>
        <v>SAE J1455 AUG 2012, section 4.1.1.6</v>
      </c>
      <c r="AF5" s="86" t="str">
        <f t="shared" si="7"/>
        <v/>
      </c>
    </row>
    <row r="6" spans="2:32" x14ac:dyDescent="0.25">
      <c r="B6" s="3"/>
      <c r="C6" s="3" t="s">
        <v>11</v>
      </c>
      <c r="D6" s="3" t="s">
        <v>12</v>
      </c>
      <c r="E6" s="3" t="s">
        <v>16</v>
      </c>
      <c r="F6" s="3" t="s">
        <v>20</v>
      </c>
      <c r="G6" s="3"/>
      <c r="H6" s="3"/>
      <c r="I6" s="3" t="s">
        <v>5</v>
      </c>
      <c r="J6" s="3" t="str">
        <f t="shared" si="0"/>
        <v>Y203401 Rev 002</v>
      </c>
      <c r="K6" s="3" t="str">
        <f t="shared" si="0"/>
        <v xml:space="preserve">Section - 7.3
</v>
      </c>
      <c r="L6" s="3">
        <v>49</v>
      </c>
      <c r="M6" s="3" t="s">
        <v>16</v>
      </c>
      <c r="N6" s="3"/>
      <c r="O6" s="1" t="str">
        <f t="shared" si="8"/>
        <v>SAE J1455 AUG 2012, section 4.1.3.1</v>
      </c>
      <c r="P6" s="1" t="str">
        <f t="shared" si="9"/>
        <v/>
      </c>
      <c r="Q6" s="3" t="s">
        <v>157</v>
      </c>
      <c r="R6" s="3" t="s">
        <v>158</v>
      </c>
      <c r="T6" s="84" t="s">
        <v>160</v>
      </c>
      <c r="U6" s="84">
        <f t="shared" si="1"/>
        <v>64</v>
      </c>
      <c r="V6" s="84">
        <f t="shared" si="2"/>
        <v>8</v>
      </c>
      <c r="W6" s="84">
        <f t="shared" si="10"/>
        <v>30</v>
      </c>
      <c r="X6" s="84">
        <f t="shared" si="3"/>
        <v>0</v>
      </c>
      <c r="Y6" s="84">
        <f t="shared" si="4"/>
        <v>30</v>
      </c>
      <c r="Z6" s="84"/>
      <c r="AA6" s="84" t="str">
        <f t="shared" si="5"/>
        <v xml:space="preserve">Y203401 Rev 002 - 7.3
</v>
      </c>
      <c r="AB6" s="84">
        <f t="shared" si="11"/>
        <v>16</v>
      </c>
      <c r="AC6" s="84" t="str">
        <f t="shared" si="12"/>
        <v>Y203401 Rev 002</v>
      </c>
      <c r="AD6" s="84" t="str">
        <f t="shared" si="13"/>
        <v xml:space="preserve">Section - 7.3
</v>
      </c>
      <c r="AE6" s="86" t="str">
        <f t="shared" si="6"/>
        <v>SAE J1455 AUG 2012, section 4.1.3.1</v>
      </c>
      <c r="AF6" s="86" t="str">
        <f t="shared" si="7"/>
        <v/>
      </c>
    </row>
    <row r="7" spans="2:32" x14ac:dyDescent="0.25">
      <c r="B7" s="3"/>
      <c r="C7" s="3" t="s">
        <v>11</v>
      </c>
      <c r="D7" s="3" t="s">
        <v>12</v>
      </c>
      <c r="E7" s="3" t="s">
        <v>21</v>
      </c>
      <c r="F7" s="3" t="s">
        <v>22</v>
      </c>
      <c r="G7" s="3"/>
      <c r="H7" s="3"/>
      <c r="I7" s="3" t="s">
        <v>5</v>
      </c>
      <c r="J7" s="3" t="str">
        <f t="shared" ref="J7:J10" si="14">AC7</f>
        <v>Y203401 Rev 002</v>
      </c>
      <c r="K7" s="3" t="str">
        <f t="shared" ref="K7:K10" si="15">AD7</f>
        <v xml:space="preserve">Section - 7.4 &amp; 7.5
</v>
      </c>
      <c r="L7" s="3">
        <v>50</v>
      </c>
      <c r="M7" s="3" t="s">
        <v>126</v>
      </c>
      <c r="N7" s="3"/>
      <c r="O7" s="1" t="str">
        <f t="shared" si="8"/>
        <v>SAE J1455 AUG 2012, section 4.1.3.2</v>
      </c>
      <c r="P7" s="1" t="str">
        <f t="shared" si="9"/>
        <v/>
      </c>
      <c r="Q7" s="3" t="s">
        <v>157</v>
      </c>
      <c r="R7" s="3" t="s">
        <v>158</v>
      </c>
      <c r="T7" s="84" t="s">
        <v>162</v>
      </c>
      <c r="U7" s="84">
        <f t="shared" si="1"/>
        <v>70</v>
      </c>
      <c r="V7" s="84">
        <f t="shared" si="2"/>
        <v>8</v>
      </c>
      <c r="W7" s="84">
        <f t="shared" si="10"/>
        <v>36</v>
      </c>
      <c r="X7" s="84">
        <f t="shared" si="3"/>
        <v>0</v>
      </c>
      <c r="Y7" s="84">
        <f t="shared" si="4"/>
        <v>36</v>
      </c>
      <c r="Z7" s="84"/>
      <c r="AA7" s="84" t="str">
        <f t="shared" si="5"/>
        <v xml:space="preserve">Y203401 Rev 002 - 7.4 &amp; 7.5
</v>
      </c>
      <c r="AB7" s="84">
        <f t="shared" si="11"/>
        <v>16</v>
      </c>
      <c r="AC7" s="84" t="str">
        <f t="shared" si="12"/>
        <v>Y203401 Rev 002</v>
      </c>
      <c r="AD7" s="84" t="str">
        <f t="shared" si="13"/>
        <v xml:space="preserve">Section - 7.4 &amp; 7.5
</v>
      </c>
      <c r="AE7" s="86" t="str">
        <f t="shared" si="6"/>
        <v>SAE J1455 AUG 2012, section 4.1.3.2</v>
      </c>
      <c r="AF7" s="86" t="str">
        <f t="shared" si="7"/>
        <v/>
      </c>
    </row>
    <row r="8" spans="2:32" x14ac:dyDescent="0.25">
      <c r="B8" s="3"/>
      <c r="C8" s="3" t="s">
        <v>11</v>
      </c>
      <c r="D8" s="3" t="s">
        <v>12</v>
      </c>
      <c r="E8" s="3" t="s">
        <v>23</v>
      </c>
      <c r="F8" s="3" t="s">
        <v>24</v>
      </c>
      <c r="G8" s="3"/>
      <c r="H8" s="3"/>
      <c r="I8" s="3" t="s">
        <v>5</v>
      </c>
      <c r="J8" s="3" t="str">
        <f t="shared" si="14"/>
        <v>Y203401 Rev 002</v>
      </c>
      <c r="K8" s="3" t="str">
        <f t="shared" si="15"/>
        <v xml:space="preserve">Section - 7.4 &amp; 7.5
</v>
      </c>
      <c r="L8" s="3">
        <v>50</v>
      </c>
      <c r="M8" s="3" t="s">
        <v>126</v>
      </c>
      <c r="N8" s="3"/>
      <c r="O8" s="1" t="str">
        <f t="shared" si="8"/>
        <v>SAE J1455 AUG 2012, section 4.1.3.2</v>
      </c>
      <c r="P8" s="1" t="str">
        <f t="shared" si="9"/>
        <v/>
      </c>
      <c r="Q8" s="3" t="s">
        <v>157</v>
      </c>
      <c r="R8" s="3" t="s">
        <v>158</v>
      </c>
      <c r="T8" s="84" t="s">
        <v>162</v>
      </c>
      <c r="U8" s="84">
        <f t="shared" si="1"/>
        <v>70</v>
      </c>
      <c r="V8" s="84">
        <f t="shared" si="2"/>
        <v>8</v>
      </c>
      <c r="W8" s="84">
        <f t="shared" si="10"/>
        <v>36</v>
      </c>
      <c r="X8" s="84">
        <f t="shared" si="3"/>
        <v>0</v>
      </c>
      <c r="Y8" s="84">
        <f t="shared" si="4"/>
        <v>36</v>
      </c>
      <c r="Z8" s="84"/>
      <c r="AA8" s="84" t="str">
        <f t="shared" si="5"/>
        <v xml:space="preserve">Y203401 Rev 002 - 7.4 &amp; 7.5
</v>
      </c>
      <c r="AB8" s="84">
        <f t="shared" si="11"/>
        <v>16</v>
      </c>
      <c r="AC8" s="84" t="str">
        <f t="shared" si="12"/>
        <v>Y203401 Rev 002</v>
      </c>
      <c r="AD8" s="84" t="str">
        <f t="shared" si="13"/>
        <v xml:space="preserve">Section - 7.4 &amp; 7.5
</v>
      </c>
      <c r="AE8" s="86" t="str">
        <f t="shared" si="6"/>
        <v>SAE J1455 AUG 2012, section 4.1.3.2</v>
      </c>
      <c r="AF8" s="86" t="str">
        <f t="shared" si="7"/>
        <v/>
      </c>
    </row>
    <row r="9" spans="2:32" x14ac:dyDescent="0.25">
      <c r="B9" s="3"/>
      <c r="C9" s="3" t="s">
        <v>11</v>
      </c>
      <c r="D9" s="3" t="s">
        <v>12</v>
      </c>
      <c r="E9" s="3" t="s">
        <v>25</v>
      </c>
      <c r="F9" s="3" t="s">
        <v>26</v>
      </c>
      <c r="G9" s="3"/>
      <c r="H9" s="3"/>
      <c r="I9" s="3" t="s">
        <v>5</v>
      </c>
      <c r="J9" s="3" t="str">
        <f t="shared" si="14"/>
        <v>Y203401 Rev 002</v>
      </c>
      <c r="K9" s="3" t="str">
        <f t="shared" si="15"/>
        <v xml:space="preserve">Section - 7.6 &amp; 7.7
</v>
      </c>
      <c r="L9" s="3">
        <v>51</v>
      </c>
      <c r="M9" s="3" t="s">
        <v>127</v>
      </c>
      <c r="N9" s="3"/>
      <c r="O9" s="1" t="str">
        <f t="shared" si="8"/>
        <v>SAE J1455 AUG 2012, section 4.2</v>
      </c>
      <c r="P9" s="1" t="str">
        <f t="shared" si="9"/>
        <v/>
      </c>
      <c r="Q9" s="3" t="s">
        <v>157</v>
      </c>
      <c r="R9" s="3" t="s">
        <v>158</v>
      </c>
      <c r="T9" s="84" t="s">
        <v>164</v>
      </c>
      <c r="U9" s="84">
        <f t="shared" si="1"/>
        <v>66</v>
      </c>
      <c r="V9" s="84">
        <f t="shared" si="2"/>
        <v>8</v>
      </c>
      <c r="W9" s="84">
        <f t="shared" si="10"/>
        <v>36</v>
      </c>
      <c r="X9" s="84">
        <f t="shared" si="3"/>
        <v>0</v>
      </c>
      <c r="Y9" s="84">
        <f t="shared" si="4"/>
        <v>36</v>
      </c>
      <c r="Z9" s="84"/>
      <c r="AA9" s="84" t="str">
        <f t="shared" si="5"/>
        <v xml:space="preserve">Y203401 Rev 002 - 7.6 &amp; 7.7
</v>
      </c>
      <c r="AB9" s="84">
        <f t="shared" si="11"/>
        <v>16</v>
      </c>
      <c r="AC9" s="84" t="str">
        <f t="shared" si="12"/>
        <v>Y203401 Rev 002</v>
      </c>
      <c r="AD9" s="84" t="str">
        <f t="shared" si="13"/>
        <v xml:space="preserve">Section - 7.6 &amp; 7.7
</v>
      </c>
      <c r="AE9" s="86" t="str">
        <f t="shared" si="6"/>
        <v>SAE J1455 AUG 2012, section 4.2</v>
      </c>
      <c r="AF9" s="86" t="str">
        <f t="shared" si="7"/>
        <v/>
      </c>
    </row>
    <row r="10" spans="2:32" x14ac:dyDescent="0.25">
      <c r="B10" s="3"/>
      <c r="C10" s="3" t="s">
        <v>11</v>
      </c>
      <c r="D10" s="3" t="s">
        <v>12</v>
      </c>
      <c r="E10" s="3" t="s">
        <v>27</v>
      </c>
      <c r="F10" s="3" t="s">
        <v>28</v>
      </c>
      <c r="G10" s="3"/>
      <c r="H10" s="3" t="s">
        <v>165</v>
      </c>
      <c r="I10" s="3" t="s">
        <v>5</v>
      </c>
      <c r="J10" s="3" t="str">
        <f t="shared" si="14"/>
        <v>Y203401 Rev 002</v>
      </c>
      <c r="K10" s="3" t="str">
        <f t="shared" si="15"/>
        <v xml:space="preserve">Section - 7.6 &amp; 7.7
</v>
      </c>
      <c r="L10" s="3">
        <v>51</v>
      </c>
      <c r="M10" s="3" t="s">
        <v>127</v>
      </c>
      <c r="N10" s="3"/>
      <c r="O10" s="1" t="str">
        <f t="shared" si="8"/>
        <v>SAE J1455 AUG 2012, section 4.2</v>
      </c>
      <c r="P10" s="1" t="str">
        <f t="shared" si="9"/>
        <v/>
      </c>
      <c r="Q10" s="3" t="s">
        <v>157</v>
      </c>
      <c r="R10" s="3" t="s">
        <v>158</v>
      </c>
      <c r="T10" s="84" t="s">
        <v>164</v>
      </c>
      <c r="U10" s="84">
        <f t="shared" si="1"/>
        <v>66</v>
      </c>
      <c r="V10" s="84">
        <f t="shared" si="2"/>
        <v>8</v>
      </c>
      <c r="W10" s="84">
        <f t="shared" si="10"/>
        <v>36</v>
      </c>
      <c r="X10" s="84">
        <f t="shared" si="3"/>
        <v>0</v>
      </c>
      <c r="Y10" s="84">
        <f t="shared" si="4"/>
        <v>36</v>
      </c>
      <c r="Z10" s="84"/>
      <c r="AA10" s="84" t="str">
        <f t="shared" si="5"/>
        <v xml:space="preserve">Y203401 Rev 002 - 7.6 &amp; 7.7
</v>
      </c>
      <c r="AB10" s="84">
        <f t="shared" si="11"/>
        <v>16</v>
      </c>
      <c r="AC10" s="84" t="str">
        <f t="shared" si="12"/>
        <v>Y203401 Rev 002</v>
      </c>
      <c r="AD10" s="84" t="str">
        <f t="shared" si="13"/>
        <v xml:space="preserve">Section - 7.6 &amp; 7.7
</v>
      </c>
      <c r="AE10" s="86" t="str">
        <f t="shared" si="6"/>
        <v>SAE J1455 AUG 2012, section 4.2</v>
      </c>
      <c r="AF10" s="86" t="str">
        <f t="shared" si="7"/>
        <v/>
      </c>
    </row>
    <row r="11" spans="2:32" x14ac:dyDescent="0.25">
      <c r="B11" s="3"/>
      <c r="C11" s="3" t="s">
        <v>11</v>
      </c>
      <c r="D11" s="3" t="s">
        <v>12</v>
      </c>
      <c r="E11" s="3" t="s">
        <v>29</v>
      </c>
      <c r="F11" s="3" t="s">
        <v>30</v>
      </c>
      <c r="G11" s="3"/>
      <c r="H11" s="3" t="s">
        <v>165</v>
      </c>
      <c r="I11" s="3" t="s">
        <v>5</v>
      </c>
      <c r="J11" s="3" t="str">
        <f>AC11</f>
        <v/>
      </c>
      <c r="K11" s="3" t="str">
        <f>AD11</f>
        <v/>
      </c>
      <c r="L11" s="3"/>
      <c r="M11" s="3"/>
      <c r="N11" s="3"/>
      <c r="O11" s="1" t="str">
        <f t="shared" si="8"/>
        <v/>
      </c>
      <c r="P11" s="1" t="str">
        <f t="shared" si="9"/>
        <v/>
      </c>
      <c r="Q11" s="3" t="s">
        <v>166</v>
      </c>
      <c r="R11" s="3" t="s">
        <v>167</v>
      </c>
      <c r="T11" s="84"/>
      <c r="U11" s="84">
        <f>IFERROR(LEN(T11),"")</f>
        <v>0</v>
      </c>
      <c r="V11" s="84">
        <f>IFERROR(FIND("Y",T11),0)</f>
        <v>0</v>
      </c>
      <c r="W11" s="84">
        <f t="shared" si="10"/>
        <v>0</v>
      </c>
      <c r="X11" s="84">
        <f t="shared" si="3"/>
        <v>0</v>
      </c>
      <c r="Y11" s="84">
        <f t="shared" si="4"/>
        <v>1</v>
      </c>
      <c r="Z11" s="84"/>
      <c r="AA11" s="84" t="str">
        <f t="shared" si="5"/>
        <v/>
      </c>
      <c r="AB11" s="84" t="e">
        <f t="shared" si="11"/>
        <v>#VALUE!</v>
      </c>
      <c r="AC11" s="84" t="str">
        <f t="shared" si="12"/>
        <v/>
      </c>
      <c r="AD11" s="84" t="str">
        <f t="shared" si="13"/>
        <v/>
      </c>
      <c r="AE11" s="86" t="str">
        <f t="shared" si="6"/>
        <v/>
      </c>
      <c r="AF11" s="86" t="str">
        <f t="shared" si="7"/>
        <v/>
      </c>
    </row>
    <row r="12" spans="2:32" x14ac:dyDescent="0.25">
      <c r="B12" s="3"/>
      <c r="C12" s="3" t="s">
        <v>11</v>
      </c>
      <c r="D12" s="3" t="s">
        <v>12</v>
      </c>
      <c r="E12" s="3" t="s">
        <v>31</v>
      </c>
      <c r="F12" s="3" t="s">
        <v>32</v>
      </c>
      <c r="G12" s="3"/>
      <c r="H12" s="3" t="s">
        <v>168</v>
      </c>
      <c r="I12" s="3" t="s">
        <v>5</v>
      </c>
      <c r="J12" s="3" t="str">
        <f>AC12</f>
        <v>Y203401 Rev 002</v>
      </c>
      <c r="K12" s="3" t="str">
        <f>AD12</f>
        <v xml:space="preserve">Section - 7.8
</v>
      </c>
      <c r="L12" s="3">
        <v>52</v>
      </c>
      <c r="M12" s="3" t="s">
        <v>128</v>
      </c>
      <c r="N12" s="3"/>
      <c r="O12" s="1" t="str">
        <f t="shared" si="8"/>
        <v>SAE J1455 AUG 2012, section 4.3.3.1</v>
      </c>
      <c r="P12" s="1" t="str">
        <f t="shared" si="9"/>
        <v/>
      </c>
      <c r="Q12" s="3" t="s">
        <v>157</v>
      </c>
      <c r="R12" s="3" t="s">
        <v>158</v>
      </c>
      <c r="T12" s="84" t="s">
        <v>169</v>
      </c>
      <c r="U12" s="84">
        <f t="shared" ref="U12:U51" si="16">LEN(T12)</f>
        <v>64</v>
      </c>
      <c r="V12" s="84">
        <f t="shared" ref="V12:V51" si="17">IFERROR(FIND("Y",T12),0)</f>
        <v>8</v>
      </c>
      <c r="W12" s="84">
        <f t="shared" si="10"/>
        <v>30</v>
      </c>
      <c r="X12" s="84">
        <f t="shared" si="3"/>
        <v>0</v>
      </c>
      <c r="Y12" s="84">
        <f t="shared" si="4"/>
        <v>30</v>
      </c>
      <c r="Z12" s="84"/>
      <c r="AA12" s="84" t="str">
        <f t="shared" si="5"/>
        <v xml:space="preserve">Y203401 Rev 002 - 7.8
</v>
      </c>
      <c r="AB12" s="84">
        <f t="shared" si="11"/>
        <v>16</v>
      </c>
      <c r="AC12" s="84" t="str">
        <f t="shared" ref="AC12:AC29" si="18">IFERROR(TRIM(LEFT(AA12,AB12)),"")</f>
        <v>Y203401 Rev 002</v>
      </c>
      <c r="AD12" s="84" t="str">
        <f t="shared" ref="AD12:AD29" si="19">IFERROR(CONCATENATE("Section ",RIGHT(AA12,LEN(AA12)-AB12)),"")</f>
        <v xml:space="preserve">Section - 7.8
</v>
      </c>
      <c r="AE12" s="86" t="str">
        <f t="shared" si="6"/>
        <v>SAE J1455 AUG 2012, section 4.3.3.1</v>
      </c>
      <c r="AF12" s="86" t="str">
        <f t="shared" si="7"/>
        <v/>
      </c>
    </row>
    <row r="13" spans="2:32" x14ac:dyDescent="0.25">
      <c r="B13" s="3"/>
      <c r="C13" s="3" t="s">
        <v>11</v>
      </c>
      <c r="D13" s="3" t="s">
        <v>12</v>
      </c>
      <c r="E13" s="3" t="s">
        <v>33</v>
      </c>
      <c r="F13" s="3" t="s">
        <v>34</v>
      </c>
      <c r="G13" s="3"/>
      <c r="H13" s="3" t="s">
        <v>170</v>
      </c>
      <c r="I13" s="3" t="s">
        <v>5</v>
      </c>
      <c r="J13" s="3" t="str">
        <f t="shared" ref="J13:J35" si="20">AC13</f>
        <v>Y203401 Rev 002</v>
      </c>
      <c r="K13" s="3" t="str">
        <f t="shared" ref="K13:K35" si="21">AD13</f>
        <v xml:space="preserve">Section - 7.10
</v>
      </c>
      <c r="L13" s="3">
        <v>54</v>
      </c>
      <c r="M13" s="3" t="s">
        <v>129</v>
      </c>
      <c r="N13" s="3"/>
      <c r="O13" s="1" t="str">
        <f t="shared" si="8"/>
        <v>SAE J1455 AUG 2012, section 4.3.3.2</v>
      </c>
      <c r="P13" s="1" t="str">
        <f t="shared" si="9"/>
        <v/>
      </c>
      <c r="Q13" s="3" t="s">
        <v>157</v>
      </c>
      <c r="R13" s="3" t="s">
        <v>158</v>
      </c>
      <c r="T13" s="84" t="s">
        <v>171</v>
      </c>
      <c r="U13" s="84">
        <f t="shared" si="16"/>
        <v>65</v>
      </c>
      <c r="V13" s="84">
        <f t="shared" si="17"/>
        <v>8</v>
      </c>
      <c r="W13" s="84">
        <f t="shared" si="10"/>
        <v>31</v>
      </c>
      <c r="X13" s="84">
        <f t="shared" si="3"/>
        <v>0</v>
      </c>
      <c r="Y13" s="84">
        <f t="shared" si="4"/>
        <v>31</v>
      </c>
      <c r="Z13" s="84"/>
      <c r="AA13" s="84" t="str">
        <f t="shared" si="5"/>
        <v xml:space="preserve">Y203401 Rev 002 - 7.10
</v>
      </c>
      <c r="AB13" s="84">
        <f t="shared" si="11"/>
        <v>16</v>
      </c>
      <c r="AC13" s="84" t="str">
        <f t="shared" si="18"/>
        <v>Y203401 Rev 002</v>
      </c>
      <c r="AD13" s="84" t="str">
        <f t="shared" si="19"/>
        <v xml:space="preserve">Section - 7.10
</v>
      </c>
      <c r="AE13" s="86" t="str">
        <f t="shared" si="6"/>
        <v>SAE J1455 AUG 2012, section 4.3.3.2</v>
      </c>
      <c r="AF13" s="86" t="str">
        <f t="shared" si="7"/>
        <v/>
      </c>
    </row>
    <row r="14" spans="2:32" x14ac:dyDescent="0.25">
      <c r="B14" s="3"/>
      <c r="C14" s="3" t="s">
        <v>11</v>
      </c>
      <c r="D14" s="3" t="s">
        <v>12</v>
      </c>
      <c r="E14" s="3" t="s">
        <v>35</v>
      </c>
      <c r="F14" s="3" t="s">
        <v>36</v>
      </c>
      <c r="G14" s="3"/>
      <c r="H14" s="3"/>
      <c r="I14" s="3" t="s">
        <v>5</v>
      </c>
      <c r="J14" s="3" t="str">
        <f t="shared" si="20"/>
        <v>Y203401 Rev 002</v>
      </c>
      <c r="K14" s="3" t="str">
        <f t="shared" si="21"/>
        <v xml:space="preserve">Section - 7.11
</v>
      </c>
      <c r="L14" s="3">
        <v>55</v>
      </c>
      <c r="M14" s="3" t="s">
        <v>35</v>
      </c>
      <c r="N14" s="3"/>
      <c r="O14" s="1" t="str">
        <f t="shared" si="8"/>
        <v>SAE J1455 AUG 2012, section 4.4</v>
      </c>
      <c r="P14" s="1" t="str">
        <f t="shared" si="9"/>
        <v/>
      </c>
      <c r="Q14" s="3" t="s">
        <v>157</v>
      </c>
      <c r="R14" s="3" t="s">
        <v>158</v>
      </c>
      <c r="T14" s="84" t="s">
        <v>173</v>
      </c>
      <c r="U14" s="84">
        <f t="shared" si="16"/>
        <v>61</v>
      </c>
      <c r="V14" s="84">
        <f t="shared" si="17"/>
        <v>8</v>
      </c>
      <c r="W14" s="84">
        <f t="shared" si="10"/>
        <v>31</v>
      </c>
      <c r="X14" s="84">
        <f t="shared" si="3"/>
        <v>0</v>
      </c>
      <c r="Y14" s="84">
        <f t="shared" si="4"/>
        <v>31</v>
      </c>
      <c r="Z14" s="84"/>
      <c r="AA14" s="84" t="str">
        <f t="shared" si="5"/>
        <v xml:space="preserve">Y203401 Rev 002 - 7.11
</v>
      </c>
      <c r="AB14" s="84">
        <f t="shared" si="11"/>
        <v>16</v>
      </c>
      <c r="AC14" s="84" t="str">
        <f t="shared" si="18"/>
        <v>Y203401 Rev 002</v>
      </c>
      <c r="AD14" s="84" t="str">
        <f t="shared" si="19"/>
        <v xml:space="preserve">Section - 7.11
</v>
      </c>
      <c r="AE14" s="86" t="str">
        <f t="shared" si="6"/>
        <v>SAE J1455 AUG 2012, section 4.4</v>
      </c>
      <c r="AF14" s="86" t="str">
        <f t="shared" si="7"/>
        <v/>
      </c>
    </row>
    <row r="15" spans="2:32" x14ac:dyDescent="0.25">
      <c r="B15" s="3"/>
      <c r="C15" s="3" t="s">
        <v>11</v>
      </c>
      <c r="D15" s="3" t="s">
        <v>12</v>
      </c>
      <c r="E15" s="3" t="s">
        <v>37</v>
      </c>
      <c r="F15" s="3" t="s">
        <v>38</v>
      </c>
      <c r="G15" s="3"/>
      <c r="H15" s="3" t="s">
        <v>174</v>
      </c>
      <c r="I15" s="3" t="s">
        <v>5</v>
      </c>
      <c r="J15" s="3" t="str">
        <f t="shared" si="20"/>
        <v>Y203401 Rev 002</v>
      </c>
      <c r="K15" s="3" t="str">
        <f t="shared" si="21"/>
        <v xml:space="preserve">Section - 7.12
</v>
      </c>
      <c r="L15" s="3">
        <v>56</v>
      </c>
      <c r="M15" s="3" t="s">
        <v>130</v>
      </c>
      <c r="N15" s="3"/>
      <c r="O15" s="1" t="str">
        <f t="shared" si="8"/>
        <v>SAE J1455 AUG 2012, section 4.5</v>
      </c>
      <c r="P15" s="1" t="str">
        <f t="shared" si="9"/>
        <v/>
      </c>
      <c r="Q15" s="3" t="s">
        <v>157</v>
      </c>
      <c r="R15" s="3" t="s">
        <v>176</v>
      </c>
      <c r="T15" s="84" t="s">
        <v>175</v>
      </c>
      <c r="U15" s="84">
        <f t="shared" si="16"/>
        <v>61</v>
      </c>
      <c r="V15" s="84">
        <f t="shared" si="17"/>
        <v>8</v>
      </c>
      <c r="W15" s="84">
        <f t="shared" si="10"/>
        <v>31</v>
      </c>
      <c r="X15" s="84">
        <f t="shared" si="3"/>
        <v>0</v>
      </c>
      <c r="Y15" s="84">
        <f t="shared" si="4"/>
        <v>31</v>
      </c>
      <c r="Z15" s="84"/>
      <c r="AA15" s="84" t="str">
        <f t="shared" si="5"/>
        <v xml:space="preserve">Y203401 Rev 002 - 7.12
</v>
      </c>
      <c r="AB15" s="84">
        <f t="shared" si="11"/>
        <v>16</v>
      </c>
      <c r="AC15" s="84" t="str">
        <f t="shared" si="18"/>
        <v>Y203401 Rev 002</v>
      </c>
      <c r="AD15" s="84" t="str">
        <f t="shared" si="19"/>
        <v xml:space="preserve">Section - 7.12
</v>
      </c>
      <c r="AE15" s="86" t="str">
        <f t="shared" si="6"/>
        <v>SAE J1455 AUG 2012, section 4.5</v>
      </c>
      <c r="AF15" s="86" t="str">
        <f t="shared" si="7"/>
        <v/>
      </c>
    </row>
    <row r="16" spans="2:32" x14ac:dyDescent="0.25">
      <c r="B16" s="3"/>
      <c r="C16" s="3" t="s">
        <v>11</v>
      </c>
      <c r="D16" s="3" t="s">
        <v>12</v>
      </c>
      <c r="E16" s="3" t="s">
        <v>39</v>
      </c>
      <c r="F16" s="3" t="s">
        <v>40</v>
      </c>
      <c r="G16" s="3"/>
      <c r="H16" s="3" t="s">
        <v>174</v>
      </c>
      <c r="I16" s="3" t="s">
        <v>5</v>
      </c>
      <c r="J16" s="3" t="str">
        <f t="shared" si="20"/>
        <v>Y203401 Rev 002</v>
      </c>
      <c r="K16" s="3" t="str">
        <f t="shared" si="21"/>
        <v xml:space="preserve">Section - 7.12
</v>
      </c>
      <c r="L16" s="3">
        <v>56</v>
      </c>
      <c r="M16" s="3" t="s">
        <v>130</v>
      </c>
      <c r="N16" s="3"/>
      <c r="O16" s="1" t="str">
        <f t="shared" si="8"/>
        <v>SAE J1455 AUG 2012, section 4.5</v>
      </c>
      <c r="P16" s="1" t="str">
        <f t="shared" si="9"/>
        <v/>
      </c>
      <c r="Q16" s="3" t="s">
        <v>157</v>
      </c>
      <c r="R16" s="3" t="s">
        <v>176</v>
      </c>
      <c r="T16" s="84" t="s">
        <v>175</v>
      </c>
      <c r="U16" s="84">
        <f t="shared" si="16"/>
        <v>61</v>
      </c>
      <c r="V16" s="84">
        <f t="shared" si="17"/>
        <v>8</v>
      </c>
      <c r="W16" s="84">
        <f t="shared" si="10"/>
        <v>31</v>
      </c>
      <c r="X16" s="84">
        <f t="shared" si="3"/>
        <v>0</v>
      </c>
      <c r="Y16" s="84">
        <f t="shared" si="4"/>
        <v>31</v>
      </c>
      <c r="Z16" s="84"/>
      <c r="AA16" s="84" t="str">
        <f t="shared" si="5"/>
        <v xml:space="preserve">Y203401 Rev 002 - 7.12
</v>
      </c>
      <c r="AB16" s="84">
        <f t="shared" si="11"/>
        <v>16</v>
      </c>
      <c r="AC16" s="84" t="str">
        <f t="shared" si="18"/>
        <v>Y203401 Rev 002</v>
      </c>
      <c r="AD16" s="84" t="str">
        <f t="shared" si="19"/>
        <v xml:space="preserve">Section - 7.12
</v>
      </c>
      <c r="AE16" s="86" t="str">
        <f t="shared" si="6"/>
        <v>SAE J1455 AUG 2012, section 4.5</v>
      </c>
      <c r="AF16" s="86" t="str">
        <f t="shared" si="7"/>
        <v/>
      </c>
    </row>
    <row r="17" spans="2:32" x14ac:dyDescent="0.25">
      <c r="B17" s="3"/>
      <c r="C17" s="3" t="s">
        <v>11</v>
      </c>
      <c r="D17" s="3" t="s">
        <v>12</v>
      </c>
      <c r="E17" s="3" t="s">
        <v>41</v>
      </c>
      <c r="F17" s="3" t="s">
        <v>42</v>
      </c>
      <c r="G17" s="3"/>
      <c r="H17" s="3"/>
      <c r="I17" s="3" t="s">
        <v>5</v>
      </c>
      <c r="J17" s="3" t="str">
        <f t="shared" si="20"/>
        <v>Y203401 Rev 002</v>
      </c>
      <c r="K17" s="3" t="str">
        <f t="shared" si="21"/>
        <v xml:space="preserve">Section - 7.13
</v>
      </c>
      <c r="L17" s="3">
        <v>57</v>
      </c>
      <c r="M17" s="3" t="s">
        <v>41</v>
      </c>
      <c r="N17" s="3"/>
      <c r="O17" s="1" t="str">
        <f t="shared" si="8"/>
        <v>SAE J1455 AUG 2012, section 4.6</v>
      </c>
      <c r="P17" s="1" t="str">
        <f t="shared" si="9"/>
        <v/>
      </c>
      <c r="Q17" s="3" t="s">
        <v>157</v>
      </c>
      <c r="R17" s="3" t="s">
        <v>179</v>
      </c>
      <c r="T17" s="84" t="s">
        <v>178</v>
      </c>
      <c r="U17" s="84">
        <f t="shared" si="16"/>
        <v>61</v>
      </c>
      <c r="V17" s="84">
        <f t="shared" si="17"/>
        <v>8</v>
      </c>
      <c r="W17" s="84">
        <f t="shared" si="10"/>
        <v>31</v>
      </c>
      <c r="X17" s="84">
        <f t="shared" si="3"/>
        <v>0</v>
      </c>
      <c r="Y17" s="84">
        <f t="shared" si="4"/>
        <v>31</v>
      </c>
      <c r="Z17" s="84"/>
      <c r="AA17" s="84" t="str">
        <f t="shared" si="5"/>
        <v xml:space="preserve">Y203401 Rev 002 - 7.13
</v>
      </c>
      <c r="AB17" s="84">
        <f t="shared" si="11"/>
        <v>16</v>
      </c>
      <c r="AC17" s="84" t="str">
        <f t="shared" si="18"/>
        <v>Y203401 Rev 002</v>
      </c>
      <c r="AD17" s="84" t="str">
        <f t="shared" si="19"/>
        <v xml:space="preserve">Section - 7.13
</v>
      </c>
      <c r="AE17" s="86" t="str">
        <f t="shared" si="6"/>
        <v>SAE J1455 AUG 2012, section 4.6</v>
      </c>
      <c r="AF17" s="86" t="str">
        <f t="shared" si="7"/>
        <v/>
      </c>
    </row>
    <row r="18" spans="2:32" x14ac:dyDescent="0.25">
      <c r="B18" s="3"/>
      <c r="C18" s="3" t="s">
        <v>11</v>
      </c>
      <c r="D18" s="3" t="s">
        <v>12</v>
      </c>
      <c r="E18" s="3" t="s">
        <v>43</v>
      </c>
      <c r="F18" s="3" t="s">
        <v>44</v>
      </c>
      <c r="G18" s="3"/>
      <c r="H18" s="3" t="s">
        <v>180</v>
      </c>
      <c r="I18" s="3" t="s">
        <v>5</v>
      </c>
      <c r="J18" s="3" t="str">
        <f t="shared" si="20"/>
        <v>Y203401 Rev 002</v>
      </c>
      <c r="K18" s="3" t="str">
        <f t="shared" si="21"/>
        <v xml:space="preserve">Section - 7.16
</v>
      </c>
      <c r="L18" s="3">
        <v>60</v>
      </c>
      <c r="M18" s="3" t="s">
        <v>131</v>
      </c>
      <c r="N18" s="3"/>
      <c r="O18" s="1" t="str">
        <f t="shared" si="8"/>
        <v>SAE J1455 AUG 2012, section 4.9</v>
      </c>
      <c r="P18" s="1" t="str">
        <f t="shared" si="9"/>
        <v/>
      </c>
      <c r="Q18" s="3" t="s">
        <v>157</v>
      </c>
      <c r="R18" s="3" t="s">
        <v>182</v>
      </c>
      <c r="T18" s="84" t="s">
        <v>181</v>
      </c>
      <c r="U18" s="84">
        <f t="shared" si="16"/>
        <v>61</v>
      </c>
      <c r="V18" s="84">
        <f t="shared" si="17"/>
        <v>8</v>
      </c>
      <c r="W18" s="84">
        <f t="shared" si="10"/>
        <v>31</v>
      </c>
      <c r="X18" s="84">
        <f t="shared" si="3"/>
        <v>0</v>
      </c>
      <c r="Y18" s="84">
        <f t="shared" si="4"/>
        <v>31</v>
      </c>
      <c r="Z18" s="84"/>
      <c r="AA18" s="84" t="str">
        <f t="shared" si="5"/>
        <v xml:space="preserve">Y203401 Rev 002 - 7.16
</v>
      </c>
      <c r="AB18" s="84">
        <f t="shared" si="11"/>
        <v>16</v>
      </c>
      <c r="AC18" s="84" t="str">
        <f t="shared" si="18"/>
        <v>Y203401 Rev 002</v>
      </c>
      <c r="AD18" s="84" t="str">
        <f t="shared" si="19"/>
        <v xml:space="preserve">Section - 7.16
</v>
      </c>
      <c r="AE18" s="86" t="str">
        <f t="shared" si="6"/>
        <v>SAE J1455 AUG 2012, section 4.9</v>
      </c>
      <c r="AF18" s="86" t="str">
        <f t="shared" si="7"/>
        <v/>
      </c>
    </row>
    <row r="19" spans="2:32" x14ac:dyDescent="0.25">
      <c r="B19" s="3"/>
      <c r="C19" s="3" t="s">
        <v>11</v>
      </c>
      <c r="D19" s="3" t="s">
        <v>12</v>
      </c>
      <c r="E19" s="3" t="s">
        <v>45</v>
      </c>
      <c r="F19" s="3" t="s">
        <v>46</v>
      </c>
      <c r="G19" s="3"/>
      <c r="H19" s="3" t="s">
        <v>180</v>
      </c>
      <c r="I19" s="3" t="s">
        <v>5</v>
      </c>
      <c r="J19" s="3" t="str">
        <f t="shared" si="20"/>
        <v>Y203401 Rev 002</v>
      </c>
      <c r="K19" s="3" t="str">
        <f t="shared" si="21"/>
        <v xml:space="preserve">Section - 7.17
</v>
      </c>
      <c r="L19" s="3">
        <v>61</v>
      </c>
      <c r="M19" s="3" t="s">
        <v>132</v>
      </c>
      <c r="N19" s="3"/>
      <c r="O19" s="1" t="str">
        <f t="shared" si="8"/>
        <v>SAE J1455 AUG 2012, section 4.9</v>
      </c>
      <c r="P19" s="1" t="str">
        <f t="shared" si="9"/>
        <v/>
      </c>
      <c r="Q19" s="3" t="s">
        <v>166</v>
      </c>
      <c r="R19" s="3" t="s">
        <v>184</v>
      </c>
      <c r="T19" s="84" t="s">
        <v>183</v>
      </c>
      <c r="U19" s="84">
        <f t="shared" si="16"/>
        <v>61</v>
      </c>
      <c r="V19" s="84">
        <f t="shared" si="17"/>
        <v>8</v>
      </c>
      <c r="W19" s="84">
        <f t="shared" si="10"/>
        <v>31</v>
      </c>
      <c r="X19" s="84">
        <f t="shared" si="3"/>
        <v>0</v>
      </c>
      <c r="Y19" s="84">
        <f t="shared" si="4"/>
        <v>31</v>
      </c>
      <c r="Z19" s="84"/>
      <c r="AA19" s="84" t="str">
        <f t="shared" si="5"/>
        <v xml:space="preserve">Y203401 Rev 002 - 7.17
</v>
      </c>
      <c r="AB19" s="84">
        <f t="shared" si="11"/>
        <v>16</v>
      </c>
      <c r="AC19" s="84" t="str">
        <f t="shared" si="18"/>
        <v>Y203401 Rev 002</v>
      </c>
      <c r="AD19" s="84" t="str">
        <f t="shared" si="19"/>
        <v xml:space="preserve">Section - 7.17
</v>
      </c>
      <c r="AE19" s="86" t="str">
        <f t="shared" si="6"/>
        <v>SAE J1455 AUG 2012, section 4.9</v>
      </c>
      <c r="AF19" s="86" t="str">
        <f t="shared" si="7"/>
        <v/>
      </c>
    </row>
    <row r="20" spans="2:32" x14ac:dyDescent="0.25">
      <c r="B20" s="3"/>
      <c r="C20" s="3" t="s">
        <v>11</v>
      </c>
      <c r="D20" s="3" t="s">
        <v>12</v>
      </c>
      <c r="E20" s="3" t="s">
        <v>47</v>
      </c>
      <c r="F20" s="3" t="s">
        <v>48</v>
      </c>
      <c r="G20" s="3"/>
      <c r="H20" s="3"/>
      <c r="I20" s="3" t="s">
        <v>5</v>
      </c>
      <c r="J20" s="3" t="str">
        <f t="shared" si="20"/>
        <v>Y203401 Rev 002</v>
      </c>
      <c r="K20" s="3" t="str">
        <f t="shared" si="21"/>
        <v xml:space="preserve">Section - 7.14
</v>
      </c>
      <c r="L20" s="3">
        <v>58</v>
      </c>
      <c r="M20" s="3" t="s">
        <v>47</v>
      </c>
      <c r="N20" s="3"/>
      <c r="O20" s="1" t="str">
        <f t="shared" si="8"/>
        <v>SAE J1455 AUG 2012, section 4.7</v>
      </c>
      <c r="P20" s="1" t="str">
        <f t="shared" si="9"/>
        <v/>
      </c>
      <c r="Q20" s="3" t="s">
        <v>157</v>
      </c>
      <c r="R20" s="3" t="s">
        <v>158</v>
      </c>
      <c r="T20" s="84" t="s">
        <v>186</v>
      </c>
      <c r="U20" s="84">
        <f t="shared" si="16"/>
        <v>61</v>
      </c>
      <c r="V20" s="84">
        <f t="shared" si="17"/>
        <v>8</v>
      </c>
      <c r="W20" s="84">
        <f t="shared" si="10"/>
        <v>31</v>
      </c>
      <c r="X20" s="84">
        <f t="shared" si="3"/>
        <v>0</v>
      </c>
      <c r="Y20" s="84">
        <f t="shared" si="4"/>
        <v>31</v>
      </c>
      <c r="Z20" s="84"/>
      <c r="AA20" s="84" t="str">
        <f t="shared" si="5"/>
        <v xml:space="preserve">Y203401 Rev 002 - 7.14
</v>
      </c>
      <c r="AB20" s="84">
        <f t="shared" si="11"/>
        <v>16</v>
      </c>
      <c r="AC20" s="84" t="str">
        <f t="shared" si="18"/>
        <v>Y203401 Rev 002</v>
      </c>
      <c r="AD20" s="84" t="str">
        <f t="shared" si="19"/>
        <v xml:space="preserve">Section - 7.14
</v>
      </c>
      <c r="AE20" s="86" t="str">
        <f t="shared" si="6"/>
        <v>SAE J1455 AUG 2012, section 4.7</v>
      </c>
      <c r="AF20" s="86" t="str">
        <f t="shared" si="7"/>
        <v/>
      </c>
    </row>
    <row r="21" spans="2:32" x14ac:dyDescent="0.25">
      <c r="B21" s="3"/>
      <c r="C21" s="3" t="s">
        <v>11</v>
      </c>
      <c r="D21" s="3" t="s">
        <v>12</v>
      </c>
      <c r="E21" s="3" t="s">
        <v>49</v>
      </c>
      <c r="F21" s="3" t="s">
        <v>50</v>
      </c>
      <c r="G21" s="3"/>
      <c r="H21" s="3"/>
      <c r="I21" s="3" t="s">
        <v>5</v>
      </c>
      <c r="J21" s="3" t="str">
        <f t="shared" si="20"/>
        <v>Y203401 Rev 002</v>
      </c>
      <c r="K21" s="3" t="str">
        <f t="shared" si="21"/>
        <v xml:space="preserve">Section - 7.15
</v>
      </c>
      <c r="L21" s="3">
        <v>59</v>
      </c>
      <c r="M21" s="3" t="s">
        <v>49</v>
      </c>
      <c r="N21" s="3"/>
      <c r="O21" s="1" t="str">
        <f t="shared" si="8"/>
        <v>SAE J1455 AUG 2012, section 4.8</v>
      </c>
      <c r="P21" s="1" t="str">
        <f t="shared" si="9"/>
        <v/>
      </c>
      <c r="Q21" s="3" t="s">
        <v>157</v>
      </c>
      <c r="R21" s="3" t="s">
        <v>158</v>
      </c>
      <c r="T21" s="84" t="s">
        <v>188</v>
      </c>
      <c r="U21" s="84">
        <f t="shared" si="16"/>
        <v>61</v>
      </c>
      <c r="V21" s="84">
        <f t="shared" si="17"/>
        <v>8</v>
      </c>
      <c r="W21" s="84">
        <f t="shared" si="10"/>
        <v>31</v>
      </c>
      <c r="X21" s="84">
        <f t="shared" si="3"/>
        <v>0</v>
      </c>
      <c r="Y21" s="84">
        <f t="shared" si="4"/>
        <v>31</v>
      </c>
      <c r="Z21" s="84"/>
      <c r="AA21" s="84" t="str">
        <f t="shared" si="5"/>
        <v xml:space="preserve">Y203401 Rev 002 - 7.15
</v>
      </c>
      <c r="AB21" s="84">
        <f t="shared" si="11"/>
        <v>16</v>
      </c>
      <c r="AC21" s="84" t="str">
        <f t="shared" si="18"/>
        <v>Y203401 Rev 002</v>
      </c>
      <c r="AD21" s="84" t="str">
        <f t="shared" si="19"/>
        <v xml:space="preserve">Section - 7.15
</v>
      </c>
      <c r="AE21" s="86" t="str">
        <f t="shared" si="6"/>
        <v>SAE J1455 AUG 2012, section 4.8</v>
      </c>
      <c r="AF21" s="86" t="str">
        <f t="shared" si="7"/>
        <v/>
      </c>
    </row>
    <row r="22" spans="2:32" x14ac:dyDescent="0.25">
      <c r="B22" s="3"/>
      <c r="C22" s="3" t="s">
        <v>11</v>
      </c>
      <c r="D22" s="3" t="s">
        <v>12</v>
      </c>
      <c r="E22" s="3" t="s">
        <v>51</v>
      </c>
      <c r="F22" s="3" t="s">
        <v>52</v>
      </c>
      <c r="G22" s="3"/>
      <c r="H22" s="3"/>
      <c r="I22" s="3" t="s">
        <v>5</v>
      </c>
      <c r="J22" s="3" t="str">
        <f t="shared" si="20"/>
        <v>Y203396 Rev 001</v>
      </c>
      <c r="K22" s="3" t="str">
        <f t="shared" si="21"/>
        <v xml:space="preserve">Section 7.18
</v>
      </c>
      <c r="L22" s="3">
        <v>47</v>
      </c>
      <c r="M22" s="3" t="s">
        <v>133</v>
      </c>
      <c r="N22" s="3"/>
      <c r="O22" s="1" t="str">
        <f t="shared" si="8"/>
        <v>SAE J1455 AUG 2012, section 4.12</v>
      </c>
      <c r="P22" s="1" t="str">
        <f t="shared" si="9"/>
        <v/>
      </c>
      <c r="Q22" s="3" t="s">
        <v>157</v>
      </c>
      <c r="R22" s="3" t="s">
        <v>158</v>
      </c>
      <c r="T22" s="84" t="s">
        <v>190</v>
      </c>
      <c r="U22" s="84">
        <f t="shared" si="16"/>
        <v>60</v>
      </c>
      <c r="V22" s="84">
        <f t="shared" si="17"/>
        <v>8</v>
      </c>
      <c r="W22" s="84">
        <f t="shared" si="10"/>
        <v>29</v>
      </c>
      <c r="X22" s="84">
        <f t="shared" si="3"/>
        <v>0</v>
      </c>
      <c r="Y22" s="84">
        <f t="shared" si="4"/>
        <v>29</v>
      </c>
      <c r="Z22" s="84"/>
      <c r="AA22" s="84" t="str">
        <f t="shared" si="5"/>
        <v xml:space="preserve">Y203396 Rev 001 7.18
</v>
      </c>
      <c r="AB22" s="84">
        <f t="shared" si="11"/>
        <v>16</v>
      </c>
      <c r="AC22" s="84" t="str">
        <f t="shared" si="18"/>
        <v>Y203396 Rev 001</v>
      </c>
      <c r="AD22" s="84" t="str">
        <f t="shared" si="19"/>
        <v xml:space="preserve">Section 7.18
</v>
      </c>
      <c r="AE22" s="86" t="str">
        <f t="shared" si="6"/>
        <v>SAE J1455 AUG 2012, section 4.12</v>
      </c>
      <c r="AF22" s="86" t="str">
        <f t="shared" si="7"/>
        <v/>
      </c>
    </row>
    <row r="23" spans="2:32" x14ac:dyDescent="0.25">
      <c r="B23" s="3"/>
      <c r="C23" s="3" t="s">
        <v>11</v>
      </c>
      <c r="D23" s="3" t="s">
        <v>12</v>
      </c>
      <c r="E23" s="3" t="s">
        <v>53</v>
      </c>
      <c r="F23" s="3" t="s">
        <v>54</v>
      </c>
      <c r="G23" s="3"/>
      <c r="H23" s="3"/>
      <c r="I23" s="3" t="s">
        <v>5</v>
      </c>
      <c r="J23" s="3" t="str">
        <f t="shared" si="20"/>
        <v>Y203399 Rev 001</v>
      </c>
      <c r="K23" s="3" t="str">
        <f t="shared" si="21"/>
        <v xml:space="preserve">Section - 7.1
</v>
      </c>
      <c r="L23" s="3">
        <v>41</v>
      </c>
      <c r="M23" s="3" t="s">
        <v>53</v>
      </c>
      <c r="N23" s="3"/>
      <c r="O23" s="1" t="str">
        <f t="shared" si="8"/>
        <v>SAE J1455 AUG 2012, section 4.10.4.1</v>
      </c>
      <c r="P23" s="1" t="str">
        <f t="shared" si="9"/>
        <v/>
      </c>
      <c r="Q23" s="3" t="s">
        <v>157</v>
      </c>
      <c r="R23" s="3" t="s">
        <v>158</v>
      </c>
      <c r="T23" s="84" t="s">
        <v>192</v>
      </c>
      <c r="U23" s="84">
        <f t="shared" si="16"/>
        <v>65</v>
      </c>
      <c r="V23" s="84">
        <f t="shared" si="17"/>
        <v>8</v>
      </c>
      <c r="W23" s="84">
        <f t="shared" si="10"/>
        <v>30</v>
      </c>
      <c r="X23" s="84">
        <f t="shared" si="3"/>
        <v>0</v>
      </c>
      <c r="Y23" s="84">
        <f t="shared" si="4"/>
        <v>30</v>
      </c>
      <c r="Z23" s="84"/>
      <c r="AA23" s="84" t="str">
        <f t="shared" si="5"/>
        <v xml:space="preserve">Y203399 Rev 001 - 7.1
</v>
      </c>
      <c r="AB23" s="84">
        <f t="shared" si="11"/>
        <v>16</v>
      </c>
      <c r="AC23" s="84" t="str">
        <f t="shared" si="18"/>
        <v>Y203399 Rev 001</v>
      </c>
      <c r="AD23" s="84" t="str">
        <f t="shared" si="19"/>
        <v xml:space="preserve">Section - 7.1
</v>
      </c>
      <c r="AE23" s="86" t="str">
        <f t="shared" si="6"/>
        <v>SAE J1455 AUG 2012, section 4.10.4.1</v>
      </c>
      <c r="AF23" s="86" t="str">
        <f t="shared" si="7"/>
        <v/>
      </c>
    </row>
    <row r="24" spans="2:32" x14ac:dyDescent="0.25">
      <c r="B24" s="3"/>
      <c r="C24" s="3" t="s">
        <v>11</v>
      </c>
      <c r="D24" s="3" t="s">
        <v>12</v>
      </c>
      <c r="E24" s="3" t="s">
        <v>55</v>
      </c>
      <c r="F24" s="3" t="s">
        <v>56</v>
      </c>
      <c r="G24" s="3"/>
      <c r="H24" s="3"/>
      <c r="I24" s="3" t="s">
        <v>5</v>
      </c>
      <c r="J24" s="3" t="str">
        <f t="shared" si="20"/>
        <v>Y203399 Rev 001</v>
      </c>
      <c r="K24" s="3" t="str">
        <f t="shared" si="21"/>
        <v xml:space="preserve">Section - 7.2
</v>
      </c>
      <c r="L24" s="3">
        <v>42</v>
      </c>
      <c r="M24" s="3" t="s">
        <v>55</v>
      </c>
      <c r="N24" s="3"/>
      <c r="O24" s="1" t="str">
        <f t="shared" si="8"/>
        <v>SAE J1455 AUG 2012, section 4.10.4.2</v>
      </c>
      <c r="P24" s="1" t="str">
        <f t="shared" si="9"/>
        <v/>
      </c>
      <c r="Q24" s="3" t="s">
        <v>157</v>
      </c>
      <c r="R24" s="3" t="s">
        <v>158</v>
      </c>
      <c r="T24" s="84" t="s">
        <v>194</v>
      </c>
      <c r="U24" s="84">
        <f t="shared" si="16"/>
        <v>65</v>
      </c>
      <c r="V24" s="84">
        <f t="shared" si="17"/>
        <v>8</v>
      </c>
      <c r="W24" s="84">
        <f t="shared" si="10"/>
        <v>30</v>
      </c>
      <c r="X24" s="84">
        <f t="shared" si="3"/>
        <v>0</v>
      </c>
      <c r="Y24" s="84">
        <f t="shared" si="4"/>
        <v>30</v>
      </c>
      <c r="Z24" s="84"/>
      <c r="AA24" s="84" t="str">
        <f t="shared" si="5"/>
        <v xml:space="preserve">Y203399 Rev 001 - 7.2
</v>
      </c>
      <c r="AB24" s="84">
        <f t="shared" si="11"/>
        <v>16</v>
      </c>
      <c r="AC24" s="84" t="str">
        <f t="shared" si="18"/>
        <v>Y203399 Rev 001</v>
      </c>
      <c r="AD24" s="84" t="str">
        <f t="shared" si="19"/>
        <v xml:space="preserve">Section - 7.2
</v>
      </c>
      <c r="AE24" s="86" t="str">
        <f t="shared" si="6"/>
        <v>SAE J1455 AUG 2012, section 4.10.4.2</v>
      </c>
      <c r="AF24" s="86" t="str">
        <f t="shared" si="7"/>
        <v/>
      </c>
    </row>
    <row r="25" spans="2:32" x14ac:dyDescent="0.25">
      <c r="B25" s="3"/>
      <c r="C25" s="3" t="s">
        <v>11</v>
      </c>
      <c r="D25" s="3" t="s">
        <v>12</v>
      </c>
      <c r="E25" s="3" t="s">
        <v>57</v>
      </c>
      <c r="F25" s="3" t="s">
        <v>58</v>
      </c>
      <c r="G25" s="3"/>
      <c r="H25" s="3" t="s">
        <v>195</v>
      </c>
      <c r="I25" s="3" t="s">
        <v>5</v>
      </c>
      <c r="J25" s="3" t="str">
        <f t="shared" si="20"/>
        <v>Y203399 Rev 001</v>
      </c>
      <c r="K25" s="3" t="str">
        <f t="shared" si="21"/>
        <v xml:space="preserve">Section - 7.3
</v>
      </c>
      <c r="L25" s="3">
        <v>43</v>
      </c>
      <c r="M25" s="3" t="s">
        <v>57</v>
      </c>
      <c r="N25" s="3"/>
      <c r="O25" s="1" t="str">
        <f t="shared" si="8"/>
        <v>SAE J1455 AUG 2012, section 4.11.3.1</v>
      </c>
      <c r="P25" s="1" t="str">
        <f t="shared" si="9"/>
        <v/>
      </c>
      <c r="Q25" s="3" t="s">
        <v>157</v>
      </c>
      <c r="R25" s="3" t="s">
        <v>158</v>
      </c>
      <c r="T25" s="84" t="s">
        <v>196</v>
      </c>
      <c r="U25" s="84">
        <f t="shared" si="16"/>
        <v>65</v>
      </c>
      <c r="V25" s="84">
        <f t="shared" si="17"/>
        <v>8</v>
      </c>
      <c r="W25" s="84">
        <f t="shared" si="10"/>
        <v>30</v>
      </c>
      <c r="X25" s="84">
        <f t="shared" si="3"/>
        <v>0</v>
      </c>
      <c r="Y25" s="84">
        <f t="shared" si="4"/>
        <v>30</v>
      </c>
      <c r="Z25" s="84"/>
      <c r="AA25" s="84" t="str">
        <f t="shared" si="5"/>
        <v xml:space="preserve">Y203399 Rev 001 - 7.3
</v>
      </c>
      <c r="AB25" s="84">
        <f t="shared" si="11"/>
        <v>16</v>
      </c>
      <c r="AC25" s="84" t="str">
        <f t="shared" si="18"/>
        <v>Y203399 Rev 001</v>
      </c>
      <c r="AD25" s="84" t="str">
        <f t="shared" si="19"/>
        <v xml:space="preserve">Section - 7.3
</v>
      </c>
      <c r="AE25" s="86" t="str">
        <f t="shared" si="6"/>
        <v>SAE J1455 AUG 2012, section 4.11.3.1</v>
      </c>
      <c r="AF25" s="86" t="str">
        <f t="shared" si="7"/>
        <v/>
      </c>
    </row>
    <row r="26" spans="2:32" x14ac:dyDescent="0.25">
      <c r="B26" s="3"/>
      <c r="C26" s="3" t="s">
        <v>11</v>
      </c>
      <c r="D26" s="3" t="s">
        <v>12</v>
      </c>
      <c r="E26" s="3" t="s">
        <v>59</v>
      </c>
      <c r="F26" s="3" t="s">
        <v>60</v>
      </c>
      <c r="G26" s="3"/>
      <c r="H26" s="3" t="s">
        <v>197</v>
      </c>
      <c r="I26" s="3" t="s">
        <v>5</v>
      </c>
      <c r="J26" s="3" t="str">
        <f t="shared" si="20"/>
        <v>Y203399 Rev 001</v>
      </c>
      <c r="K26" s="3" t="str">
        <f t="shared" si="21"/>
        <v xml:space="preserve">Section - 7.4
</v>
      </c>
      <c r="L26" s="3">
        <v>44</v>
      </c>
      <c r="M26" s="3" t="s">
        <v>59</v>
      </c>
      <c r="N26" s="3"/>
      <c r="O26" s="1" t="str">
        <f t="shared" si="8"/>
        <v>SAE J1455 AUG 2012, section 4.11.3.2</v>
      </c>
      <c r="P26" s="1" t="str">
        <f t="shared" si="9"/>
        <v/>
      </c>
      <c r="Q26" s="3" t="s">
        <v>157</v>
      </c>
      <c r="R26" s="3" t="s">
        <v>158</v>
      </c>
      <c r="T26" s="84" t="s">
        <v>198</v>
      </c>
      <c r="U26" s="84">
        <f t="shared" si="16"/>
        <v>65</v>
      </c>
      <c r="V26" s="84">
        <f t="shared" si="17"/>
        <v>8</v>
      </c>
      <c r="W26" s="84">
        <f t="shared" si="10"/>
        <v>30</v>
      </c>
      <c r="X26" s="84">
        <f t="shared" si="3"/>
        <v>0</v>
      </c>
      <c r="Y26" s="84">
        <f t="shared" si="4"/>
        <v>30</v>
      </c>
      <c r="Z26" s="84"/>
      <c r="AA26" s="84" t="str">
        <f t="shared" si="5"/>
        <v xml:space="preserve">Y203399 Rev 001 - 7.4
</v>
      </c>
      <c r="AB26" s="84">
        <f t="shared" si="11"/>
        <v>16</v>
      </c>
      <c r="AC26" s="84" t="str">
        <f t="shared" si="18"/>
        <v>Y203399 Rev 001</v>
      </c>
      <c r="AD26" s="84" t="str">
        <f t="shared" si="19"/>
        <v xml:space="preserve">Section - 7.4
</v>
      </c>
      <c r="AE26" s="86" t="str">
        <f t="shared" si="6"/>
        <v>SAE J1455 AUG 2012, section 4.11.3.2</v>
      </c>
      <c r="AF26" s="86" t="str">
        <f t="shared" si="7"/>
        <v/>
      </c>
    </row>
    <row r="27" spans="2:32" x14ac:dyDescent="0.25">
      <c r="B27" s="3"/>
      <c r="C27" s="3" t="s">
        <v>11</v>
      </c>
      <c r="D27" s="3" t="s">
        <v>12</v>
      </c>
      <c r="E27" s="3" t="s">
        <v>61</v>
      </c>
      <c r="F27" s="3" t="s">
        <v>62</v>
      </c>
      <c r="G27" s="3"/>
      <c r="H27" s="3" t="s">
        <v>199</v>
      </c>
      <c r="I27" s="3" t="s">
        <v>5</v>
      </c>
      <c r="J27" s="3" t="str">
        <f t="shared" si="20"/>
        <v>Y203399 Rev 001</v>
      </c>
      <c r="K27" s="3" t="str">
        <f t="shared" si="21"/>
        <v xml:space="preserve">Section - 7.5
</v>
      </c>
      <c r="L27" s="3">
        <v>45</v>
      </c>
      <c r="M27" s="3" t="s">
        <v>134</v>
      </c>
      <c r="N27" s="3"/>
      <c r="O27" s="1" t="str">
        <f t="shared" si="8"/>
        <v>SAE J1455 AUG 2012, section 4.11.3.3</v>
      </c>
      <c r="P27" s="1" t="str">
        <f t="shared" si="9"/>
        <v/>
      </c>
      <c r="Q27" s="3" t="s">
        <v>157</v>
      </c>
      <c r="R27" s="3" t="s">
        <v>158</v>
      </c>
      <c r="T27" s="84" t="s">
        <v>200</v>
      </c>
      <c r="U27" s="84">
        <f t="shared" si="16"/>
        <v>65</v>
      </c>
      <c r="V27" s="84">
        <f t="shared" si="17"/>
        <v>8</v>
      </c>
      <c r="W27" s="84">
        <f t="shared" si="10"/>
        <v>30</v>
      </c>
      <c r="X27" s="84">
        <f t="shared" si="3"/>
        <v>0</v>
      </c>
      <c r="Y27" s="84">
        <f t="shared" si="4"/>
        <v>30</v>
      </c>
      <c r="Z27" s="84"/>
      <c r="AA27" s="84" t="str">
        <f t="shared" si="5"/>
        <v xml:space="preserve">Y203399 Rev 001 - 7.5
</v>
      </c>
      <c r="AB27" s="84">
        <f t="shared" si="11"/>
        <v>16</v>
      </c>
      <c r="AC27" s="84" t="str">
        <f t="shared" si="18"/>
        <v>Y203399 Rev 001</v>
      </c>
      <c r="AD27" s="84" t="str">
        <f t="shared" si="19"/>
        <v xml:space="preserve">Section - 7.5
</v>
      </c>
      <c r="AE27" s="86" t="str">
        <f t="shared" si="6"/>
        <v>SAE J1455 AUG 2012, section 4.11.3.3</v>
      </c>
      <c r="AF27" s="86" t="str">
        <f t="shared" si="7"/>
        <v/>
      </c>
    </row>
    <row r="28" spans="2:32" x14ac:dyDescent="0.25">
      <c r="B28" s="3"/>
      <c r="C28" s="3" t="s">
        <v>11</v>
      </c>
      <c r="D28" s="3" t="s">
        <v>12</v>
      </c>
      <c r="E28" s="3" t="s">
        <v>63</v>
      </c>
      <c r="F28" s="3" t="s">
        <v>64</v>
      </c>
      <c r="G28" s="3"/>
      <c r="H28" s="3"/>
      <c r="I28" s="3" t="s">
        <v>5</v>
      </c>
      <c r="J28" s="3" t="str">
        <f t="shared" si="20"/>
        <v>Y203399 Rev 001</v>
      </c>
      <c r="K28" s="3" t="str">
        <f t="shared" si="21"/>
        <v xml:space="preserve">Section - 7.6
</v>
      </c>
      <c r="L28" s="3">
        <v>46</v>
      </c>
      <c r="M28" s="3" t="s">
        <v>135</v>
      </c>
      <c r="N28" s="3"/>
      <c r="O28" s="1" t="str">
        <f t="shared" si="8"/>
        <v>SAE J1455 AUG 2012, section 4.11.3.3</v>
      </c>
      <c r="P28" s="1" t="str">
        <f t="shared" si="9"/>
        <v/>
      </c>
      <c r="Q28" s="3" t="s">
        <v>157</v>
      </c>
      <c r="R28" s="3" t="s">
        <v>158</v>
      </c>
      <c r="T28" s="84" t="s">
        <v>202</v>
      </c>
      <c r="U28" s="84">
        <f t="shared" si="16"/>
        <v>65</v>
      </c>
      <c r="V28" s="84">
        <f t="shared" si="17"/>
        <v>8</v>
      </c>
      <c r="W28" s="84">
        <f t="shared" si="10"/>
        <v>30</v>
      </c>
      <c r="X28" s="84">
        <f t="shared" si="3"/>
        <v>0</v>
      </c>
      <c r="Y28" s="84">
        <f t="shared" si="4"/>
        <v>30</v>
      </c>
      <c r="Z28" s="84"/>
      <c r="AA28" s="84" t="str">
        <f t="shared" si="5"/>
        <v xml:space="preserve">Y203399 Rev 001 - 7.6
</v>
      </c>
      <c r="AB28" s="84">
        <f t="shared" si="11"/>
        <v>16</v>
      </c>
      <c r="AC28" s="84" t="str">
        <f t="shared" si="18"/>
        <v>Y203399 Rev 001</v>
      </c>
      <c r="AD28" s="84" t="str">
        <f t="shared" si="19"/>
        <v xml:space="preserve">Section - 7.6
</v>
      </c>
      <c r="AE28" s="86" t="str">
        <f t="shared" si="6"/>
        <v>SAE J1455 AUG 2012, section 4.11.3.3</v>
      </c>
      <c r="AF28" s="86" t="str">
        <f t="shared" si="7"/>
        <v/>
      </c>
    </row>
    <row r="29" spans="2:32" x14ac:dyDescent="0.25">
      <c r="B29" s="3"/>
      <c r="C29" s="3" t="s">
        <v>11</v>
      </c>
      <c r="D29" s="3" t="s">
        <v>12</v>
      </c>
      <c r="E29" s="3" t="s">
        <v>65</v>
      </c>
      <c r="F29" s="3" t="s">
        <v>66</v>
      </c>
      <c r="G29" s="3"/>
      <c r="H29" s="3"/>
      <c r="I29" s="3" t="s">
        <v>5</v>
      </c>
      <c r="J29" s="3" t="str">
        <f t="shared" si="20"/>
        <v>Y203396 Rev 001</v>
      </c>
      <c r="K29" s="3" t="str">
        <f t="shared" si="21"/>
        <v xml:space="preserve">Section 7.1
</v>
      </c>
      <c r="L29" s="3">
        <v>6</v>
      </c>
      <c r="M29" s="3" t="s">
        <v>136</v>
      </c>
      <c r="N29" s="3"/>
      <c r="O29" s="1" t="str">
        <f t="shared" si="8"/>
        <v>SAE J1455 Section 4.13.1 - Steady State Electrical Characteristics</v>
      </c>
      <c r="P29" s="1" t="str">
        <f t="shared" si="9"/>
        <v/>
      </c>
      <c r="Q29" s="3"/>
      <c r="R29" s="3"/>
      <c r="T29" s="84" t="s">
        <v>203</v>
      </c>
      <c r="U29" s="84">
        <f t="shared" si="16"/>
        <v>93</v>
      </c>
      <c r="V29" s="84">
        <f t="shared" si="17"/>
        <v>8</v>
      </c>
      <c r="W29" s="84">
        <f t="shared" si="10"/>
        <v>28</v>
      </c>
      <c r="X29" s="84">
        <f t="shared" si="3"/>
        <v>0</v>
      </c>
      <c r="Y29" s="84">
        <f t="shared" si="4"/>
        <v>28</v>
      </c>
      <c r="Z29" s="84"/>
      <c r="AA29" s="84" t="str">
        <f t="shared" si="5"/>
        <v xml:space="preserve">Y203396 Rev 001 7.1
</v>
      </c>
      <c r="AB29" s="84">
        <f t="shared" si="11"/>
        <v>16</v>
      </c>
      <c r="AC29" s="84" t="str">
        <f t="shared" si="18"/>
        <v>Y203396 Rev 001</v>
      </c>
      <c r="AD29" s="84" t="str">
        <f t="shared" si="19"/>
        <v xml:space="preserve">Section 7.1
</v>
      </c>
      <c r="AE29" s="86" t="str">
        <f t="shared" si="6"/>
        <v>SAE J1455 Section 4.13.1 - Steady State Electrical Characteristics</v>
      </c>
      <c r="AF29" s="86" t="str">
        <f t="shared" si="7"/>
        <v/>
      </c>
    </row>
    <row r="30" spans="2:32" x14ac:dyDescent="0.25">
      <c r="B30" s="3"/>
      <c r="C30" s="3" t="s">
        <v>11</v>
      </c>
      <c r="D30" s="3" t="s">
        <v>12</v>
      </c>
      <c r="E30" s="3" t="s">
        <v>67</v>
      </c>
      <c r="F30" s="3" t="s">
        <v>68</v>
      </c>
      <c r="G30" s="3"/>
      <c r="H30" s="3"/>
      <c r="I30" s="3" t="s">
        <v>5</v>
      </c>
      <c r="J30" s="3" t="str">
        <f t="shared" si="20"/>
        <v>Y203396 Rev 001</v>
      </c>
      <c r="K30" s="3" t="str">
        <f t="shared" si="21"/>
        <v>Section 7.12</v>
      </c>
      <c r="L30" s="3"/>
      <c r="M30" s="3" t="s">
        <v>137</v>
      </c>
      <c r="N30" s="3"/>
      <c r="O30" s="1" t="str">
        <f t="shared" si="8"/>
        <v/>
      </c>
      <c r="P30" s="1" t="str">
        <f t="shared" si="9"/>
        <v/>
      </c>
      <c r="Q30" s="3"/>
      <c r="R30" s="3"/>
      <c r="T30" s="84" t="s">
        <v>204</v>
      </c>
      <c r="U30" s="84">
        <f t="shared" si="16"/>
        <v>27</v>
      </c>
      <c r="V30" s="84">
        <f t="shared" si="17"/>
        <v>8</v>
      </c>
      <c r="W30" s="84">
        <f t="shared" si="10"/>
        <v>0</v>
      </c>
      <c r="X30" s="84">
        <f t="shared" si="3"/>
        <v>0</v>
      </c>
      <c r="Y30" s="84">
        <f t="shared" si="4"/>
        <v>28</v>
      </c>
      <c r="Z30" s="84"/>
      <c r="AA30" s="84" t="str">
        <f t="shared" si="5"/>
        <v>Y203396 Rev 001 7.12</v>
      </c>
      <c r="AB30" s="84">
        <f t="shared" si="11"/>
        <v>16</v>
      </c>
      <c r="AC30" s="84" t="str">
        <f t="shared" ref="AC30:AC36" si="22">IFERROR(TRIM(LEFT(AA30,AB30)),"")</f>
        <v>Y203396 Rev 001</v>
      </c>
      <c r="AD30" s="84" t="str">
        <f t="shared" ref="AD30:AD36" si="23">IFERROR(CONCATENATE("Section ",RIGHT(AA30,LEN(AA30)-AB30)),"")</f>
        <v>Section 7.12</v>
      </c>
      <c r="AE30" s="86" t="str">
        <f t="shared" si="6"/>
        <v/>
      </c>
      <c r="AF30" s="86" t="str">
        <f t="shared" si="7"/>
        <v/>
      </c>
    </row>
    <row r="31" spans="2:32" x14ac:dyDescent="0.25">
      <c r="B31" s="3"/>
      <c r="C31" s="3" t="s">
        <v>11</v>
      </c>
      <c r="D31" s="3" t="s">
        <v>12</v>
      </c>
      <c r="E31" s="3" t="s">
        <v>69</v>
      </c>
      <c r="F31" s="3" t="s">
        <v>70</v>
      </c>
      <c r="G31" s="3"/>
      <c r="H31" s="3"/>
      <c r="I31" s="3" t="s">
        <v>5</v>
      </c>
      <c r="J31" s="3" t="str">
        <f t="shared" si="20"/>
        <v>Y203396 Rev 001</v>
      </c>
      <c r="K31" s="3" t="str">
        <f t="shared" si="21"/>
        <v xml:space="preserve">Section 7.5
</v>
      </c>
      <c r="L31" s="3">
        <v>10</v>
      </c>
      <c r="M31" s="3" t="s">
        <v>138</v>
      </c>
      <c r="N31" s="3"/>
      <c r="O31" s="1" t="str">
        <f t="shared" si="8"/>
        <v>SAE J1455 Section 4.13.1 - Steady State Electrical Characteristics</v>
      </c>
      <c r="P31" s="1" t="str">
        <f t="shared" si="9"/>
        <v/>
      </c>
      <c r="Q31" s="3" t="s">
        <v>157</v>
      </c>
      <c r="R31" s="3" t="s">
        <v>158</v>
      </c>
      <c r="T31" s="84" t="s">
        <v>205</v>
      </c>
      <c r="U31" s="84">
        <f t="shared" si="16"/>
        <v>93</v>
      </c>
      <c r="V31" s="84">
        <f t="shared" si="17"/>
        <v>8</v>
      </c>
      <c r="W31" s="84">
        <f t="shared" si="10"/>
        <v>28</v>
      </c>
      <c r="X31" s="84">
        <f t="shared" si="3"/>
        <v>0</v>
      </c>
      <c r="Y31" s="84">
        <f t="shared" si="4"/>
        <v>28</v>
      </c>
      <c r="Z31" s="84"/>
      <c r="AA31" s="84" t="str">
        <f t="shared" si="5"/>
        <v xml:space="preserve">Y203396 Rev 001 7.5
</v>
      </c>
      <c r="AB31" s="84">
        <f t="shared" si="11"/>
        <v>16</v>
      </c>
      <c r="AC31" s="84" t="str">
        <f t="shared" si="22"/>
        <v>Y203396 Rev 001</v>
      </c>
      <c r="AD31" s="84" t="str">
        <f t="shared" si="23"/>
        <v xml:space="preserve">Section 7.5
</v>
      </c>
      <c r="AE31" s="86" t="str">
        <f t="shared" si="6"/>
        <v>SAE J1455 Section 4.13.1 - Steady State Electrical Characteristics</v>
      </c>
      <c r="AF31" s="86" t="str">
        <f t="shared" si="7"/>
        <v/>
      </c>
    </row>
    <row r="32" spans="2:32" x14ac:dyDescent="0.25">
      <c r="B32" s="3"/>
      <c r="C32" s="3" t="s">
        <v>11</v>
      </c>
      <c r="D32" s="3" t="s">
        <v>12</v>
      </c>
      <c r="E32" s="3" t="s">
        <v>71</v>
      </c>
      <c r="F32" s="3" t="s">
        <v>72</v>
      </c>
      <c r="G32" s="3"/>
      <c r="H32" s="3"/>
      <c r="I32" s="3" t="s">
        <v>5</v>
      </c>
      <c r="J32" s="3" t="str">
        <f t="shared" si="20"/>
        <v>Y203396 Rev 001</v>
      </c>
      <c r="K32" s="3" t="str">
        <f t="shared" si="21"/>
        <v xml:space="preserve">Section 7.7
</v>
      </c>
      <c r="L32" s="3">
        <v>12</v>
      </c>
      <c r="M32" s="3" t="s">
        <v>71</v>
      </c>
      <c r="N32" s="3"/>
      <c r="O32" s="1" t="str">
        <f t="shared" si="8"/>
        <v>SAE J1455 Section 4.13.1 - Steady State Electrical Characteristics
SAE J1113 Rev JAN2012 - Figure 7 - Test Pulse 4</v>
      </c>
      <c r="P32" s="1" t="str">
        <f t="shared" si="9"/>
        <v/>
      </c>
      <c r="Q32" s="3" t="s">
        <v>157</v>
      </c>
      <c r="R32" s="3" t="s">
        <v>158</v>
      </c>
      <c r="T32" s="84" t="s">
        <v>207</v>
      </c>
      <c r="U32" s="84">
        <f t="shared" si="16"/>
        <v>141</v>
      </c>
      <c r="V32" s="84">
        <f t="shared" si="17"/>
        <v>8</v>
      </c>
      <c r="W32" s="84">
        <f t="shared" si="10"/>
        <v>28</v>
      </c>
      <c r="X32" s="84">
        <f t="shared" si="3"/>
        <v>0</v>
      </c>
      <c r="Y32" s="84">
        <f t="shared" si="4"/>
        <v>28</v>
      </c>
      <c r="Z32" s="84"/>
      <c r="AA32" s="84" t="str">
        <f t="shared" si="5"/>
        <v xml:space="preserve">Y203396 Rev 001 7.7
</v>
      </c>
      <c r="AB32" s="84">
        <f t="shared" si="11"/>
        <v>16</v>
      </c>
      <c r="AC32" s="84" t="str">
        <f t="shared" si="22"/>
        <v>Y203396 Rev 001</v>
      </c>
      <c r="AD32" s="84" t="str">
        <f t="shared" si="23"/>
        <v xml:space="preserve">Section 7.7
</v>
      </c>
      <c r="AE32" s="86" t="str">
        <f t="shared" si="6"/>
        <v>SAE J1455 Section 4.13.1 - Steady State Electrical Characteristics
SAE J1113 Rev JAN2012 - Figure 7 - Test Pulse 4</v>
      </c>
      <c r="AF32" s="86" t="str">
        <f t="shared" si="7"/>
        <v/>
      </c>
    </row>
    <row r="33" spans="2:32" x14ac:dyDescent="0.25">
      <c r="B33" s="3"/>
      <c r="C33" s="3" t="s">
        <v>11</v>
      </c>
      <c r="D33" s="3" t="s">
        <v>12</v>
      </c>
      <c r="E33" s="3" t="s">
        <v>73</v>
      </c>
      <c r="F33" s="3" t="s">
        <v>74</v>
      </c>
      <c r="G33" s="3"/>
      <c r="H33" s="3"/>
      <c r="I33" s="3" t="s">
        <v>5</v>
      </c>
      <c r="J33" s="3" t="str">
        <f t="shared" si="20"/>
        <v>Y203396 Rev 001</v>
      </c>
      <c r="K33" s="3" t="str">
        <f t="shared" si="21"/>
        <v xml:space="preserve">Section 7.3
</v>
      </c>
      <c r="L33" s="3">
        <v>8</v>
      </c>
      <c r="M33" s="3" t="s">
        <v>73</v>
      </c>
      <c r="N33" s="3"/>
      <c r="O33" s="1" t="str">
        <f t="shared" si="8"/>
        <v>SAE J1455 Section 4.13.1 - Steady State Electrical Characteristics</v>
      </c>
      <c r="P33" s="1" t="str">
        <f t="shared" si="9"/>
        <v/>
      </c>
      <c r="Q33" s="3" t="s">
        <v>157</v>
      </c>
      <c r="R33" s="3" t="s">
        <v>158</v>
      </c>
      <c r="T33" s="84" t="s">
        <v>208</v>
      </c>
      <c r="U33" s="84">
        <f t="shared" si="16"/>
        <v>93</v>
      </c>
      <c r="V33" s="84">
        <f t="shared" si="17"/>
        <v>8</v>
      </c>
      <c r="W33" s="84">
        <f t="shared" si="10"/>
        <v>28</v>
      </c>
      <c r="X33" s="84">
        <f t="shared" si="3"/>
        <v>0</v>
      </c>
      <c r="Y33" s="84">
        <f t="shared" si="4"/>
        <v>28</v>
      </c>
      <c r="Z33" s="84"/>
      <c r="AA33" s="84" t="str">
        <f t="shared" si="5"/>
        <v xml:space="preserve">Y203396 Rev 001 7.3
</v>
      </c>
      <c r="AB33" s="84">
        <f t="shared" si="11"/>
        <v>16</v>
      </c>
      <c r="AC33" s="84" t="str">
        <f t="shared" si="22"/>
        <v>Y203396 Rev 001</v>
      </c>
      <c r="AD33" s="84" t="str">
        <f t="shared" si="23"/>
        <v xml:space="preserve">Section 7.3
</v>
      </c>
      <c r="AE33" s="86" t="str">
        <f t="shared" si="6"/>
        <v>SAE J1455 Section 4.13.1 - Steady State Electrical Characteristics</v>
      </c>
      <c r="AF33" s="86" t="str">
        <f t="shared" si="7"/>
        <v/>
      </c>
    </row>
    <row r="34" spans="2:32" x14ac:dyDescent="0.25">
      <c r="B34" s="3"/>
      <c r="C34" s="3" t="s">
        <v>11</v>
      </c>
      <c r="D34" s="3" t="s">
        <v>12</v>
      </c>
      <c r="E34" s="3" t="s">
        <v>75</v>
      </c>
      <c r="F34" s="3" t="s">
        <v>76</v>
      </c>
      <c r="G34" s="3"/>
      <c r="H34" s="3"/>
      <c r="I34" s="3" t="s">
        <v>5</v>
      </c>
      <c r="J34" s="3" t="str">
        <f t="shared" si="20"/>
        <v>Y203396 Rev 001</v>
      </c>
      <c r="K34" s="3" t="str">
        <f t="shared" si="21"/>
        <v xml:space="preserve">Section 7.9
</v>
      </c>
      <c r="L34" s="3">
        <v>14</v>
      </c>
      <c r="M34" s="3" t="s">
        <v>75</v>
      </c>
      <c r="N34" s="3"/>
      <c r="O34" s="1" t="str">
        <f t="shared" si="8"/>
        <v>SAE J1455 Section 4.13.1 - Steady State Electrical Characteristics</v>
      </c>
      <c r="P34" s="1" t="str">
        <f t="shared" si="9"/>
        <v/>
      </c>
      <c r="Q34" s="3" t="s">
        <v>157</v>
      </c>
      <c r="R34" s="3" t="s">
        <v>158</v>
      </c>
      <c r="T34" s="84" t="s">
        <v>209</v>
      </c>
      <c r="U34" s="84">
        <f t="shared" si="16"/>
        <v>93</v>
      </c>
      <c r="V34" s="84">
        <f t="shared" si="17"/>
        <v>8</v>
      </c>
      <c r="W34" s="84">
        <f t="shared" si="10"/>
        <v>28</v>
      </c>
      <c r="X34" s="84">
        <f t="shared" si="3"/>
        <v>0</v>
      </c>
      <c r="Y34" s="84">
        <f t="shared" si="4"/>
        <v>28</v>
      </c>
      <c r="Z34" s="84"/>
      <c r="AA34" s="84" t="str">
        <f t="shared" si="5"/>
        <v xml:space="preserve">Y203396 Rev 001 7.9
</v>
      </c>
      <c r="AB34" s="84">
        <f t="shared" si="11"/>
        <v>16</v>
      </c>
      <c r="AC34" s="84" t="str">
        <f t="shared" si="22"/>
        <v>Y203396 Rev 001</v>
      </c>
      <c r="AD34" s="84" t="str">
        <f t="shared" si="23"/>
        <v xml:space="preserve">Section 7.9
</v>
      </c>
      <c r="AE34" s="86" t="str">
        <f t="shared" si="6"/>
        <v>SAE J1455 Section 4.13.1 - Steady State Electrical Characteristics</v>
      </c>
      <c r="AF34" s="86" t="str">
        <f t="shared" si="7"/>
        <v/>
      </c>
    </row>
    <row r="35" spans="2:32" x14ac:dyDescent="0.25">
      <c r="B35" s="3"/>
      <c r="C35" s="3" t="s">
        <v>11</v>
      </c>
      <c r="D35" s="3" t="s">
        <v>12</v>
      </c>
      <c r="E35" s="3" t="s">
        <v>77</v>
      </c>
      <c r="F35" s="3" t="s">
        <v>78</v>
      </c>
      <c r="G35" s="3"/>
      <c r="H35" s="3"/>
      <c r="I35" s="3" t="s">
        <v>5</v>
      </c>
      <c r="J35" s="3" t="str">
        <f t="shared" si="20"/>
        <v>Y203396 Rev 001</v>
      </c>
      <c r="K35" s="3" t="str">
        <f t="shared" si="21"/>
        <v>Section 7.13</v>
      </c>
      <c r="L35" s="3">
        <v>18</v>
      </c>
      <c r="M35" s="3" t="s">
        <v>77</v>
      </c>
      <c r="N35" s="3"/>
      <c r="O35" s="1" t="str">
        <f t="shared" si="8"/>
        <v/>
      </c>
      <c r="P35" s="1" t="str">
        <f t="shared" si="9"/>
        <v/>
      </c>
      <c r="Q35" s="3"/>
      <c r="R35" s="3"/>
      <c r="T35" s="84" t="s">
        <v>210</v>
      </c>
      <c r="U35" s="84">
        <f t="shared" si="16"/>
        <v>27</v>
      </c>
      <c r="V35" s="84">
        <f t="shared" si="17"/>
        <v>8</v>
      </c>
      <c r="W35" s="84">
        <f t="shared" si="10"/>
        <v>0</v>
      </c>
      <c r="X35" s="84">
        <f t="shared" si="3"/>
        <v>0</v>
      </c>
      <c r="Y35" s="84">
        <f t="shared" si="4"/>
        <v>28</v>
      </c>
      <c r="Z35" s="84"/>
      <c r="AA35" s="84" t="str">
        <f t="shared" si="5"/>
        <v>Y203396 Rev 001 7.13</v>
      </c>
      <c r="AB35" s="84">
        <f t="shared" si="11"/>
        <v>16</v>
      </c>
      <c r="AC35" s="84" t="str">
        <f t="shared" si="22"/>
        <v>Y203396 Rev 001</v>
      </c>
      <c r="AD35" s="84" t="str">
        <f t="shared" si="23"/>
        <v>Section 7.13</v>
      </c>
      <c r="AE35" s="86" t="str">
        <f t="shared" si="6"/>
        <v/>
      </c>
      <c r="AF35" s="86" t="str">
        <f t="shared" si="7"/>
        <v/>
      </c>
    </row>
    <row r="36" spans="2:32" x14ac:dyDescent="0.25">
      <c r="B36" s="3"/>
      <c r="C36" s="3" t="s">
        <v>11</v>
      </c>
      <c r="D36" s="3" t="s">
        <v>12</v>
      </c>
      <c r="E36" s="3" t="s">
        <v>79</v>
      </c>
      <c r="F36" s="3" t="s">
        <v>80</v>
      </c>
      <c r="G36" s="3"/>
      <c r="H36" s="3"/>
      <c r="I36" s="3" t="s">
        <v>5</v>
      </c>
      <c r="J36" s="3" t="str">
        <f t="shared" ref="J36:K38" si="24">AC36</f>
        <v/>
      </c>
      <c r="K36" s="3" t="str">
        <f t="shared" si="24"/>
        <v/>
      </c>
      <c r="L36" s="3"/>
      <c r="M36" s="3"/>
      <c r="N36" s="3"/>
      <c r="O36" s="1" t="str">
        <f t="shared" si="8"/>
        <v/>
      </c>
      <c r="P36" s="1" t="str">
        <f t="shared" si="9"/>
        <v/>
      </c>
      <c r="Q36" s="3" t="s">
        <v>166</v>
      </c>
      <c r="R36" s="3" t="s">
        <v>184</v>
      </c>
      <c r="T36" s="84"/>
      <c r="U36" s="84">
        <f t="shared" si="16"/>
        <v>0</v>
      </c>
      <c r="V36" s="84">
        <f t="shared" si="17"/>
        <v>0</v>
      </c>
      <c r="W36" s="84">
        <f t="shared" si="10"/>
        <v>0</v>
      </c>
      <c r="X36" s="84">
        <f t="shared" si="3"/>
        <v>0</v>
      </c>
      <c r="Y36" s="84">
        <f t="shared" si="4"/>
        <v>1</v>
      </c>
      <c r="Z36" s="84"/>
      <c r="AA36" s="84" t="str">
        <f t="shared" si="5"/>
        <v/>
      </c>
      <c r="AB36" s="84" t="e">
        <f t="shared" si="11"/>
        <v>#VALUE!</v>
      </c>
      <c r="AC36" s="84" t="str">
        <f t="shared" si="22"/>
        <v/>
      </c>
      <c r="AD36" s="84" t="str">
        <f t="shared" si="23"/>
        <v/>
      </c>
      <c r="AE36" s="86" t="str">
        <f t="shared" si="6"/>
        <v/>
      </c>
      <c r="AF36" s="86" t="str">
        <f t="shared" si="7"/>
        <v/>
      </c>
    </row>
    <row r="37" spans="2:32" x14ac:dyDescent="0.25">
      <c r="B37" s="3"/>
      <c r="C37" s="3" t="s">
        <v>11</v>
      </c>
      <c r="D37" s="3" t="s">
        <v>12</v>
      </c>
      <c r="E37" s="3" t="s">
        <v>81</v>
      </c>
      <c r="F37" s="3" t="s">
        <v>82</v>
      </c>
      <c r="G37" s="3"/>
      <c r="H37" s="3"/>
      <c r="I37" s="3" t="s">
        <v>5</v>
      </c>
      <c r="J37" s="3" t="str">
        <f t="shared" si="24"/>
        <v>Y203396 Rev 001</v>
      </c>
      <c r="K37" s="3" t="str">
        <f t="shared" si="24"/>
        <v xml:space="preserve">Section 7.21.2
</v>
      </c>
      <c r="L37" s="3">
        <v>24</v>
      </c>
      <c r="M37" s="3" t="s">
        <v>139</v>
      </c>
      <c r="N37" s="3"/>
      <c r="O37" s="1" t="str">
        <f t="shared" si="8"/>
        <v>SAE J1113-11 REV JAN2012, Figure 2, ―Test Pulse 1</v>
      </c>
      <c r="P37" s="1" t="str">
        <f t="shared" si="9"/>
        <v/>
      </c>
      <c r="Q37" s="3" t="s">
        <v>213</v>
      </c>
      <c r="R37" s="3"/>
      <c r="T37" s="84" t="s">
        <v>212</v>
      </c>
      <c r="U37" s="84">
        <f t="shared" si="16"/>
        <v>79</v>
      </c>
      <c r="V37" s="84">
        <f t="shared" si="17"/>
        <v>8</v>
      </c>
      <c r="W37" s="84">
        <f t="shared" si="10"/>
        <v>31</v>
      </c>
      <c r="X37" s="84">
        <f t="shared" si="3"/>
        <v>0</v>
      </c>
      <c r="Y37" s="84">
        <f t="shared" si="4"/>
        <v>31</v>
      </c>
      <c r="Z37" s="84"/>
      <c r="AA37" s="84" t="str">
        <f t="shared" si="5"/>
        <v xml:space="preserve">Y203396 Rev 001 7.21.2
</v>
      </c>
      <c r="AB37" s="84">
        <f t="shared" si="11"/>
        <v>16</v>
      </c>
      <c r="AC37" s="84" t="str">
        <f t="shared" ref="AC37:AC51" si="25">IFERROR(TRIM(LEFT(AA37,AB37)),"")</f>
        <v>Y203396 Rev 001</v>
      </c>
      <c r="AD37" s="84" t="str">
        <f t="shared" ref="AD37:AD51" si="26">IFERROR(CONCATENATE("Section ",RIGHT(AA37,LEN(AA37)-AB37)),"")</f>
        <v xml:space="preserve">Section 7.21.2
</v>
      </c>
      <c r="AE37" s="86" t="str">
        <f t="shared" si="6"/>
        <v>SAE J1113-11 REV JAN2012, Figure 2, ―Test Pulse 1</v>
      </c>
      <c r="AF37" s="86" t="str">
        <f t="shared" si="7"/>
        <v/>
      </c>
    </row>
    <row r="38" spans="2:32" x14ac:dyDescent="0.25">
      <c r="B38" s="3"/>
      <c r="C38" s="3" t="s">
        <v>11</v>
      </c>
      <c r="D38" s="3" t="s">
        <v>12</v>
      </c>
      <c r="E38" s="3" t="s">
        <v>83</v>
      </c>
      <c r="F38" s="3" t="s">
        <v>84</v>
      </c>
      <c r="G38" s="3"/>
      <c r="H38" s="3"/>
      <c r="I38" s="3" t="s">
        <v>5</v>
      </c>
      <c r="J38" s="3" t="str">
        <f t="shared" si="24"/>
        <v>Y203396 Rev 001</v>
      </c>
      <c r="K38" s="3" t="str">
        <f t="shared" si="24"/>
        <v xml:space="preserve">Section 7.21.3
</v>
      </c>
      <c r="L38" s="3">
        <v>25</v>
      </c>
      <c r="M38" s="3" t="s">
        <v>83</v>
      </c>
      <c r="N38" s="3"/>
      <c r="O38" s="1" t="str">
        <f t="shared" si="8"/>
        <v>SAE J1113-11 REV JAN2012, Figure 3, ―Test Pulse 2a</v>
      </c>
      <c r="P38" s="1" t="str">
        <f t="shared" si="9"/>
        <v/>
      </c>
      <c r="Q38" s="3" t="s">
        <v>213</v>
      </c>
      <c r="R38" s="3"/>
      <c r="T38" s="84" t="s">
        <v>215</v>
      </c>
      <c r="U38" s="84">
        <f t="shared" si="16"/>
        <v>80</v>
      </c>
      <c r="V38" s="84">
        <f t="shared" si="17"/>
        <v>8</v>
      </c>
      <c r="W38" s="84">
        <f t="shared" si="10"/>
        <v>31</v>
      </c>
      <c r="X38" s="84">
        <f t="shared" si="3"/>
        <v>0</v>
      </c>
      <c r="Y38" s="84">
        <f t="shared" si="4"/>
        <v>31</v>
      </c>
      <c r="Z38" s="84"/>
      <c r="AA38" s="84" t="str">
        <f t="shared" si="5"/>
        <v xml:space="preserve">Y203396 Rev 001 7.21.3
</v>
      </c>
      <c r="AB38" s="84">
        <f t="shared" si="11"/>
        <v>16</v>
      </c>
      <c r="AC38" s="84" t="str">
        <f t="shared" si="25"/>
        <v>Y203396 Rev 001</v>
      </c>
      <c r="AD38" s="84" t="str">
        <f t="shared" si="26"/>
        <v xml:space="preserve">Section 7.21.3
</v>
      </c>
      <c r="AE38" s="86" t="str">
        <f t="shared" si="6"/>
        <v>SAE J1113-11 REV JAN2012, Figure 3, ―Test Pulse 2a</v>
      </c>
      <c r="AF38" s="86" t="str">
        <f t="shared" si="7"/>
        <v/>
      </c>
    </row>
    <row r="39" spans="2:32" x14ac:dyDescent="0.25">
      <c r="B39" s="3"/>
      <c r="C39" s="3" t="s">
        <v>11</v>
      </c>
      <c r="D39" s="3" t="s">
        <v>12</v>
      </c>
      <c r="E39" s="3" t="s">
        <v>85</v>
      </c>
      <c r="F39" s="3" t="s">
        <v>86</v>
      </c>
      <c r="G39" s="3"/>
      <c r="H39" s="3"/>
      <c r="I39" s="3" t="s">
        <v>5</v>
      </c>
      <c r="J39" s="3" t="str">
        <f t="shared" ref="J39:J42" si="27">AC39</f>
        <v>Y203396 Rev 001</v>
      </c>
      <c r="K39" s="3" t="str">
        <f t="shared" ref="K39:K42" si="28">AD39</f>
        <v xml:space="preserve">Section 7.21.4
</v>
      </c>
      <c r="L39" s="3">
        <v>26</v>
      </c>
      <c r="M39" s="3" t="s">
        <v>85</v>
      </c>
      <c r="N39" s="3"/>
      <c r="O39" s="1" t="str">
        <f t="shared" si="8"/>
        <v>SAE J1113-11 REV JAN2012, Figure 4, ―Test Pulse 2b</v>
      </c>
      <c r="P39" s="1" t="str">
        <f t="shared" si="9"/>
        <v/>
      </c>
      <c r="Q39" s="3" t="s">
        <v>213</v>
      </c>
      <c r="R39" s="3"/>
      <c r="T39" s="84" t="s">
        <v>217</v>
      </c>
      <c r="U39" s="84">
        <f t="shared" si="16"/>
        <v>80</v>
      </c>
      <c r="V39" s="84">
        <f t="shared" si="17"/>
        <v>8</v>
      </c>
      <c r="W39" s="84">
        <f t="shared" si="10"/>
        <v>31</v>
      </c>
      <c r="X39" s="84">
        <f t="shared" si="3"/>
        <v>0</v>
      </c>
      <c r="Y39" s="84">
        <f t="shared" si="4"/>
        <v>31</v>
      </c>
      <c r="Z39" s="84"/>
      <c r="AA39" s="84" t="str">
        <f t="shared" si="5"/>
        <v xml:space="preserve">Y203396 Rev 001 7.21.4
</v>
      </c>
      <c r="AB39" s="84">
        <f t="shared" si="11"/>
        <v>16</v>
      </c>
      <c r="AC39" s="84" t="str">
        <f t="shared" si="25"/>
        <v>Y203396 Rev 001</v>
      </c>
      <c r="AD39" s="84" t="str">
        <f t="shared" si="26"/>
        <v xml:space="preserve">Section 7.21.4
</v>
      </c>
      <c r="AE39" s="86" t="str">
        <f t="shared" si="6"/>
        <v>SAE J1113-11 REV JAN2012, Figure 4, ―Test Pulse 2b</v>
      </c>
      <c r="AF39" s="86" t="str">
        <f t="shared" si="7"/>
        <v/>
      </c>
    </row>
    <row r="40" spans="2:32" x14ac:dyDescent="0.25">
      <c r="B40" s="3"/>
      <c r="C40" s="3" t="s">
        <v>11</v>
      </c>
      <c r="D40" s="3" t="s">
        <v>12</v>
      </c>
      <c r="E40" s="3" t="s">
        <v>87</v>
      </c>
      <c r="F40" s="3" t="s">
        <v>88</v>
      </c>
      <c r="G40" s="3"/>
      <c r="H40" s="3"/>
      <c r="I40" s="3" t="s">
        <v>5</v>
      </c>
      <c r="J40" s="3" t="str">
        <f t="shared" si="27"/>
        <v>Y203396 Rev 001</v>
      </c>
      <c r="K40" s="3" t="str">
        <f t="shared" si="28"/>
        <v xml:space="preserve">Section 7.21.5
</v>
      </c>
      <c r="L40" s="3">
        <v>27</v>
      </c>
      <c r="M40" s="3" t="s">
        <v>87</v>
      </c>
      <c r="N40" s="3"/>
      <c r="O40" s="1" t="str">
        <f t="shared" si="8"/>
        <v>SAE J1113-11 REV JAN2012, Figure 5, ―Test Pulse 3a</v>
      </c>
      <c r="P40" s="1" t="str">
        <f t="shared" si="9"/>
        <v/>
      </c>
      <c r="Q40" s="3" t="s">
        <v>213</v>
      </c>
      <c r="R40" s="3"/>
      <c r="T40" s="84" t="s">
        <v>219</v>
      </c>
      <c r="U40" s="84">
        <f t="shared" si="16"/>
        <v>80</v>
      </c>
      <c r="V40" s="84">
        <f t="shared" si="17"/>
        <v>8</v>
      </c>
      <c r="W40" s="84">
        <f t="shared" si="10"/>
        <v>31</v>
      </c>
      <c r="X40" s="84">
        <f t="shared" si="3"/>
        <v>0</v>
      </c>
      <c r="Y40" s="84">
        <f t="shared" si="4"/>
        <v>31</v>
      </c>
      <c r="Z40" s="84"/>
      <c r="AA40" s="84" t="str">
        <f t="shared" si="5"/>
        <v xml:space="preserve">Y203396 Rev 001 7.21.5
</v>
      </c>
      <c r="AB40" s="84">
        <f t="shared" si="11"/>
        <v>16</v>
      </c>
      <c r="AC40" s="84" t="str">
        <f t="shared" si="25"/>
        <v>Y203396 Rev 001</v>
      </c>
      <c r="AD40" s="84" t="str">
        <f t="shared" si="26"/>
        <v xml:space="preserve">Section 7.21.5
</v>
      </c>
      <c r="AE40" s="86" t="str">
        <f t="shared" si="6"/>
        <v>SAE J1113-11 REV JAN2012, Figure 5, ―Test Pulse 3a</v>
      </c>
      <c r="AF40" s="86" t="str">
        <f t="shared" si="7"/>
        <v/>
      </c>
    </row>
    <row r="41" spans="2:32" x14ac:dyDescent="0.25">
      <c r="B41" s="3"/>
      <c r="C41" s="3" t="s">
        <v>11</v>
      </c>
      <c r="D41" s="3" t="s">
        <v>12</v>
      </c>
      <c r="E41" s="3" t="s">
        <v>89</v>
      </c>
      <c r="F41" s="3" t="s">
        <v>90</v>
      </c>
      <c r="G41" s="3"/>
      <c r="H41" s="3"/>
      <c r="I41" s="3" t="s">
        <v>5</v>
      </c>
      <c r="J41" s="3" t="str">
        <f t="shared" si="27"/>
        <v>Y203396 Rev 001</v>
      </c>
      <c r="K41" s="3" t="str">
        <f t="shared" si="28"/>
        <v xml:space="preserve">Section 7.21.6
</v>
      </c>
      <c r="L41" s="3">
        <v>28</v>
      </c>
      <c r="M41" s="3" t="s">
        <v>89</v>
      </c>
      <c r="N41" s="3"/>
      <c r="O41" s="1" t="str">
        <f t="shared" si="8"/>
        <v>SAE J1113-11 REV JAN2012, Figure 6, ―Test Pulse 3b</v>
      </c>
      <c r="P41" s="1" t="str">
        <f t="shared" si="9"/>
        <v/>
      </c>
      <c r="Q41" s="3" t="s">
        <v>213</v>
      </c>
      <c r="R41" s="3"/>
      <c r="T41" s="84" t="s">
        <v>221</v>
      </c>
      <c r="U41" s="84">
        <f t="shared" si="16"/>
        <v>80</v>
      </c>
      <c r="V41" s="84">
        <f t="shared" si="17"/>
        <v>8</v>
      </c>
      <c r="W41" s="84">
        <f t="shared" si="10"/>
        <v>31</v>
      </c>
      <c r="X41" s="84">
        <f t="shared" si="3"/>
        <v>0</v>
      </c>
      <c r="Y41" s="84">
        <f t="shared" si="4"/>
        <v>31</v>
      </c>
      <c r="Z41" s="84"/>
      <c r="AA41" s="84" t="str">
        <f t="shared" si="5"/>
        <v xml:space="preserve">Y203396 Rev 001 7.21.6
</v>
      </c>
      <c r="AB41" s="84">
        <f t="shared" si="11"/>
        <v>16</v>
      </c>
      <c r="AC41" s="84" t="str">
        <f t="shared" si="25"/>
        <v>Y203396 Rev 001</v>
      </c>
      <c r="AD41" s="84" t="str">
        <f t="shared" si="26"/>
        <v xml:space="preserve">Section 7.21.6
</v>
      </c>
      <c r="AE41" s="86" t="str">
        <f t="shared" si="6"/>
        <v>SAE J1113-11 REV JAN2012, Figure 6, ―Test Pulse 3b</v>
      </c>
      <c r="AF41" s="86" t="str">
        <f t="shared" si="7"/>
        <v/>
      </c>
    </row>
    <row r="42" spans="2:32" x14ac:dyDescent="0.25">
      <c r="B42" s="4"/>
      <c r="C42" s="3" t="s">
        <v>11</v>
      </c>
      <c r="D42" s="3" t="s">
        <v>12</v>
      </c>
      <c r="E42" s="4" t="s">
        <v>91</v>
      </c>
      <c r="F42" s="3" t="s">
        <v>92</v>
      </c>
      <c r="G42" s="3"/>
      <c r="H42" s="81"/>
      <c r="I42" s="3" t="s">
        <v>5</v>
      </c>
      <c r="J42" s="3" t="str">
        <f t="shared" si="27"/>
        <v>Y203396 Rev 001</v>
      </c>
      <c r="K42" s="3" t="str">
        <f t="shared" si="28"/>
        <v xml:space="preserve">Section 7.21.7
</v>
      </c>
      <c r="L42" s="3">
        <v>29</v>
      </c>
      <c r="M42" s="3" t="s">
        <v>140</v>
      </c>
      <c r="N42" s="4"/>
      <c r="O42" s="1" t="str">
        <f t="shared" si="8"/>
        <v>SAE J1113-11 REV JAN2012, Table 10, ―Test Pulse 5c</v>
      </c>
      <c r="P42" s="1" t="str">
        <f t="shared" si="9"/>
        <v/>
      </c>
      <c r="Q42" s="3" t="s">
        <v>166</v>
      </c>
      <c r="R42" s="4" t="s">
        <v>224</v>
      </c>
      <c r="T42" s="84" t="s">
        <v>223</v>
      </c>
      <c r="U42" s="84">
        <f t="shared" si="16"/>
        <v>80</v>
      </c>
      <c r="V42" s="84">
        <f t="shared" si="17"/>
        <v>8</v>
      </c>
      <c r="W42" s="84">
        <f t="shared" si="10"/>
        <v>31</v>
      </c>
      <c r="X42" s="84">
        <f t="shared" si="3"/>
        <v>0</v>
      </c>
      <c r="Y42" s="84">
        <f t="shared" si="4"/>
        <v>31</v>
      </c>
      <c r="Z42" s="84"/>
      <c r="AA42" s="84" t="str">
        <f t="shared" si="5"/>
        <v xml:space="preserve">Y203396 Rev 001 7.21.7
</v>
      </c>
      <c r="AB42" s="84">
        <f t="shared" si="11"/>
        <v>16</v>
      </c>
      <c r="AC42" s="84" t="str">
        <f t="shared" si="25"/>
        <v>Y203396 Rev 001</v>
      </c>
      <c r="AD42" s="84" t="str">
        <f t="shared" si="26"/>
        <v xml:space="preserve">Section 7.21.7
</v>
      </c>
      <c r="AE42" s="86" t="str">
        <f t="shared" si="6"/>
        <v>SAE J1113-11 REV JAN2012, Table 10, ―Test Pulse 5c</v>
      </c>
      <c r="AF42" s="86" t="str">
        <f t="shared" si="7"/>
        <v/>
      </c>
    </row>
    <row r="43" spans="2:32" x14ac:dyDescent="0.25">
      <c r="C43" s="3" t="s">
        <v>11</v>
      </c>
      <c r="D43" s="3" t="s">
        <v>12</v>
      </c>
      <c r="E43" s="1" t="s">
        <v>93</v>
      </c>
      <c r="F43" s="83" t="s">
        <v>94</v>
      </c>
      <c r="I43" s="3" t="s">
        <v>5</v>
      </c>
      <c r="J43" s="3" t="str">
        <f>AC43</f>
        <v>Y203396 Rev 001</v>
      </c>
      <c r="K43" s="3" t="str">
        <f>AD43</f>
        <v xml:space="preserve">Section 7.21.2
</v>
      </c>
      <c r="L43" s="3">
        <v>23</v>
      </c>
      <c r="M43" s="4" t="s">
        <v>141</v>
      </c>
      <c r="O43" s="1" t="str">
        <f t="shared" si="8"/>
        <v>SAE J1113-11 REV JAN2012, Figure 2, ―Test Pulse 1</v>
      </c>
      <c r="P43" s="1" t="str">
        <f t="shared" si="9"/>
        <v/>
      </c>
      <c r="Q43" s="3" t="s">
        <v>213</v>
      </c>
      <c r="T43" s="84" t="s">
        <v>212</v>
      </c>
      <c r="U43" s="84">
        <f t="shared" si="16"/>
        <v>79</v>
      </c>
      <c r="V43" s="84">
        <f t="shared" si="17"/>
        <v>8</v>
      </c>
      <c r="W43" s="84">
        <f t="shared" si="10"/>
        <v>31</v>
      </c>
      <c r="X43" s="84">
        <f t="shared" si="3"/>
        <v>0</v>
      </c>
      <c r="Y43" s="84">
        <f t="shared" si="4"/>
        <v>31</v>
      </c>
      <c r="Z43" s="84"/>
      <c r="AA43" s="84" t="str">
        <f t="shared" si="5"/>
        <v xml:space="preserve">Y203396 Rev 001 7.21.2
</v>
      </c>
      <c r="AB43" s="84">
        <f t="shared" si="11"/>
        <v>16</v>
      </c>
      <c r="AC43" s="84" t="str">
        <f t="shared" si="25"/>
        <v>Y203396 Rev 001</v>
      </c>
      <c r="AD43" s="84" t="str">
        <f t="shared" si="26"/>
        <v xml:space="preserve">Section 7.21.2
</v>
      </c>
      <c r="AE43" s="86" t="str">
        <f t="shared" si="6"/>
        <v>SAE J1113-11 REV JAN2012, Figure 2, ―Test Pulse 1</v>
      </c>
      <c r="AF43" s="86" t="str">
        <f t="shared" si="7"/>
        <v/>
      </c>
    </row>
    <row r="44" spans="2:32" x14ac:dyDescent="0.25">
      <c r="C44" s="3" t="s">
        <v>11</v>
      </c>
      <c r="D44" s="3" t="s">
        <v>12</v>
      </c>
      <c r="E44" s="1" t="s">
        <v>95</v>
      </c>
      <c r="F44" s="83" t="s">
        <v>96</v>
      </c>
      <c r="I44" s="3" t="s">
        <v>5</v>
      </c>
      <c r="J44" s="3" t="str">
        <f>AC44</f>
        <v>Y203396 Rev 001</v>
      </c>
      <c r="K44" s="3" t="str">
        <f>AD44</f>
        <v xml:space="preserve">Section 7.22.1
</v>
      </c>
      <c r="L44" s="3">
        <v>31</v>
      </c>
      <c r="M44" s="1" t="s">
        <v>95</v>
      </c>
      <c r="O44" s="1" t="str">
        <f t="shared" si="8"/>
        <v>SAE J1113-11 REV JAN2012, Section 4.1.2, Figure 2, "Test Pulse A"
SAE J1113-11 REV JAN2012, Section 4.1.2, Figure 3, "Test Pulse B"</v>
      </c>
      <c r="P44" s="1" t="str">
        <f t="shared" si="9"/>
        <v/>
      </c>
      <c r="Q44" s="3" t="s">
        <v>157</v>
      </c>
      <c r="R44" s="1" t="s">
        <v>227</v>
      </c>
      <c r="T44" s="84" t="s">
        <v>226</v>
      </c>
      <c r="U44" s="84">
        <f t="shared" si="16"/>
        <v>161</v>
      </c>
      <c r="V44" s="84">
        <f t="shared" si="17"/>
        <v>8</v>
      </c>
      <c r="W44" s="84">
        <f t="shared" si="10"/>
        <v>31</v>
      </c>
      <c r="X44" s="84">
        <f t="shared" si="3"/>
        <v>0</v>
      </c>
      <c r="Y44" s="84">
        <f t="shared" si="4"/>
        <v>31</v>
      </c>
      <c r="Z44" s="84"/>
      <c r="AA44" s="84" t="str">
        <f t="shared" si="5"/>
        <v xml:space="preserve">Y203396 Rev 001 7.22.1
</v>
      </c>
      <c r="AB44" s="84">
        <f t="shared" si="11"/>
        <v>16</v>
      </c>
      <c r="AC44" s="84" t="str">
        <f t="shared" si="25"/>
        <v>Y203396 Rev 001</v>
      </c>
      <c r="AD44" s="84" t="str">
        <f t="shared" si="26"/>
        <v xml:space="preserve">Section 7.22.1
</v>
      </c>
      <c r="AE44" s="86" t="str">
        <f t="shared" si="6"/>
        <v>SAE J1113-11 REV JAN2012, Section 4.1.2, Figure 2, "Test Pulse A"
SAE J1113-11 REV JAN2012, Section 4.1.2, Figure 3, "Test Pulse B"</v>
      </c>
      <c r="AF44" s="86" t="str">
        <f t="shared" si="7"/>
        <v/>
      </c>
    </row>
    <row r="45" spans="2:32" x14ac:dyDescent="0.25">
      <c r="C45" s="3" t="s">
        <v>11</v>
      </c>
      <c r="D45" s="3" t="s">
        <v>12</v>
      </c>
      <c r="E45" s="1" t="s">
        <v>97</v>
      </c>
      <c r="F45" s="83" t="s">
        <v>98</v>
      </c>
      <c r="I45" s="3" t="s">
        <v>5</v>
      </c>
      <c r="J45" s="3" t="str">
        <f t="shared" ref="J45:J51" si="29">AC45</f>
        <v>Y203396 Rev 001</v>
      </c>
      <c r="K45" s="3" t="str">
        <f t="shared" ref="K45:K51" si="30">AD45</f>
        <v xml:space="preserve">Section 7.22.2
</v>
      </c>
      <c r="L45" s="3">
        <v>32</v>
      </c>
      <c r="M45" s="1" t="s">
        <v>97</v>
      </c>
      <c r="O45" s="1" t="str">
        <f t="shared" si="8"/>
        <v>SAE J1113-11 REV JAN2012, Section 4.21, Figure 7</v>
      </c>
      <c r="P45" s="1" t="str">
        <f t="shared" si="9"/>
        <v/>
      </c>
      <c r="Q45" s="3"/>
      <c r="T45" s="84" t="s">
        <v>228</v>
      </c>
      <c r="U45" s="84">
        <f t="shared" si="16"/>
        <v>78</v>
      </c>
      <c r="V45" s="84">
        <f t="shared" si="17"/>
        <v>8</v>
      </c>
      <c r="W45" s="84">
        <f t="shared" si="10"/>
        <v>31</v>
      </c>
      <c r="X45" s="84">
        <f t="shared" si="3"/>
        <v>0</v>
      </c>
      <c r="Y45" s="84">
        <f t="shared" si="4"/>
        <v>31</v>
      </c>
      <c r="Z45" s="84"/>
      <c r="AA45" s="84" t="str">
        <f t="shared" si="5"/>
        <v xml:space="preserve">Y203396 Rev 001 7.22.2
</v>
      </c>
      <c r="AB45" s="84">
        <f t="shared" si="11"/>
        <v>16</v>
      </c>
      <c r="AC45" s="84" t="str">
        <f t="shared" si="25"/>
        <v>Y203396 Rev 001</v>
      </c>
      <c r="AD45" s="84" t="str">
        <f t="shared" si="26"/>
        <v xml:space="preserve">Section 7.22.2
</v>
      </c>
      <c r="AE45" s="86" t="str">
        <f t="shared" si="6"/>
        <v>SAE J1113-11 REV JAN2012, Section 4.21, Figure 7</v>
      </c>
      <c r="AF45" s="86" t="str">
        <f t="shared" si="7"/>
        <v/>
      </c>
    </row>
    <row r="46" spans="2:32" x14ac:dyDescent="0.25">
      <c r="C46" s="3" t="s">
        <v>11</v>
      </c>
      <c r="D46" s="3" t="s">
        <v>12</v>
      </c>
      <c r="E46" s="1" t="s">
        <v>99</v>
      </c>
      <c r="F46" s="83" t="s">
        <v>100</v>
      </c>
      <c r="I46" s="3" t="s">
        <v>5</v>
      </c>
      <c r="J46" s="3" t="str">
        <f t="shared" si="29"/>
        <v>Y203396 Rev 001</v>
      </c>
      <c r="K46" s="3" t="str">
        <f t="shared" si="30"/>
        <v xml:space="preserve">Section 7.23.1
</v>
      </c>
      <c r="L46" s="3">
        <v>33</v>
      </c>
      <c r="M46" s="1" t="s">
        <v>142</v>
      </c>
      <c r="O46" s="1" t="str">
        <f t="shared" si="8"/>
        <v>SAE J1113-11 REV JAN2012, Table 1</v>
      </c>
      <c r="P46" s="1" t="str">
        <f t="shared" si="9"/>
        <v/>
      </c>
      <c r="Q46" s="3" t="s">
        <v>213</v>
      </c>
      <c r="R46" s="1" t="s">
        <v>231</v>
      </c>
      <c r="T46" s="84" t="s">
        <v>230</v>
      </c>
      <c r="U46" s="84">
        <f t="shared" si="16"/>
        <v>63</v>
      </c>
      <c r="V46" s="84">
        <f t="shared" si="17"/>
        <v>8</v>
      </c>
      <c r="W46" s="84">
        <f t="shared" si="10"/>
        <v>31</v>
      </c>
      <c r="X46" s="84">
        <f t="shared" si="3"/>
        <v>0</v>
      </c>
      <c r="Y46" s="84">
        <f t="shared" si="4"/>
        <v>31</v>
      </c>
      <c r="Z46" s="84"/>
      <c r="AA46" s="84" t="str">
        <f t="shared" si="5"/>
        <v xml:space="preserve">Y203396 Rev 001 7.23.1
</v>
      </c>
      <c r="AB46" s="84">
        <f t="shared" si="11"/>
        <v>16</v>
      </c>
      <c r="AC46" s="84" t="str">
        <f t="shared" si="25"/>
        <v>Y203396 Rev 001</v>
      </c>
      <c r="AD46" s="84" t="str">
        <f t="shared" si="26"/>
        <v xml:space="preserve">Section 7.23.1
</v>
      </c>
      <c r="AE46" s="86" t="str">
        <f t="shared" si="6"/>
        <v>SAE J1113-11 REV JAN2012, Table 1</v>
      </c>
      <c r="AF46" s="86" t="str">
        <f t="shared" si="7"/>
        <v/>
      </c>
    </row>
    <row r="47" spans="2:32" x14ac:dyDescent="0.25">
      <c r="C47" s="3" t="s">
        <v>11</v>
      </c>
      <c r="D47" s="3" t="s">
        <v>12</v>
      </c>
      <c r="E47" s="1" t="s">
        <v>101</v>
      </c>
      <c r="F47" s="83" t="s">
        <v>102</v>
      </c>
      <c r="I47" s="3" t="s">
        <v>5</v>
      </c>
      <c r="J47" s="3" t="str">
        <f t="shared" si="29"/>
        <v>Y203396 Rev 001</v>
      </c>
      <c r="K47" s="3" t="str">
        <f t="shared" si="30"/>
        <v xml:space="preserve">Section 7.23.2
</v>
      </c>
      <c r="L47" s="3">
        <v>34</v>
      </c>
      <c r="M47" s="1" t="s">
        <v>143</v>
      </c>
      <c r="O47" s="1" t="str">
        <f t="shared" si="8"/>
        <v>SAE J1113-11 REV JAN2012, Table 1</v>
      </c>
      <c r="P47" s="1" t="str">
        <f t="shared" si="9"/>
        <v/>
      </c>
      <c r="Q47" s="3" t="s">
        <v>213</v>
      </c>
      <c r="R47" s="1" t="s">
        <v>231</v>
      </c>
      <c r="T47" s="84" t="s">
        <v>233</v>
      </c>
      <c r="U47" s="84">
        <f t="shared" si="16"/>
        <v>63</v>
      </c>
      <c r="V47" s="84">
        <f t="shared" si="17"/>
        <v>8</v>
      </c>
      <c r="W47" s="84">
        <f t="shared" si="10"/>
        <v>31</v>
      </c>
      <c r="X47" s="84">
        <f t="shared" si="3"/>
        <v>0</v>
      </c>
      <c r="Y47" s="84">
        <f t="shared" si="4"/>
        <v>31</v>
      </c>
      <c r="Z47" s="84"/>
      <c r="AA47" s="84" t="str">
        <f t="shared" si="5"/>
        <v xml:space="preserve">Y203396 Rev 001 7.23.2
</v>
      </c>
      <c r="AB47" s="84">
        <f t="shared" si="11"/>
        <v>16</v>
      </c>
      <c r="AC47" s="84" t="str">
        <f t="shared" si="25"/>
        <v>Y203396 Rev 001</v>
      </c>
      <c r="AD47" s="84" t="str">
        <f t="shared" si="26"/>
        <v xml:space="preserve">Section 7.23.2
</v>
      </c>
      <c r="AE47" s="86" t="str">
        <f t="shared" si="6"/>
        <v>SAE J1113-11 REV JAN2012, Table 1</v>
      </c>
      <c r="AF47" s="86" t="str">
        <f t="shared" si="7"/>
        <v/>
      </c>
    </row>
    <row r="48" spans="2:32" x14ac:dyDescent="0.25">
      <c r="C48" s="3" t="s">
        <v>11</v>
      </c>
      <c r="D48" s="3" t="s">
        <v>12</v>
      </c>
      <c r="E48" s="1" t="s">
        <v>103</v>
      </c>
      <c r="F48" s="83" t="s">
        <v>104</v>
      </c>
      <c r="G48" s="83" t="s">
        <v>467</v>
      </c>
      <c r="H48" s="82" t="s">
        <v>463</v>
      </c>
      <c r="I48" s="3" t="s">
        <v>5</v>
      </c>
      <c r="J48" s="3" t="str">
        <f t="shared" si="29"/>
        <v>Y203396 Rev 001</v>
      </c>
      <c r="K48" s="3" t="str">
        <f t="shared" si="30"/>
        <v xml:space="preserve">Section 7.24.1
</v>
      </c>
      <c r="L48" s="3">
        <v>35</v>
      </c>
      <c r="M48" s="1" t="s">
        <v>144</v>
      </c>
      <c r="O48" s="1" t="str">
        <f t="shared" si="8"/>
        <v/>
      </c>
      <c r="P48" s="1" t="str">
        <f t="shared" si="9"/>
        <v>CISPR 25 Rev 3 6.2
CISPR 25 Rev3 6.2.2.2 Figure 6
CISPR 25 Rev3 6.2.2.2 Table 5</v>
      </c>
      <c r="Q48" s="3" t="s">
        <v>213</v>
      </c>
      <c r="T48" s="84" t="s">
        <v>235</v>
      </c>
      <c r="U48" s="84">
        <f t="shared" si="16"/>
        <v>109</v>
      </c>
      <c r="V48" s="84">
        <f t="shared" si="17"/>
        <v>8</v>
      </c>
      <c r="W48" s="84">
        <f t="shared" si="10"/>
        <v>0</v>
      </c>
      <c r="X48" s="84">
        <f t="shared" si="3"/>
        <v>31</v>
      </c>
      <c r="Y48" s="84">
        <f t="shared" si="4"/>
        <v>31</v>
      </c>
      <c r="Z48" s="84"/>
      <c r="AA48" s="84" t="str">
        <f t="shared" si="5"/>
        <v xml:space="preserve">Y203396 Rev 001 7.24.1
</v>
      </c>
      <c r="AB48" s="84">
        <f t="shared" si="11"/>
        <v>16</v>
      </c>
      <c r="AC48" s="84" t="str">
        <f t="shared" si="25"/>
        <v>Y203396 Rev 001</v>
      </c>
      <c r="AD48" s="84" t="str">
        <f t="shared" si="26"/>
        <v xml:space="preserve">Section 7.24.1
</v>
      </c>
      <c r="AE48" s="86" t="str">
        <f t="shared" si="6"/>
        <v/>
      </c>
      <c r="AF48" s="86" t="str">
        <f>IFERROR(TRIM(MID(T48,X48,U48-X48+1)),"")</f>
        <v>CISPR 25 Rev 3 6.2
CISPR 25 Rev3 6.2.2.2 Figure 6
CISPR 25 Rev3 6.2.2.2 Table 5</v>
      </c>
    </row>
    <row r="49" spans="3:32" x14ac:dyDescent="0.25">
      <c r="C49" s="3" t="s">
        <v>11</v>
      </c>
      <c r="D49" s="3" t="s">
        <v>12</v>
      </c>
      <c r="E49" s="1" t="s">
        <v>105</v>
      </c>
      <c r="F49" s="83" t="s">
        <v>106</v>
      </c>
      <c r="G49" s="83" t="s">
        <v>468</v>
      </c>
      <c r="H49" s="82" t="s">
        <v>466</v>
      </c>
      <c r="I49" s="3" t="s">
        <v>5</v>
      </c>
      <c r="J49" s="3" t="str">
        <f t="shared" si="29"/>
        <v>Y203396 Rev 001</v>
      </c>
      <c r="K49" s="3" t="str">
        <f t="shared" si="30"/>
        <v xml:space="preserve">Section 7.24.2
</v>
      </c>
      <c r="L49" s="3">
        <v>36</v>
      </c>
      <c r="M49" s="1" t="s">
        <v>145</v>
      </c>
      <c r="O49" s="1" t="str">
        <f t="shared" si="8"/>
        <v/>
      </c>
      <c r="P49" s="1" t="str">
        <f t="shared" si="9"/>
        <v>CISPR 25 rev3 section 6.4</v>
      </c>
      <c r="Q49" s="3" t="s">
        <v>213</v>
      </c>
      <c r="T49" s="84" t="s">
        <v>237</v>
      </c>
      <c r="U49" s="84">
        <f t="shared" si="16"/>
        <v>55</v>
      </c>
      <c r="V49" s="84">
        <f t="shared" si="17"/>
        <v>8</v>
      </c>
      <c r="W49" s="84">
        <f t="shared" si="10"/>
        <v>0</v>
      </c>
      <c r="X49" s="84">
        <f t="shared" si="3"/>
        <v>31</v>
      </c>
      <c r="Y49" s="84">
        <f t="shared" si="4"/>
        <v>31</v>
      </c>
      <c r="Z49" s="84"/>
      <c r="AA49" s="84" t="str">
        <f t="shared" si="5"/>
        <v xml:space="preserve">Y203396 Rev 001 7.24.2
</v>
      </c>
      <c r="AB49" s="84">
        <f t="shared" si="11"/>
        <v>16</v>
      </c>
      <c r="AC49" s="84" t="str">
        <f t="shared" si="25"/>
        <v>Y203396 Rev 001</v>
      </c>
      <c r="AD49" s="84" t="str">
        <f t="shared" si="26"/>
        <v xml:space="preserve">Section 7.24.2
</v>
      </c>
      <c r="AE49" s="86" t="str">
        <f t="shared" si="6"/>
        <v/>
      </c>
      <c r="AF49" s="86" t="str">
        <f>IFERROR(TRIM(MID(T49,X49,U49-X49+1)),"")</f>
        <v>CISPR 25 rev3 section 6.4</v>
      </c>
    </row>
    <row r="50" spans="3:32" x14ac:dyDescent="0.25">
      <c r="C50" s="3" t="s">
        <v>11</v>
      </c>
      <c r="D50" s="3" t="s">
        <v>12</v>
      </c>
      <c r="E50" s="1" t="s">
        <v>107</v>
      </c>
      <c r="F50" s="83" t="s">
        <v>108</v>
      </c>
      <c r="G50" s="83" t="s">
        <v>462</v>
      </c>
      <c r="H50" s="82" t="s">
        <v>465</v>
      </c>
      <c r="I50" s="3" t="s">
        <v>5</v>
      </c>
      <c r="J50" s="3" t="str">
        <f t="shared" si="29"/>
        <v>Y203396 Rev 001</v>
      </c>
      <c r="K50" s="3" t="str">
        <f t="shared" si="30"/>
        <v xml:space="preserve">Section 7.24.4
</v>
      </c>
      <c r="L50" s="3">
        <v>37</v>
      </c>
      <c r="M50" s="1" t="s">
        <v>146</v>
      </c>
      <c r="O50" s="1" t="str">
        <f t="shared" si="8"/>
        <v>SAE J1113/21.</v>
      </c>
      <c r="P50" s="1" t="str">
        <f t="shared" si="9"/>
        <v/>
      </c>
      <c r="Q50" s="3" t="s">
        <v>213</v>
      </c>
      <c r="T50" s="84" t="s">
        <v>238</v>
      </c>
      <c r="U50" s="84">
        <f t="shared" si="16"/>
        <v>43</v>
      </c>
      <c r="V50" s="84">
        <f t="shared" si="17"/>
        <v>8</v>
      </c>
      <c r="W50" s="84">
        <f t="shared" si="10"/>
        <v>31</v>
      </c>
      <c r="X50" s="84">
        <f t="shared" si="3"/>
        <v>0</v>
      </c>
      <c r="Y50" s="84">
        <f t="shared" si="4"/>
        <v>31</v>
      </c>
      <c r="Z50" s="84"/>
      <c r="AA50" s="84" t="str">
        <f t="shared" si="5"/>
        <v xml:space="preserve">Y203396 Rev 001 7.24.4
</v>
      </c>
      <c r="AB50" s="84">
        <f t="shared" si="11"/>
        <v>16</v>
      </c>
      <c r="AC50" s="84" t="str">
        <f t="shared" si="25"/>
        <v>Y203396 Rev 001</v>
      </c>
      <c r="AD50" s="84" t="str">
        <f t="shared" si="26"/>
        <v xml:space="preserve">Section 7.24.4
</v>
      </c>
      <c r="AE50" s="86" t="str">
        <f t="shared" si="6"/>
        <v>SAE J1113/21.</v>
      </c>
      <c r="AF50" s="86" t="str">
        <f>IFERROR(TRIM(MID(T50,X50,U50-X50+1)),"")</f>
        <v/>
      </c>
    </row>
    <row r="51" spans="3:32" x14ac:dyDescent="0.25">
      <c r="C51" s="3" t="s">
        <v>11</v>
      </c>
      <c r="D51" s="3" t="s">
        <v>12</v>
      </c>
      <c r="E51" s="1" t="s">
        <v>109</v>
      </c>
      <c r="F51" s="83" t="s">
        <v>110</v>
      </c>
      <c r="G51" s="83" t="s">
        <v>461</v>
      </c>
      <c r="H51" s="82" t="s">
        <v>464</v>
      </c>
      <c r="I51" s="3" t="s">
        <v>5</v>
      </c>
      <c r="J51" s="3" t="str">
        <f t="shared" si="29"/>
        <v>Y203396 Rev 001</v>
      </c>
      <c r="K51" s="3" t="str">
        <f t="shared" si="30"/>
        <v xml:space="preserve">Section 7.24.6
</v>
      </c>
      <c r="L51" s="3">
        <v>38</v>
      </c>
      <c r="M51" s="1" t="s">
        <v>147</v>
      </c>
      <c r="O51" s="1" t="str">
        <f t="shared" si="8"/>
        <v>SAE J1113-4 REV AUG2004, Figure 1, “BCI Test Setup”
SAE J1113-4 REV AUG2004, Table A.1, “Functional Status…Severity level for immunity testing”</v>
      </c>
      <c r="P51" s="1" t="str">
        <f t="shared" si="9"/>
        <v/>
      </c>
      <c r="Q51" s="3" t="s">
        <v>213</v>
      </c>
      <c r="T51" s="84" t="s">
        <v>239</v>
      </c>
      <c r="U51" s="84">
        <f t="shared" si="16"/>
        <v>173</v>
      </c>
      <c r="V51" s="84">
        <f t="shared" si="17"/>
        <v>8</v>
      </c>
      <c r="W51" s="84">
        <f t="shared" si="10"/>
        <v>31</v>
      </c>
      <c r="X51" s="84">
        <f t="shared" si="3"/>
        <v>0</v>
      </c>
      <c r="Y51" s="84">
        <f t="shared" si="4"/>
        <v>31</v>
      </c>
      <c r="Z51" s="84"/>
      <c r="AA51" s="84" t="str">
        <f t="shared" si="5"/>
        <v xml:space="preserve">Y203396 Rev 001 7.24.6
</v>
      </c>
      <c r="AB51" s="84">
        <f t="shared" si="11"/>
        <v>16</v>
      </c>
      <c r="AC51" s="84" t="str">
        <f t="shared" si="25"/>
        <v>Y203396 Rev 001</v>
      </c>
      <c r="AD51" s="84" t="str">
        <f t="shared" si="26"/>
        <v xml:space="preserve">Section 7.24.6
</v>
      </c>
      <c r="AE51" s="86" t="str">
        <f t="shared" si="6"/>
        <v>SAE J1113-4 REV AUG2004, Figure 1, “BCI Test Setup”
SAE J1113-4 REV AUG2004, Table A.1, “Functional Status…Severity level for immunity testing”</v>
      </c>
      <c r="AF51" s="86" t="str">
        <f>IFERROR(TRIM(MID(T51,X51,U51-X51+1)),"")</f>
        <v/>
      </c>
    </row>
    <row r="52" spans="3:32" x14ac:dyDescent="0.25">
      <c r="C52" s="3" t="s">
        <v>11</v>
      </c>
      <c r="D52" s="3" t="s">
        <v>12</v>
      </c>
      <c r="E52" s="1" t="s">
        <v>111</v>
      </c>
      <c r="F52" s="83" t="s">
        <v>112</v>
      </c>
      <c r="I52" s="3" t="s">
        <v>5</v>
      </c>
      <c r="J52" s="3" t="str">
        <f t="shared" ref="J52:J115" si="31">AC52</f>
        <v/>
      </c>
      <c r="K52" s="3" t="str">
        <f t="shared" ref="K52:K115" si="32">AD52</f>
        <v/>
      </c>
      <c r="O52" s="1" t="str">
        <f t="shared" ref="O52:O115" si="33">AE52</f>
        <v/>
      </c>
      <c r="P52" s="1" t="str">
        <f t="shared" ref="P52:P115" si="34">AF52</f>
        <v/>
      </c>
      <c r="Q52" s="3" t="s">
        <v>166</v>
      </c>
      <c r="R52" s="1" t="s">
        <v>240</v>
      </c>
      <c r="T52" s="84"/>
      <c r="U52" s="84">
        <f t="shared" ref="U52:U108" si="35">LEN(T52)</f>
        <v>0</v>
      </c>
      <c r="V52" s="84">
        <f t="shared" ref="V52:V63" si="36">IFERROR(FIND("Y",T52),0)</f>
        <v>0</v>
      </c>
      <c r="W52" s="84">
        <f t="shared" ref="W52:W63" si="37">IFERROR(FIND("SAE",T52),0)</f>
        <v>0</v>
      </c>
      <c r="X52" s="84">
        <f t="shared" ref="X52:X63" si="38">IFERROR(FIND("CISPR",T52),0)</f>
        <v>0</v>
      </c>
      <c r="Y52" s="84">
        <f t="shared" ref="Y52:Y63" si="39">IF(W52&lt;&gt;0,W52,IF(X52&lt;&gt;0,X52,U52+1))</f>
        <v>1</v>
      </c>
      <c r="Z52" s="84"/>
      <c r="AA52" s="84" t="str">
        <f t="shared" ref="AA52:AA63" si="40">IFERROR(TRIM(MID(T52,V52,Y52-V52)),"")</f>
        <v/>
      </c>
      <c r="AB52" s="84" t="e">
        <f t="shared" si="11"/>
        <v>#VALUE!</v>
      </c>
      <c r="AC52" s="84" t="str">
        <f t="shared" ref="AC52:AC63" si="41">IFERROR(TRIM(LEFT(AA52,AB52)),"")</f>
        <v/>
      </c>
      <c r="AD52" s="84" t="str">
        <f t="shared" ref="AD52:AD63" si="42">IFERROR(CONCATENATE("Section ",RIGHT(AA52,LEN(AA52)-AB52)),"")</f>
        <v/>
      </c>
      <c r="AE52" s="86" t="str">
        <f t="shared" ref="AE52:AE63" si="43">IFERROR(TRIM(MID(T52,W52,U52-W52+1)),"")</f>
        <v/>
      </c>
      <c r="AF52" s="86" t="str">
        <f t="shared" ref="AF52:AF63" si="44">IFERROR(TRIM(MID(T52,X52,U52-X52+1)),"")</f>
        <v/>
      </c>
    </row>
    <row r="53" spans="3:32" x14ac:dyDescent="0.25">
      <c r="C53" s="3" t="s">
        <v>11</v>
      </c>
      <c r="D53" s="3" t="s">
        <v>12</v>
      </c>
      <c r="E53" s="1" t="s">
        <v>105</v>
      </c>
      <c r="F53" s="83" t="s">
        <v>113</v>
      </c>
      <c r="H53" s="82" t="s">
        <v>466</v>
      </c>
      <c r="I53" s="3" t="s">
        <v>5</v>
      </c>
      <c r="J53" s="3" t="str">
        <f t="shared" si="31"/>
        <v/>
      </c>
      <c r="K53" s="3" t="str">
        <f t="shared" si="32"/>
        <v/>
      </c>
      <c r="O53" s="1" t="str">
        <f t="shared" si="33"/>
        <v/>
      </c>
      <c r="P53" s="1" t="str">
        <f t="shared" si="34"/>
        <v/>
      </c>
      <c r="Q53" s="3" t="s">
        <v>166</v>
      </c>
      <c r="R53" s="1" t="s">
        <v>240</v>
      </c>
      <c r="T53" s="84"/>
      <c r="U53" s="84">
        <f t="shared" si="35"/>
        <v>0</v>
      </c>
      <c r="V53" s="84">
        <f t="shared" si="36"/>
        <v>0</v>
      </c>
      <c r="W53" s="84">
        <f t="shared" si="37"/>
        <v>0</v>
      </c>
      <c r="X53" s="84">
        <f t="shared" si="38"/>
        <v>0</v>
      </c>
      <c r="Y53" s="84">
        <f t="shared" si="39"/>
        <v>1</v>
      </c>
      <c r="Z53" s="84"/>
      <c r="AA53" s="84" t="str">
        <f t="shared" si="40"/>
        <v/>
      </c>
      <c r="AB53" s="84" t="e">
        <f t="shared" si="11"/>
        <v>#VALUE!</v>
      </c>
      <c r="AC53" s="84" t="str">
        <f t="shared" si="41"/>
        <v/>
      </c>
      <c r="AD53" s="84" t="str">
        <f t="shared" si="42"/>
        <v/>
      </c>
      <c r="AE53" s="86" t="str">
        <f t="shared" si="43"/>
        <v/>
      </c>
      <c r="AF53" s="86" t="str">
        <f t="shared" si="44"/>
        <v/>
      </c>
    </row>
    <row r="54" spans="3:32" x14ac:dyDescent="0.25">
      <c r="C54" s="3" t="s">
        <v>11</v>
      </c>
      <c r="D54" s="3" t="s">
        <v>12</v>
      </c>
      <c r="E54" s="1" t="s">
        <v>114</v>
      </c>
      <c r="F54" s="83" t="s">
        <v>115</v>
      </c>
      <c r="I54" s="3" t="s">
        <v>5</v>
      </c>
      <c r="J54" s="3" t="str">
        <f t="shared" si="31"/>
        <v/>
      </c>
      <c r="K54" s="3" t="str">
        <f t="shared" si="32"/>
        <v/>
      </c>
      <c r="O54" s="1" t="str">
        <f t="shared" si="33"/>
        <v/>
      </c>
      <c r="P54" s="1" t="str">
        <f t="shared" si="34"/>
        <v/>
      </c>
      <c r="Q54" s="3" t="s">
        <v>166</v>
      </c>
      <c r="R54" s="1" t="s">
        <v>240</v>
      </c>
      <c r="T54" s="84"/>
      <c r="U54" s="84">
        <f t="shared" si="35"/>
        <v>0</v>
      </c>
      <c r="V54" s="84">
        <f t="shared" si="36"/>
        <v>0</v>
      </c>
      <c r="W54" s="84">
        <f t="shared" si="37"/>
        <v>0</v>
      </c>
      <c r="X54" s="84">
        <f t="shared" si="38"/>
        <v>0</v>
      </c>
      <c r="Y54" s="84">
        <f t="shared" si="39"/>
        <v>1</v>
      </c>
      <c r="Z54" s="84"/>
      <c r="AA54" s="84" t="str">
        <f t="shared" si="40"/>
        <v/>
      </c>
      <c r="AB54" s="84" t="e">
        <f t="shared" si="11"/>
        <v>#VALUE!</v>
      </c>
      <c r="AC54" s="84" t="str">
        <f t="shared" si="41"/>
        <v/>
      </c>
      <c r="AD54" s="84" t="str">
        <f t="shared" si="42"/>
        <v/>
      </c>
      <c r="AE54" s="86" t="str">
        <f t="shared" si="43"/>
        <v/>
      </c>
      <c r="AF54" s="86" t="str">
        <f t="shared" si="44"/>
        <v/>
      </c>
    </row>
    <row r="55" spans="3:32" x14ac:dyDescent="0.25">
      <c r="C55" s="3" t="s">
        <v>11</v>
      </c>
      <c r="D55" s="3" t="s">
        <v>12</v>
      </c>
      <c r="E55" s="1" t="s">
        <v>116</v>
      </c>
      <c r="F55" s="83" t="s">
        <v>117</v>
      </c>
      <c r="H55" s="82" t="s">
        <v>124</v>
      </c>
      <c r="I55" s="3" t="s">
        <v>5</v>
      </c>
      <c r="J55" s="3" t="str">
        <f t="shared" si="31"/>
        <v/>
      </c>
      <c r="K55" s="3" t="str">
        <f t="shared" si="32"/>
        <v/>
      </c>
      <c r="O55" s="1" t="str">
        <f t="shared" si="33"/>
        <v/>
      </c>
      <c r="P55" s="1" t="str">
        <f t="shared" si="34"/>
        <v/>
      </c>
      <c r="Q55" s="3" t="s">
        <v>166</v>
      </c>
      <c r="R55" s="1" t="s">
        <v>240</v>
      </c>
      <c r="T55" s="84"/>
      <c r="U55" s="84">
        <f t="shared" si="35"/>
        <v>0</v>
      </c>
      <c r="V55" s="84">
        <f t="shared" si="36"/>
        <v>0</v>
      </c>
      <c r="W55" s="84">
        <f t="shared" si="37"/>
        <v>0</v>
      </c>
      <c r="X55" s="84">
        <f t="shared" si="38"/>
        <v>0</v>
      </c>
      <c r="Y55" s="84">
        <f t="shared" si="39"/>
        <v>1</v>
      </c>
      <c r="Z55" s="84"/>
      <c r="AA55" s="84" t="str">
        <f t="shared" si="40"/>
        <v/>
      </c>
      <c r="AB55" s="84" t="e">
        <f t="shared" si="11"/>
        <v>#VALUE!</v>
      </c>
      <c r="AC55" s="84" t="str">
        <f t="shared" si="41"/>
        <v/>
      </c>
      <c r="AD55" s="84" t="str">
        <f t="shared" si="42"/>
        <v/>
      </c>
      <c r="AE55" s="86" t="str">
        <f t="shared" si="43"/>
        <v/>
      </c>
      <c r="AF55" s="86" t="str">
        <f t="shared" si="44"/>
        <v/>
      </c>
    </row>
    <row r="56" spans="3:32" x14ac:dyDescent="0.25">
      <c r="C56" s="1" t="s">
        <v>243</v>
      </c>
      <c r="D56" s="1" t="s">
        <v>249</v>
      </c>
      <c r="E56" s="1" t="s">
        <v>250</v>
      </c>
      <c r="F56" s="83" t="s">
        <v>698</v>
      </c>
      <c r="I56" s="3" t="s">
        <v>5</v>
      </c>
      <c r="J56" s="3" t="str">
        <f t="shared" si="31"/>
        <v/>
      </c>
      <c r="K56" s="3" t="str">
        <f t="shared" si="32"/>
        <v/>
      </c>
      <c r="O56" s="1" t="str">
        <f t="shared" si="33"/>
        <v/>
      </c>
      <c r="P56" s="1" t="str">
        <f t="shared" si="34"/>
        <v/>
      </c>
      <c r="Q56" s="3"/>
      <c r="T56" s="84"/>
      <c r="U56" s="84">
        <f t="shared" si="35"/>
        <v>0</v>
      </c>
      <c r="V56" s="84">
        <f t="shared" si="36"/>
        <v>0</v>
      </c>
      <c r="W56" s="84">
        <f t="shared" si="37"/>
        <v>0</v>
      </c>
      <c r="X56" s="84">
        <f t="shared" si="38"/>
        <v>0</v>
      </c>
      <c r="Y56" s="84">
        <f t="shared" si="39"/>
        <v>1</v>
      </c>
      <c r="Z56" s="84"/>
      <c r="AA56" s="84" t="str">
        <f t="shared" si="40"/>
        <v/>
      </c>
      <c r="AB56" s="84" t="e">
        <f t="shared" si="11"/>
        <v>#VALUE!</v>
      </c>
      <c r="AC56" s="84" t="str">
        <f t="shared" si="41"/>
        <v/>
      </c>
      <c r="AD56" s="84" t="str">
        <f t="shared" si="42"/>
        <v/>
      </c>
      <c r="AE56" s="86" t="str">
        <f t="shared" si="43"/>
        <v/>
      </c>
      <c r="AF56" s="86" t="str">
        <f t="shared" si="44"/>
        <v/>
      </c>
    </row>
    <row r="57" spans="3:32" x14ac:dyDescent="0.25">
      <c r="C57" s="1" t="s">
        <v>243</v>
      </c>
      <c r="D57" s="1" t="s">
        <v>249</v>
      </c>
      <c r="E57" s="1" t="s">
        <v>250</v>
      </c>
      <c r="F57" s="83" t="s">
        <v>699</v>
      </c>
      <c r="I57" s="3" t="s">
        <v>5</v>
      </c>
      <c r="J57" s="3" t="str">
        <f t="shared" si="31"/>
        <v/>
      </c>
      <c r="K57" s="3" t="str">
        <f t="shared" si="32"/>
        <v/>
      </c>
      <c r="O57" s="1" t="str">
        <f t="shared" si="33"/>
        <v/>
      </c>
      <c r="P57" s="1" t="str">
        <f t="shared" si="34"/>
        <v/>
      </c>
      <c r="Q57" s="3"/>
      <c r="T57" s="84"/>
      <c r="U57" s="84">
        <f t="shared" si="35"/>
        <v>0</v>
      </c>
      <c r="V57" s="84">
        <f t="shared" si="36"/>
        <v>0</v>
      </c>
      <c r="W57" s="84">
        <f t="shared" si="37"/>
        <v>0</v>
      </c>
      <c r="X57" s="84">
        <f t="shared" si="38"/>
        <v>0</v>
      </c>
      <c r="Y57" s="84">
        <f t="shared" si="39"/>
        <v>1</v>
      </c>
      <c r="Z57" s="84"/>
      <c r="AA57" s="84" t="str">
        <f t="shared" si="40"/>
        <v/>
      </c>
      <c r="AB57" s="84" t="e">
        <f t="shared" si="11"/>
        <v>#VALUE!</v>
      </c>
      <c r="AC57" s="84" t="str">
        <f t="shared" si="41"/>
        <v/>
      </c>
      <c r="AD57" s="84" t="str">
        <f t="shared" si="42"/>
        <v/>
      </c>
      <c r="AE57" s="86" t="str">
        <f t="shared" si="43"/>
        <v/>
      </c>
      <c r="AF57" s="86" t="str">
        <f t="shared" si="44"/>
        <v/>
      </c>
    </row>
    <row r="58" spans="3:32" x14ac:dyDescent="0.25">
      <c r="C58" s="1" t="s">
        <v>243</v>
      </c>
      <c r="D58" s="1" t="s">
        <v>249</v>
      </c>
      <c r="E58" s="1" t="s">
        <v>250</v>
      </c>
      <c r="F58" s="83" t="s">
        <v>700</v>
      </c>
      <c r="I58" s="3" t="s">
        <v>5</v>
      </c>
      <c r="J58" s="3" t="str">
        <f t="shared" si="31"/>
        <v/>
      </c>
      <c r="K58" s="3" t="str">
        <f t="shared" si="32"/>
        <v/>
      </c>
      <c r="O58" s="1" t="str">
        <f t="shared" si="33"/>
        <v/>
      </c>
      <c r="P58" s="1" t="str">
        <f t="shared" si="34"/>
        <v/>
      </c>
      <c r="Q58" s="3"/>
      <c r="T58" s="84"/>
      <c r="U58" s="84">
        <f t="shared" si="35"/>
        <v>0</v>
      </c>
      <c r="V58" s="84">
        <f t="shared" si="36"/>
        <v>0</v>
      </c>
      <c r="W58" s="84">
        <f t="shared" si="37"/>
        <v>0</v>
      </c>
      <c r="X58" s="84">
        <f t="shared" si="38"/>
        <v>0</v>
      </c>
      <c r="Y58" s="84">
        <f t="shared" si="39"/>
        <v>1</v>
      </c>
      <c r="Z58" s="84"/>
      <c r="AA58" s="84" t="str">
        <f t="shared" si="40"/>
        <v/>
      </c>
      <c r="AB58" s="84" t="e">
        <f t="shared" si="11"/>
        <v>#VALUE!</v>
      </c>
      <c r="AC58" s="84" t="str">
        <f t="shared" si="41"/>
        <v/>
      </c>
      <c r="AD58" s="84" t="str">
        <f t="shared" si="42"/>
        <v/>
      </c>
      <c r="AE58" s="86" t="str">
        <f t="shared" si="43"/>
        <v/>
      </c>
      <c r="AF58" s="86" t="str">
        <f t="shared" si="44"/>
        <v/>
      </c>
    </row>
    <row r="59" spans="3:32" x14ac:dyDescent="0.25">
      <c r="C59" s="1" t="s">
        <v>243</v>
      </c>
      <c r="D59" s="1" t="s">
        <v>249</v>
      </c>
      <c r="E59" s="1" t="s">
        <v>250</v>
      </c>
      <c r="F59" s="83" t="s">
        <v>701</v>
      </c>
      <c r="I59" s="3" t="s">
        <v>5</v>
      </c>
      <c r="J59" s="3" t="str">
        <f t="shared" si="31"/>
        <v/>
      </c>
      <c r="K59" s="3" t="str">
        <f t="shared" si="32"/>
        <v/>
      </c>
      <c r="O59" s="1" t="str">
        <f t="shared" si="33"/>
        <v/>
      </c>
      <c r="P59" s="1" t="str">
        <f t="shared" si="34"/>
        <v/>
      </c>
      <c r="Q59" s="3"/>
      <c r="T59" s="84"/>
      <c r="U59" s="84">
        <f t="shared" si="35"/>
        <v>0</v>
      </c>
      <c r="V59" s="84">
        <f t="shared" si="36"/>
        <v>0</v>
      </c>
      <c r="W59" s="84">
        <f t="shared" si="37"/>
        <v>0</v>
      </c>
      <c r="X59" s="84">
        <f t="shared" si="38"/>
        <v>0</v>
      </c>
      <c r="Y59" s="84">
        <f t="shared" si="39"/>
        <v>1</v>
      </c>
      <c r="Z59" s="84"/>
      <c r="AA59" s="84" t="str">
        <f t="shared" si="40"/>
        <v/>
      </c>
      <c r="AB59" s="84" t="e">
        <f t="shared" si="11"/>
        <v>#VALUE!</v>
      </c>
      <c r="AC59" s="84" t="str">
        <f t="shared" si="41"/>
        <v/>
      </c>
      <c r="AD59" s="84" t="str">
        <f t="shared" si="42"/>
        <v/>
      </c>
      <c r="AE59" s="86" t="str">
        <f t="shared" si="43"/>
        <v/>
      </c>
      <c r="AF59" s="86" t="str">
        <f t="shared" si="44"/>
        <v/>
      </c>
    </row>
    <row r="60" spans="3:32" x14ac:dyDescent="0.25">
      <c r="C60" s="1" t="s">
        <v>243</v>
      </c>
      <c r="D60" s="1" t="s">
        <v>249</v>
      </c>
      <c r="E60" s="1" t="s">
        <v>250</v>
      </c>
      <c r="F60" s="83" t="s">
        <v>702</v>
      </c>
      <c r="I60" s="3" t="s">
        <v>5</v>
      </c>
      <c r="J60" s="3" t="str">
        <f t="shared" si="31"/>
        <v/>
      </c>
      <c r="K60" s="3" t="str">
        <f t="shared" si="32"/>
        <v/>
      </c>
      <c r="O60" s="1" t="str">
        <f t="shared" si="33"/>
        <v/>
      </c>
      <c r="P60" s="1" t="str">
        <f t="shared" si="34"/>
        <v/>
      </c>
      <c r="Q60" s="3"/>
      <c r="T60" s="84"/>
      <c r="U60" s="84">
        <f t="shared" si="35"/>
        <v>0</v>
      </c>
      <c r="V60" s="84">
        <f t="shared" si="36"/>
        <v>0</v>
      </c>
      <c r="W60" s="84">
        <f t="shared" si="37"/>
        <v>0</v>
      </c>
      <c r="X60" s="84">
        <f t="shared" si="38"/>
        <v>0</v>
      </c>
      <c r="Y60" s="84">
        <f t="shared" si="39"/>
        <v>1</v>
      </c>
      <c r="Z60" s="84"/>
      <c r="AA60" s="84" t="str">
        <f t="shared" si="40"/>
        <v/>
      </c>
      <c r="AB60" s="84" t="e">
        <f t="shared" si="11"/>
        <v>#VALUE!</v>
      </c>
      <c r="AC60" s="84" t="str">
        <f t="shared" si="41"/>
        <v/>
      </c>
      <c r="AD60" s="84" t="str">
        <f t="shared" si="42"/>
        <v/>
      </c>
      <c r="AE60" s="86" t="str">
        <f t="shared" si="43"/>
        <v/>
      </c>
      <c r="AF60" s="86" t="str">
        <f t="shared" si="44"/>
        <v/>
      </c>
    </row>
    <row r="61" spans="3:32" x14ac:dyDescent="0.25">
      <c r="C61" s="1" t="s">
        <v>243</v>
      </c>
      <c r="D61" s="1" t="s">
        <v>249</v>
      </c>
      <c r="E61" s="1" t="s">
        <v>250</v>
      </c>
      <c r="F61" s="83" t="s">
        <v>703</v>
      </c>
      <c r="I61" s="3" t="s">
        <v>5</v>
      </c>
      <c r="J61" s="3" t="str">
        <f t="shared" si="31"/>
        <v/>
      </c>
      <c r="K61" s="3" t="str">
        <f t="shared" si="32"/>
        <v/>
      </c>
      <c r="O61" s="1" t="str">
        <f t="shared" si="33"/>
        <v/>
      </c>
      <c r="P61" s="1" t="str">
        <f t="shared" si="34"/>
        <v/>
      </c>
      <c r="Q61" s="3"/>
      <c r="T61" s="84"/>
      <c r="U61" s="84">
        <f t="shared" si="35"/>
        <v>0</v>
      </c>
      <c r="V61" s="84">
        <f t="shared" si="36"/>
        <v>0</v>
      </c>
      <c r="W61" s="84">
        <f t="shared" si="37"/>
        <v>0</v>
      </c>
      <c r="X61" s="84">
        <f t="shared" si="38"/>
        <v>0</v>
      </c>
      <c r="Y61" s="84">
        <f t="shared" si="39"/>
        <v>1</v>
      </c>
      <c r="Z61" s="84"/>
      <c r="AA61" s="84" t="str">
        <f t="shared" si="40"/>
        <v/>
      </c>
      <c r="AB61" s="84" t="e">
        <f t="shared" si="11"/>
        <v>#VALUE!</v>
      </c>
      <c r="AC61" s="84" t="str">
        <f t="shared" si="41"/>
        <v/>
      </c>
      <c r="AD61" s="84" t="str">
        <f t="shared" si="42"/>
        <v/>
      </c>
      <c r="AE61" s="86" t="str">
        <f t="shared" si="43"/>
        <v/>
      </c>
      <c r="AF61" s="86" t="str">
        <f t="shared" si="44"/>
        <v/>
      </c>
    </row>
    <row r="62" spans="3:32" x14ac:dyDescent="0.25">
      <c r="C62" s="1" t="s">
        <v>243</v>
      </c>
      <c r="D62" s="1" t="s">
        <v>249</v>
      </c>
      <c r="E62" s="1" t="s">
        <v>250</v>
      </c>
      <c r="F62" s="83" t="s">
        <v>704</v>
      </c>
      <c r="I62" s="3" t="s">
        <v>5</v>
      </c>
      <c r="J62" s="3" t="str">
        <f t="shared" si="31"/>
        <v/>
      </c>
      <c r="K62" s="3" t="str">
        <f t="shared" si="32"/>
        <v/>
      </c>
      <c r="O62" s="1" t="str">
        <f t="shared" si="33"/>
        <v/>
      </c>
      <c r="P62" s="1" t="str">
        <f t="shared" si="34"/>
        <v/>
      </c>
      <c r="Q62" s="3"/>
      <c r="T62" s="84"/>
      <c r="U62" s="84">
        <f t="shared" si="35"/>
        <v>0</v>
      </c>
      <c r="V62" s="84">
        <f t="shared" si="36"/>
        <v>0</v>
      </c>
      <c r="W62" s="84">
        <f t="shared" si="37"/>
        <v>0</v>
      </c>
      <c r="X62" s="84">
        <f t="shared" si="38"/>
        <v>0</v>
      </c>
      <c r="Y62" s="84">
        <f t="shared" si="39"/>
        <v>1</v>
      </c>
      <c r="Z62" s="84"/>
      <c r="AA62" s="84" t="str">
        <f t="shared" si="40"/>
        <v/>
      </c>
      <c r="AB62" s="84" t="e">
        <f t="shared" si="11"/>
        <v>#VALUE!</v>
      </c>
      <c r="AC62" s="84" t="str">
        <f t="shared" si="41"/>
        <v/>
      </c>
      <c r="AD62" s="84" t="str">
        <f t="shared" si="42"/>
        <v/>
      </c>
      <c r="AE62" s="86" t="str">
        <f t="shared" si="43"/>
        <v/>
      </c>
      <c r="AF62" s="86" t="str">
        <f t="shared" si="44"/>
        <v/>
      </c>
    </row>
    <row r="63" spans="3:32" x14ac:dyDescent="0.25">
      <c r="C63" s="1" t="s">
        <v>243</v>
      </c>
      <c r="D63" s="1" t="s">
        <v>259</v>
      </c>
      <c r="E63" s="1" t="s">
        <v>260</v>
      </c>
      <c r="F63" s="83" t="s">
        <v>119</v>
      </c>
      <c r="I63" s="3" t="s">
        <v>5</v>
      </c>
      <c r="J63" s="3" t="str">
        <f t="shared" si="31"/>
        <v/>
      </c>
      <c r="K63" s="3" t="str">
        <f t="shared" si="32"/>
        <v/>
      </c>
      <c r="L63" s="83" t="s">
        <v>119</v>
      </c>
      <c r="O63" s="1" t="str">
        <f t="shared" si="33"/>
        <v/>
      </c>
      <c r="P63" s="1" t="str">
        <f t="shared" si="34"/>
        <v/>
      </c>
      <c r="Q63" s="3" t="s">
        <v>119</v>
      </c>
      <c r="R63" s="1" t="s">
        <v>261</v>
      </c>
      <c r="T63" s="84"/>
      <c r="U63" s="84">
        <f t="shared" si="35"/>
        <v>0</v>
      </c>
      <c r="V63" s="84">
        <f t="shared" si="36"/>
        <v>0</v>
      </c>
      <c r="W63" s="84">
        <f t="shared" si="37"/>
        <v>0</v>
      </c>
      <c r="X63" s="84">
        <f t="shared" si="38"/>
        <v>0</v>
      </c>
      <c r="Y63" s="84">
        <f t="shared" si="39"/>
        <v>1</v>
      </c>
      <c r="Z63" s="84"/>
      <c r="AA63" s="84" t="str">
        <f t="shared" si="40"/>
        <v/>
      </c>
      <c r="AB63" s="84" t="e">
        <f t="shared" si="11"/>
        <v>#VALUE!</v>
      </c>
      <c r="AC63" s="84" t="str">
        <f t="shared" si="41"/>
        <v/>
      </c>
      <c r="AD63" s="84" t="str">
        <f t="shared" si="42"/>
        <v/>
      </c>
      <c r="AE63" s="86" t="str">
        <f t="shared" si="43"/>
        <v/>
      </c>
      <c r="AF63" s="86" t="str">
        <f t="shared" si="44"/>
        <v/>
      </c>
    </row>
    <row r="64" spans="3:32" x14ac:dyDescent="0.25">
      <c r="C64" s="1" t="s">
        <v>243</v>
      </c>
      <c r="D64" s="1" t="s">
        <v>262</v>
      </c>
      <c r="E64" s="1" t="s">
        <v>263</v>
      </c>
      <c r="F64" s="83" t="s">
        <v>119</v>
      </c>
      <c r="I64" s="3" t="s">
        <v>5</v>
      </c>
      <c r="J64" s="3" t="str">
        <f t="shared" si="31"/>
        <v>Y203401 Rev 002</v>
      </c>
      <c r="K64" s="3" t="str">
        <f t="shared" si="32"/>
        <v xml:space="preserve">Section - 7.8
</v>
      </c>
      <c r="L64" s="83">
        <v>52</v>
      </c>
      <c r="M64" s="1" t="s">
        <v>128</v>
      </c>
      <c r="O64" s="1" t="str">
        <f t="shared" si="33"/>
        <v>SAE J1455 AUG 2012, section 4.3.3.1</v>
      </c>
      <c r="P64" s="1" t="str">
        <f t="shared" si="34"/>
        <v/>
      </c>
      <c r="Q64" s="3" t="s">
        <v>166</v>
      </c>
      <c r="R64" s="1" t="s">
        <v>264</v>
      </c>
      <c r="T64" s="84" t="s">
        <v>169</v>
      </c>
      <c r="U64" s="84">
        <f t="shared" si="35"/>
        <v>64</v>
      </c>
      <c r="V64" s="84">
        <f t="shared" ref="V64:V108" si="45">IFERROR(FIND("Y",T64),0)</f>
        <v>8</v>
      </c>
      <c r="W64" s="84">
        <f t="shared" ref="W64:W108" si="46">IFERROR(FIND("SAE",T64),0)</f>
        <v>30</v>
      </c>
      <c r="X64" s="84">
        <f t="shared" ref="X64:X85" si="47">IFERROR(FIND("CISPR",T64),0)</f>
        <v>0</v>
      </c>
      <c r="Y64" s="84">
        <f t="shared" ref="Y64:Y108" si="48">IF(W64&lt;&gt;0,W64,IF(X64&lt;&gt;0,X64,U64+1))</f>
        <v>30</v>
      </c>
      <c r="Z64" s="84"/>
      <c r="AA64" s="84" t="str">
        <f t="shared" ref="AA64:AA85" si="49">IFERROR(TRIM(MID(T64,V64,Y64-V64)),"")</f>
        <v xml:space="preserve">Y203401 Rev 002 - 7.8
</v>
      </c>
      <c r="AB64" s="84">
        <f t="shared" si="11"/>
        <v>16</v>
      </c>
      <c r="AC64" s="84" t="str">
        <f t="shared" ref="AC64:AC108" si="50">IFERROR(TRIM(LEFT(AA64,AB64)),"")</f>
        <v>Y203401 Rev 002</v>
      </c>
      <c r="AD64" s="84" t="str">
        <f t="shared" ref="AD64:AD108" si="51">IFERROR(CONCATENATE("Section ",RIGHT(AA64,LEN(AA64)-AB64)),"")</f>
        <v xml:space="preserve">Section - 7.8
</v>
      </c>
      <c r="AE64" s="86" t="str">
        <f t="shared" ref="AE64:AE85" si="52">IFERROR(TRIM(MID(T64,W64,U64-W64+1)),"")</f>
        <v>SAE J1455 AUG 2012, section 4.3.3.1</v>
      </c>
      <c r="AF64" s="86" t="str">
        <f t="shared" ref="AF64:AF85" si="53">IFERROR(TRIM(MID(T64,X64,U64-X64+1)),"")</f>
        <v/>
      </c>
    </row>
    <row r="65" spans="3:32" x14ac:dyDescent="0.25">
      <c r="C65" s="1" t="s">
        <v>243</v>
      </c>
      <c r="D65" s="1" t="s">
        <v>265</v>
      </c>
      <c r="E65" s="1" t="s">
        <v>266</v>
      </c>
      <c r="F65" s="83" t="s">
        <v>119</v>
      </c>
      <c r="H65" s="82" t="s">
        <v>267</v>
      </c>
      <c r="I65" s="3" t="s">
        <v>5</v>
      </c>
      <c r="J65" s="3" t="str">
        <f t="shared" si="31"/>
        <v/>
      </c>
      <c r="K65" s="3" t="str">
        <f t="shared" si="32"/>
        <v/>
      </c>
      <c r="O65" s="1" t="str">
        <f t="shared" si="33"/>
        <v/>
      </c>
      <c r="P65" s="1" t="str">
        <f t="shared" si="34"/>
        <v/>
      </c>
      <c r="Q65" s="3"/>
      <c r="R65" s="1" t="s">
        <v>268</v>
      </c>
      <c r="T65" s="84"/>
      <c r="U65" s="84">
        <f t="shared" si="35"/>
        <v>0</v>
      </c>
      <c r="V65" s="84">
        <f t="shared" si="45"/>
        <v>0</v>
      </c>
      <c r="W65" s="84">
        <f t="shared" si="46"/>
        <v>0</v>
      </c>
      <c r="X65" s="84">
        <f t="shared" si="47"/>
        <v>0</v>
      </c>
      <c r="Y65" s="84">
        <f t="shared" si="48"/>
        <v>1</v>
      </c>
      <c r="Z65" s="84"/>
      <c r="AA65" s="84" t="str">
        <f t="shared" si="49"/>
        <v/>
      </c>
      <c r="AB65" s="84" t="e">
        <f t="shared" si="11"/>
        <v>#VALUE!</v>
      </c>
      <c r="AC65" s="84" t="str">
        <f t="shared" si="50"/>
        <v/>
      </c>
      <c r="AD65" s="84" t="str">
        <f t="shared" si="51"/>
        <v/>
      </c>
      <c r="AE65" s="86" t="str">
        <f t="shared" si="52"/>
        <v/>
      </c>
      <c r="AF65" s="86" t="str">
        <f t="shared" si="53"/>
        <v/>
      </c>
    </row>
    <row r="66" spans="3:32" x14ac:dyDescent="0.25">
      <c r="C66" s="1" t="s">
        <v>243</v>
      </c>
      <c r="D66" s="1" t="s">
        <v>269</v>
      </c>
      <c r="E66" s="1" t="s">
        <v>270</v>
      </c>
      <c r="F66" s="83" t="s">
        <v>119</v>
      </c>
      <c r="H66" s="82" t="s">
        <v>271</v>
      </c>
      <c r="I66" s="3" t="s">
        <v>5</v>
      </c>
      <c r="J66" s="3" t="str">
        <f t="shared" si="31"/>
        <v/>
      </c>
      <c r="K66" s="3" t="str">
        <f t="shared" si="32"/>
        <v/>
      </c>
      <c r="O66" s="1" t="str">
        <f t="shared" si="33"/>
        <v/>
      </c>
      <c r="P66" s="1" t="str">
        <f t="shared" si="34"/>
        <v/>
      </c>
      <c r="Q66" s="3"/>
      <c r="R66" s="1" t="s">
        <v>268</v>
      </c>
      <c r="T66" s="84"/>
      <c r="U66" s="84">
        <f t="shared" si="35"/>
        <v>0</v>
      </c>
      <c r="V66" s="84">
        <f t="shared" si="45"/>
        <v>0</v>
      </c>
      <c r="W66" s="84">
        <f t="shared" si="46"/>
        <v>0</v>
      </c>
      <c r="X66" s="84">
        <f t="shared" si="47"/>
        <v>0</v>
      </c>
      <c r="Y66" s="84">
        <f t="shared" si="48"/>
        <v>1</v>
      </c>
      <c r="Z66" s="84"/>
      <c r="AA66" s="84" t="str">
        <f t="shared" si="49"/>
        <v/>
      </c>
      <c r="AB66" s="84" t="e">
        <f t="shared" si="11"/>
        <v>#VALUE!</v>
      </c>
      <c r="AC66" s="84" t="str">
        <f t="shared" si="50"/>
        <v/>
      </c>
      <c r="AD66" s="84" t="str">
        <f t="shared" si="51"/>
        <v/>
      </c>
      <c r="AE66" s="86" t="str">
        <f t="shared" si="52"/>
        <v/>
      </c>
      <c r="AF66" s="86" t="str">
        <f t="shared" si="53"/>
        <v/>
      </c>
    </row>
    <row r="67" spans="3:32" x14ac:dyDescent="0.25">
      <c r="C67" s="1" t="s">
        <v>243</v>
      </c>
      <c r="D67" s="1" t="s">
        <v>272</v>
      </c>
      <c r="E67" s="1" t="s">
        <v>273</v>
      </c>
      <c r="G67" s="83" t="s">
        <v>469</v>
      </c>
      <c r="H67" s="82" t="s">
        <v>465</v>
      </c>
      <c r="I67" s="3" t="s">
        <v>5</v>
      </c>
      <c r="J67" s="3" t="str">
        <f t="shared" si="31"/>
        <v>Y203396 Rev 001</v>
      </c>
      <c r="K67" s="3" t="str">
        <f t="shared" si="32"/>
        <v xml:space="preserve">Section 7.24.4
</v>
      </c>
      <c r="L67" s="83">
        <v>37</v>
      </c>
      <c r="M67" s="1" t="s">
        <v>146</v>
      </c>
      <c r="O67" s="1" t="str">
        <f t="shared" si="33"/>
        <v>SAE J1113/21</v>
      </c>
      <c r="P67" s="1" t="str">
        <f t="shared" si="34"/>
        <v/>
      </c>
      <c r="Q67" s="3" t="s">
        <v>157</v>
      </c>
      <c r="R67" s="1" t="s">
        <v>275</v>
      </c>
      <c r="T67" s="84" t="s">
        <v>274</v>
      </c>
      <c r="U67" s="84">
        <f t="shared" si="35"/>
        <v>42</v>
      </c>
      <c r="V67" s="84">
        <f t="shared" si="45"/>
        <v>8</v>
      </c>
      <c r="W67" s="84">
        <f t="shared" si="46"/>
        <v>31</v>
      </c>
      <c r="X67" s="84">
        <f t="shared" si="47"/>
        <v>0</v>
      </c>
      <c r="Y67" s="84">
        <f t="shared" si="48"/>
        <v>31</v>
      </c>
      <c r="Z67" s="84"/>
      <c r="AA67" s="84" t="str">
        <f t="shared" si="49"/>
        <v xml:space="preserve">Y203396 Rev 001 7.24.4
</v>
      </c>
      <c r="AB67" s="84">
        <f t="shared" si="11"/>
        <v>16</v>
      </c>
      <c r="AC67" s="84" t="str">
        <f t="shared" si="50"/>
        <v>Y203396 Rev 001</v>
      </c>
      <c r="AD67" s="84" t="str">
        <f t="shared" si="51"/>
        <v xml:space="preserve">Section 7.24.4
</v>
      </c>
      <c r="AE67" s="86" t="str">
        <f t="shared" si="52"/>
        <v>SAE J1113/21</v>
      </c>
      <c r="AF67" s="86" t="str">
        <f t="shared" si="53"/>
        <v/>
      </c>
    </row>
    <row r="68" spans="3:32" x14ac:dyDescent="0.25">
      <c r="C68" s="1" t="s">
        <v>243</v>
      </c>
      <c r="D68" s="1" t="s">
        <v>276</v>
      </c>
      <c r="E68" s="1" t="s">
        <v>277</v>
      </c>
      <c r="F68" s="83" t="s">
        <v>119</v>
      </c>
      <c r="G68" s="83" t="s">
        <v>471</v>
      </c>
      <c r="H68" s="82" t="s">
        <v>278</v>
      </c>
      <c r="I68" s="3" t="s">
        <v>5</v>
      </c>
      <c r="J68" s="3" t="str">
        <f t="shared" si="31"/>
        <v>Y203396 Rev 001</v>
      </c>
      <c r="K68" s="3" t="str">
        <f t="shared" si="32"/>
        <v xml:space="preserve">Section 7.24.2
</v>
      </c>
      <c r="L68" s="83">
        <v>36</v>
      </c>
      <c r="M68" s="1" t="s">
        <v>145</v>
      </c>
      <c r="O68" s="1" t="str">
        <f t="shared" si="33"/>
        <v/>
      </c>
      <c r="P68" s="1" t="str">
        <f t="shared" si="34"/>
        <v>CISPR 25 rev3 section 6.4</v>
      </c>
      <c r="Q68" s="3" t="s">
        <v>166</v>
      </c>
      <c r="R68" s="1" t="s">
        <v>279</v>
      </c>
      <c r="T68" s="84" t="s">
        <v>237</v>
      </c>
      <c r="U68" s="84">
        <f t="shared" si="35"/>
        <v>55</v>
      </c>
      <c r="V68" s="84">
        <f t="shared" si="45"/>
        <v>8</v>
      </c>
      <c r="W68" s="84">
        <f t="shared" si="46"/>
        <v>0</v>
      </c>
      <c r="X68" s="84">
        <f t="shared" si="47"/>
        <v>31</v>
      </c>
      <c r="Y68" s="84">
        <f t="shared" si="48"/>
        <v>31</v>
      </c>
      <c r="Z68" s="84"/>
      <c r="AA68" s="84" t="str">
        <f t="shared" si="49"/>
        <v xml:space="preserve">Y203396 Rev 001 7.24.2
</v>
      </c>
      <c r="AB68" s="84">
        <f t="shared" si="11"/>
        <v>16</v>
      </c>
      <c r="AC68" s="84" t="str">
        <f t="shared" si="50"/>
        <v>Y203396 Rev 001</v>
      </c>
      <c r="AD68" s="84" t="str">
        <f t="shared" si="51"/>
        <v xml:space="preserve">Section 7.24.2
</v>
      </c>
      <c r="AE68" s="86" t="str">
        <f t="shared" si="52"/>
        <v/>
      </c>
      <c r="AF68" s="86" t="str">
        <f t="shared" si="53"/>
        <v>CISPR 25 rev3 section 6.4</v>
      </c>
    </row>
    <row r="69" spans="3:32" x14ac:dyDescent="0.25">
      <c r="C69" s="1" t="s">
        <v>243</v>
      </c>
      <c r="D69" s="1" t="s">
        <v>280</v>
      </c>
      <c r="E69" s="1" t="s">
        <v>281</v>
      </c>
      <c r="F69" s="83" t="s">
        <v>119</v>
      </c>
      <c r="I69" s="3" t="s">
        <v>5</v>
      </c>
      <c r="J69" s="3" t="str">
        <f t="shared" si="31"/>
        <v>Y203401 Rev 002</v>
      </c>
      <c r="K69" s="3" t="str">
        <f t="shared" si="32"/>
        <v xml:space="preserve">Section - 7.11
</v>
      </c>
      <c r="L69" s="83">
        <v>55</v>
      </c>
      <c r="M69" s="1" t="s">
        <v>35</v>
      </c>
      <c r="O69" s="1" t="str">
        <f t="shared" si="33"/>
        <v>SAE J1455 AUG 2012, section 4.4</v>
      </c>
      <c r="P69" s="1" t="str">
        <f t="shared" si="34"/>
        <v/>
      </c>
      <c r="Q69" s="3" t="s">
        <v>166</v>
      </c>
      <c r="R69" s="1" t="s">
        <v>282</v>
      </c>
      <c r="T69" s="84" t="s">
        <v>173</v>
      </c>
      <c r="U69" s="84">
        <f t="shared" si="35"/>
        <v>61</v>
      </c>
      <c r="V69" s="84">
        <f t="shared" si="45"/>
        <v>8</v>
      </c>
      <c r="W69" s="84">
        <f t="shared" si="46"/>
        <v>31</v>
      </c>
      <c r="X69" s="84">
        <f t="shared" si="47"/>
        <v>0</v>
      </c>
      <c r="Y69" s="84">
        <f t="shared" si="48"/>
        <v>31</v>
      </c>
      <c r="Z69" s="84"/>
      <c r="AA69" s="84" t="str">
        <f t="shared" si="49"/>
        <v xml:space="preserve">Y203401 Rev 002 - 7.11
</v>
      </c>
      <c r="AB69" s="84">
        <f t="shared" ref="AB69:AB108" si="54">FIND("Rev",AA69)+7</f>
        <v>16</v>
      </c>
      <c r="AC69" s="84" t="str">
        <f t="shared" si="50"/>
        <v>Y203401 Rev 002</v>
      </c>
      <c r="AD69" s="84" t="str">
        <f t="shared" si="51"/>
        <v xml:space="preserve">Section - 7.11
</v>
      </c>
      <c r="AE69" s="86" t="str">
        <f t="shared" si="52"/>
        <v>SAE J1455 AUG 2012, section 4.4</v>
      </c>
      <c r="AF69" s="86" t="str">
        <f t="shared" si="53"/>
        <v/>
      </c>
    </row>
    <row r="70" spans="3:32" x14ac:dyDescent="0.25">
      <c r="C70" s="1" t="s">
        <v>243</v>
      </c>
      <c r="D70" s="1" t="s">
        <v>283</v>
      </c>
      <c r="E70" s="1" t="s">
        <v>284</v>
      </c>
      <c r="F70" s="83" t="s">
        <v>119</v>
      </c>
      <c r="I70" s="3" t="s">
        <v>5</v>
      </c>
      <c r="J70" s="3" t="str">
        <f t="shared" si="31"/>
        <v/>
      </c>
      <c r="K70" s="3" t="str">
        <f t="shared" si="32"/>
        <v/>
      </c>
      <c r="L70" s="83" t="s">
        <v>119</v>
      </c>
      <c r="O70" s="1" t="str">
        <f t="shared" si="33"/>
        <v/>
      </c>
      <c r="P70" s="1" t="str">
        <f t="shared" si="34"/>
        <v/>
      </c>
      <c r="Q70" s="3" t="s">
        <v>166</v>
      </c>
      <c r="R70" s="1" t="s">
        <v>285</v>
      </c>
      <c r="T70" s="84"/>
      <c r="U70" s="84">
        <f t="shared" si="35"/>
        <v>0</v>
      </c>
      <c r="V70" s="84">
        <f t="shared" si="45"/>
        <v>0</v>
      </c>
      <c r="W70" s="84">
        <f t="shared" si="46"/>
        <v>0</v>
      </c>
      <c r="X70" s="84">
        <f t="shared" si="47"/>
        <v>0</v>
      </c>
      <c r="Y70" s="84">
        <f t="shared" si="48"/>
        <v>1</v>
      </c>
      <c r="Z70" s="84"/>
      <c r="AA70" s="84" t="str">
        <f t="shared" si="49"/>
        <v/>
      </c>
      <c r="AB70" s="84" t="e">
        <f t="shared" si="54"/>
        <v>#VALUE!</v>
      </c>
      <c r="AC70" s="84" t="str">
        <f t="shared" si="50"/>
        <v/>
      </c>
      <c r="AD70" s="84" t="str">
        <f t="shared" si="51"/>
        <v/>
      </c>
      <c r="AE70" s="86" t="str">
        <f t="shared" si="52"/>
        <v/>
      </c>
      <c r="AF70" s="86" t="str">
        <f t="shared" si="53"/>
        <v/>
      </c>
    </row>
    <row r="71" spans="3:32" x14ac:dyDescent="0.25">
      <c r="C71" s="1" t="s">
        <v>243</v>
      </c>
      <c r="D71" s="1" t="s">
        <v>286</v>
      </c>
      <c r="E71" s="1" t="s">
        <v>287</v>
      </c>
      <c r="F71" s="83" t="s">
        <v>119</v>
      </c>
      <c r="I71" s="3" t="s">
        <v>5</v>
      </c>
      <c r="J71" s="3" t="str">
        <f t="shared" si="31"/>
        <v/>
      </c>
      <c r="K71" s="3" t="str">
        <f t="shared" si="32"/>
        <v/>
      </c>
      <c r="L71" s="83" t="s">
        <v>119</v>
      </c>
      <c r="O71" s="1" t="str">
        <f t="shared" si="33"/>
        <v/>
      </c>
      <c r="P71" s="1" t="str">
        <f t="shared" si="34"/>
        <v/>
      </c>
      <c r="Q71" s="3" t="s">
        <v>119</v>
      </c>
      <c r="R71" s="1" t="s">
        <v>261</v>
      </c>
      <c r="T71" s="84"/>
      <c r="U71" s="84">
        <f t="shared" si="35"/>
        <v>0</v>
      </c>
      <c r="V71" s="84">
        <f t="shared" si="45"/>
        <v>0</v>
      </c>
      <c r="W71" s="84">
        <f t="shared" si="46"/>
        <v>0</v>
      </c>
      <c r="X71" s="84">
        <f t="shared" si="47"/>
        <v>0</v>
      </c>
      <c r="Y71" s="84">
        <f t="shared" si="48"/>
        <v>1</v>
      </c>
      <c r="Z71" s="84"/>
      <c r="AA71" s="84" t="str">
        <f t="shared" si="49"/>
        <v/>
      </c>
      <c r="AB71" s="84" t="e">
        <f t="shared" si="54"/>
        <v>#VALUE!</v>
      </c>
      <c r="AC71" s="84" t="str">
        <f t="shared" si="50"/>
        <v/>
      </c>
      <c r="AD71" s="84" t="str">
        <f t="shared" si="51"/>
        <v/>
      </c>
      <c r="AE71" s="86" t="str">
        <f t="shared" si="52"/>
        <v/>
      </c>
      <c r="AF71" s="86" t="str">
        <f t="shared" si="53"/>
        <v/>
      </c>
    </row>
    <row r="72" spans="3:32" x14ac:dyDescent="0.25">
      <c r="C72" s="1" t="s">
        <v>243</v>
      </c>
      <c r="D72" s="1" t="s">
        <v>288</v>
      </c>
      <c r="E72" s="1" t="s">
        <v>289</v>
      </c>
      <c r="F72" s="83" t="s">
        <v>119</v>
      </c>
      <c r="I72" s="3" t="s">
        <v>5</v>
      </c>
      <c r="J72" s="3" t="str">
        <f t="shared" si="31"/>
        <v/>
      </c>
      <c r="K72" s="3" t="str">
        <f t="shared" si="32"/>
        <v/>
      </c>
      <c r="L72" s="83" t="s">
        <v>119</v>
      </c>
      <c r="O72" s="1" t="str">
        <f t="shared" si="33"/>
        <v/>
      </c>
      <c r="P72" s="1" t="str">
        <f t="shared" si="34"/>
        <v/>
      </c>
      <c r="Q72" s="3" t="s">
        <v>166</v>
      </c>
      <c r="R72" s="1" t="s">
        <v>285</v>
      </c>
      <c r="T72" s="84"/>
      <c r="U72" s="84">
        <f t="shared" si="35"/>
        <v>0</v>
      </c>
      <c r="V72" s="84">
        <f t="shared" si="45"/>
        <v>0</v>
      </c>
      <c r="W72" s="84">
        <f t="shared" si="46"/>
        <v>0</v>
      </c>
      <c r="X72" s="84">
        <f t="shared" si="47"/>
        <v>0</v>
      </c>
      <c r="Y72" s="84">
        <f t="shared" si="48"/>
        <v>1</v>
      </c>
      <c r="Z72" s="84"/>
      <c r="AA72" s="84" t="str">
        <f t="shared" si="49"/>
        <v/>
      </c>
      <c r="AB72" s="84" t="e">
        <f t="shared" si="54"/>
        <v>#VALUE!</v>
      </c>
      <c r="AC72" s="84" t="str">
        <f t="shared" si="50"/>
        <v/>
      </c>
      <c r="AD72" s="84" t="str">
        <f t="shared" si="51"/>
        <v/>
      </c>
      <c r="AE72" s="86" t="str">
        <f t="shared" si="52"/>
        <v/>
      </c>
      <c r="AF72" s="86" t="str">
        <f t="shared" si="53"/>
        <v/>
      </c>
    </row>
    <row r="73" spans="3:32" x14ac:dyDescent="0.25">
      <c r="C73" s="1" t="s">
        <v>243</v>
      </c>
      <c r="D73" s="1" t="s">
        <v>290</v>
      </c>
      <c r="E73" s="1" t="s">
        <v>291</v>
      </c>
      <c r="F73" s="83" t="s">
        <v>119</v>
      </c>
      <c r="I73" s="3" t="s">
        <v>5</v>
      </c>
      <c r="J73" s="3" t="str">
        <f t="shared" si="31"/>
        <v>Y203396 Rev 001</v>
      </c>
      <c r="K73" s="3" t="str">
        <f t="shared" si="32"/>
        <v xml:space="preserve">Section 7.1
</v>
      </c>
      <c r="L73" s="83">
        <v>6</v>
      </c>
      <c r="M73" s="1" t="s">
        <v>136</v>
      </c>
      <c r="O73" s="1" t="str">
        <f t="shared" si="33"/>
        <v>SAE J1455 Section 4.13.1 - Steady State Electrical Characteristics</v>
      </c>
      <c r="P73" s="1" t="str">
        <f t="shared" si="34"/>
        <v/>
      </c>
      <c r="Q73" s="3" t="s">
        <v>166</v>
      </c>
      <c r="R73" s="1" t="s">
        <v>292</v>
      </c>
      <c r="T73" s="84" t="s">
        <v>203</v>
      </c>
      <c r="U73" s="84">
        <f t="shared" si="35"/>
        <v>93</v>
      </c>
      <c r="V73" s="84">
        <f t="shared" si="45"/>
        <v>8</v>
      </c>
      <c r="W73" s="84">
        <f t="shared" si="46"/>
        <v>28</v>
      </c>
      <c r="X73" s="84">
        <f t="shared" si="47"/>
        <v>0</v>
      </c>
      <c r="Y73" s="84">
        <f t="shared" si="48"/>
        <v>28</v>
      </c>
      <c r="Z73" s="84"/>
      <c r="AA73" s="84" t="str">
        <f t="shared" si="49"/>
        <v xml:space="preserve">Y203396 Rev 001 7.1
</v>
      </c>
      <c r="AB73" s="84">
        <f t="shared" si="54"/>
        <v>16</v>
      </c>
      <c r="AC73" s="84" t="str">
        <f t="shared" si="50"/>
        <v>Y203396 Rev 001</v>
      </c>
      <c r="AD73" s="84" t="str">
        <f t="shared" si="51"/>
        <v xml:space="preserve">Section 7.1
</v>
      </c>
      <c r="AE73" s="86" t="str">
        <f t="shared" si="52"/>
        <v>SAE J1455 Section 4.13.1 - Steady State Electrical Characteristics</v>
      </c>
      <c r="AF73" s="86" t="str">
        <f t="shared" si="53"/>
        <v/>
      </c>
    </row>
    <row r="74" spans="3:32" x14ac:dyDescent="0.25">
      <c r="C74" s="1" t="s">
        <v>243</v>
      </c>
      <c r="D74" s="1" t="s">
        <v>293</v>
      </c>
      <c r="E74" s="1" t="s">
        <v>294</v>
      </c>
      <c r="F74" s="83" t="s">
        <v>119</v>
      </c>
      <c r="G74" s="83" t="s">
        <v>470</v>
      </c>
      <c r="H74" s="82" t="s">
        <v>295</v>
      </c>
      <c r="I74" s="3" t="s">
        <v>5</v>
      </c>
      <c r="J74" s="3" t="str">
        <f t="shared" si="31"/>
        <v>Y203396 Rev 001</v>
      </c>
      <c r="K74" s="3" t="str">
        <f t="shared" si="32"/>
        <v xml:space="preserve">Section 7.24.1
</v>
      </c>
      <c r="L74" s="83">
        <v>35</v>
      </c>
      <c r="M74" s="1" t="s">
        <v>144</v>
      </c>
      <c r="O74" s="1" t="str">
        <f t="shared" si="33"/>
        <v/>
      </c>
      <c r="P74" s="1" t="str">
        <f t="shared" si="34"/>
        <v>CISPR 25 Rev 3 6.2
CISPR 25 Rev3 6.2.2.2 Figure 6
CISPR 25 Rev3 6.2.2.2 Table 5</v>
      </c>
      <c r="Q74" s="3" t="s">
        <v>213</v>
      </c>
      <c r="R74" s="1" t="s">
        <v>296</v>
      </c>
      <c r="T74" s="84" t="s">
        <v>235</v>
      </c>
      <c r="U74" s="84">
        <f t="shared" si="35"/>
        <v>109</v>
      </c>
      <c r="V74" s="84">
        <f t="shared" si="45"/>
        <v>8</v>
      </c>
      <c r="W74" s="84">
        <f t="shared" si="46"/>
        <v>0</v>
      </c>
      <c r="X74" s="84">
        <f t="shared" si="47"/>
        <v>31</v>
      </c>
      <c r="Y74" s="84">
        <f t="shared" si="48"/>
        <v>31</v>
      </c>
      <c r="Z74" s="84"/>
      <c r="AA74" s="84" t="str">
        <f t="shared" si="49"/>
        <v xml:space="preserve">Y203396 Rev 001 7.24.1
</v>
      </c>
      <c r="AB74" s="84">
        <f t="shared" si="54"/>
        <v>16</v>
      </c>
      <c r="AC74" s="84" t="str">
        <f t="shared" si="50"/>
        <v>Y203396 Rev 001</v>
      </c>
      <c r="AD74" s="84" t="str">
        <f t="shared" si="51"/>
        <v xml:space="preserve">Section 7.24.1
</v>
      </c>
      <c r="AE74" s="86" t="str">
        <f t="shared" si="52"/>
        <v/>
      </c>
      <c r="AF74" s="86" t="str">
        <f t="shared" si="53"/>
        <v>CISPR 25 Rev 3 6.2
CISPR 25 Rev3 6.2.2.2 Figure 6
CISPR 25 Rev3 6.2.2.2 Table 5</v>
      </c>
    </row>
    <row r="75" spans="3:32" x14ac:dyDescent="0.25">
      <c r="C75" s="1" t="s">
        <v>243</v>
      </c>
      <c r="D75" s="1" t="s">
        <v>293</v>
      </c>
      <c r="E75" s="1" t="s">
        <v>294</v>
      </c>
      <c r="F75" s="83" t="s">
        <v>119</v>
      </c>
      <c r="G75" s="83" t="s">
        <v>470</v>
      </c>
      <c r="H75" s="82" t="s">
        <v>295</v>
      </c>
      <c r="I75" s="3" t="s">
        <v>5</v>
      </c>
      <c r="J75" s="3" t="str">
        <f t="shared" si="31"/>
        <v>Y203396 Rev 001</v>
      </c>
      <c r="K75" s="3" t="str">
        <f t="shared" si="32"/>
        <v xml:space="preserve">Section 7.24.2
</v>
      </c>
      <c r="L75" s="83">
        <v>36</v>
      </c>
      <c r="M75" s="1" t="s">
        <v>145</v>
      </c>
      <c r="O75" s="1" t="str">
        <f t="shared" si="33"/>
        <v/>
      </c>
      <c r="P75" s="1" t="str">
        <f t="shared" si="34"/>
        <v>CISPR 25 rev3 section 6.4</v>
      </c>
      <c r="Q75" s="3" t="s">
        <v>213</v>
      </c>
      <c r="R75" s="1" t="s">
        <v>296</v>
      </c>
      <c r="T75" s="84" t="s">
        <v>237</v>
      </c>
      <c r="U75" s="84">
        <f t="shared" si="35"/>
        <v>55</v>
      </c>
      <c r="V75" s="84">
        <f t="shared" si="45"/>
        <v>8</v>
      </c>
      <c r="W75" s="84">
        <f t="shared" si="46"/>
        <v>0</v>
      </c>
      <c r="X75" s="84">
        <f t="shared" si="47"/>
        <v>31</v>
      </c>
      <c r="Y75" s="84">
        <f t="shared" si="48"/>
        <v>31</v>
      </c>
      <c r="Z75" s="84"/>
      <c r="AA75" s="84" t="str">
        <f t="shared" si="49"/>
        <v xml:space="preserve">Y203396 Rev 001 7.24.2
</v>
      </c>
      <c r="AB75" s="84">
        <f t="shared" si="54"/>
        <v>16</v>
      </c>
      <c r="AC75" s="84" t="str">
        <f t="shared" si="50"/>
        <v>Y203396 Rev 001</v>
      </c>
      <c r="AD75" s="84" t="str">
        <f t="shared" si="51"/>
        <v xml:space="preserve">Section 7.24.2
</v>
      </c>
      <c r="AE75" s="86" t="str">
        <f t="shared" si="52"/>
        <v/>
      </c>
      <c r="AF75" s="86" t="str">
        <f t="shared" si="53"/>
        <v>CISPR 25 rev3 section 6.4</v>
      </c>
    </row>
    <row r="76" spans="3:32" x14ac:dyDescent="0.25">
      <c r="C76" s="1" t="s">
        <v>243</v>
      </c>
      <c r="D76" s="1" t="s">
        <v>297</v>
      </c>
      <c r="E76" s="1" t="s">
        <v>298</v>
      </c>
      <c r="F76" s="83" t="s">
        <v>119</v>
      </c>
      <c r="H76" s="82" t="s">
        <v>299</v>
      </c>
      <c r="I76" s="3" t="s">
        <v>5</v>
      </c>
      <c r="J76" s="3" t="str">
        <f t="shared" si="31"/>
        <v>Y203396 Rev 001</v>
      </c>
      <c r="K76" s="3" t="str">
        <f t="shared" si="32"/>
        <v xml:space="preserve">Section 7.23.1
</v>
      </c>
      <c r="L76" s="83">
        <v>33</v>
      </c>
      <c r="M76" s="1" t="s">
        <v>142</v>
      </c>
      <c r="O76" s="1" t="str">
        <f t="shared" si="33"/>
        <v>SAE J1113-11 REV JAN2012, Table 1</v>
      </c>
      <c r="P76" s="1" t="str">
        <f t="shared" si="34"/>
        <v/>
      </c>
      <c r="Q76" s="3" t="s">
        <v>157</v>
      </c>
      <c r="R76" s="1" t="s">
        <v>300</v>
      </c>
      <c r="T76" s="84" t="s">
        <v>230</v>
      </c>
      <c r="U76" s="84">
        <f t="shared" si="35"/>
        <v>63</v>
      </c>
      <c r="V76" s="84">
        <f t="shared" si="45"/>
        <v>8</v>
      </c>
      <c r="W76" s="84">
        <f t="shared" si="46"/>
        <v>31</v>
      </c>
      <c r="X76" s="84">
        <f t="shared" si="47"/>
        <v>0</v>
      </c>
      <c r="Y76" s="84">
        <f t="shared" si="48"/>
        <v>31</v>
      </c>
      <c r="Z76" s="84"/>
      <c r="AA76" s="84" t="str">
        <f t="shared" si="49"/>
        <v xml:space="preserve">Y203396 Rev 001 7.23.1
</v>
      </c>
      <c r="AB76" s="84">
        <f t="shared" si="54"/>
        <v>16</v>
      </c>
      <c r="AC76" s="84" t="str">
        <f t="shared" si="50"/>
        <v>Y203396 Rev 001</v>
      </c>
      <c r="AD76" s="84" t="str">
        <f t="shared" si="51"/>
        <v xml:space="preserve">Section 7.23.1
</v>
      </c>
      <c r="AE76" s="86" t="str">
        <f t="shared" si="52"/>
        <v>SAE J1113-11 REV JAN2012, Table 1</v>
      </c>
      <c r="AF76" s="86" t="str">
        <f t="shared" si="53"/>
        <v/>
      </c>
    </row>
    <row r="77" spans="3:32" x14ac:dyDescent="0.25">
      <c r="C77" s="1" t="s">
        <v>243</v>
      </c>
      <c r="D77" s="1" t="s">
        <v>297</v>
      </c>
      <c r="E77" s="1" t="s">
        <v>298</v>
      </c>
      <c r="F77" s="83" t="s">
        <v>119</v>
      </c>
      <c r="H77" s="82" t="s">
        <v>299</v>
      </c>
      <c r="I77" s="3" t="s">
        <v>5</v>
      </c>
      <c r="J77" s="3" t="str">
        <f t="shared" si="31"/>
        <v>Y203396 Rev 001</v>
      </c>
      <c r="K77" s="3" t="str">
        <f t="shared" si="32"/>
        <v xml:space="preserve">Section 7.23.2
</v>
      </c>
      <c r="L77" s="83">
        <v>34</v>
      </c>
      <c r="M77" s="1" t="s">
        <v>143</v>
      </c>
      <c r="O77" s="1" t="str">
        <f t="shared" si="33"/>
        <v>SAE J1113-11 REV JAN2012, Table 1</v>
      </c>
      <c r="P77" s="1" t="str">
        <f t="shared" si="34"/>
        <v/>
      </c>
      <c r="Q77" s="3" t="s">
        <v>157</v>
      </c>
      <c r="R77" s="1" t="s">
        <v>285</v>
      </c>
      <c r="T77" s="84" t="s">
        <v>233</v>
      </c>
      <c r="U77" s="84">
        <f t="shared" si="35"/>
        <v>63</v>
      </c>
      <c r="V77" s="84">
        <f t="shared" si="45"/>
        <v>8</v>
      </c>
      <c r="W77" s="84">
        <f t="shared" si="46"/>
        <v>31</v>
      </c>
      <c r="X77" s="84">
        <f t="shared" si="47"/>
        <v>0</v>
      </c>
      <c r="Y77" s="84">
        <f t="shared" si="48"/>
        <v>31</v>
      </c>
      <c r="Z77" s="84"/>
      <c r="AA77" s="84" t="str">
        <f t="shared" si="49"/>
        <v xml:space="preserve">Y203396 Rev 001 7.23.2
</v>
      </c>
      <c r="AB77" s="84">
        <f t="shared" si="54"/>
        <v>16</v>
      </c>
      <c r="AC77" s="84" t="str">
        <f t="shared" si="50"/>
        <v>Y203396 Rev 001</v>
      </c>
      <c r="AD77" s="84" t="str">
        <f t="shared" si="51"/>
        <v xml:space="preserve">Section 7.23.2
</v>
      </c>
      <c r="AE77" s="86" t="str">
        <f t="shared" si="52"/>
        <v>SAE J1113-11 REV JAN2012, Table 1</v>
      </c>
      <c r="AF77" s="86" t="str">
        <f t="shared" si="53"/>
        <v/>
      </c>
    </row>
    <row r="78" spans="3:32" x14ac:dyDescent="0.25">
      <c r="C78" s="1" t="s">
        <v>243</v>
      </c>
      <c r="D78" s="1" t="s">
        <v>302</v>
      </c>
      <c r="E78" s="1" t="s">
        <v>303</v>
      </c>
      <c r="F78" s="83" t="s">
        <v>50</v>
      </c>
      <c r="H78" s="82" t="s">
        <v>304</v>
      </c>
      <c r="I78" s="3" t="s">
        <v>5</v>
      </c>
      <c r="J78" s="3" t="str">
        <f t="shared" si="31"/>
        <v>Y203396 Rev 001</v>
      </c>
      <c r="K78" s="3" t="str">
        <f t="shared" si="32"/>
        <v xml:space="preserve">Section 7.21.7
</v>
      </c>
      <c r="L78" s="83">
        <v>29</v>
      </c>
      <c r="M78" s="1" t="s">
        <v>305</v>
      </c>
      <c r="O78" s="1" t="str">
        <f t="shared" si="33"/>
        <v>SAE J1113-11 REV JAN2012, Table 10, ―Test Pulse 5c</v>
      </c>
      <c r="P78" s="1" t="str">
        <f t="shared" si="34"/>
        <v/>
      </c>
      <c r="Q78" s="3" t="s">
        <v>166</v>
      </c>
      <c r="R78" s="1" t="s">
        <v>309</v>
      </c>
      <c r="T78" s="84" t="s">
        <v>223</v>
      </c>
      <c r="U78" s="84">
        <f t="shared" si="35"/>
        <v>80</v>
      </c>
      <c r="V78" s="84">
        <f t="shared" si="45"/>
        <v>8</v>
      </c>
      <c r="W78" s="84">
        <f t="shared" si="46"/>
        <v>31</v>
      </c>
      <c r="X78" s="84">
        <f t="shared" si="47"/>
        <v>0</v>
      </c>
      <c r="Y78" s="84">
        <f t="shared" si="48"/>
        <v>31</v>
      </c>
      <c r="Z78" s="84"/>
      <c r="AA78" s="84" t="str">
        <f t="shared" si="49"/>
        <v xml:space="preserve">Y203396 Rev 001 7.21.7
</v>
      </c>
      <c r="AB78" s="84">
        <f t="shared" si="54"/>
        <v>16</v>
      </c>
      <c r="AC78" s="84" t="str">
        <f t="shared" si="50"/>
        <v>Y203396 Rev 001</v>
      </c>
      <c r="AD78" s="84" t="str">
        <f t="shared" si="51"/>
        <v xml:space="preserve">Section 7.21.7
</v>
      </c>
      <c r="AE78" s="86" t="str">
        <f t="shared" si="52"/>
        <v>SAE J1113-11 REV JAN2012, Table 10, ―Test Pulse 5c</v>
      </c>
      <c r="AF78" s="86" t="str">
        <f t="shared" si="53"/>
        <v/>
      </c>
    </row>
    <row r="79" spans="3:32" x14ac:dyDescent="0.25">
      <c r="C79" s="1" t="s">
        <v>243</v>
      </c>
      <c r="D79" s="1" t="s">
        <v>302</v>
      </c>
      <c r="E79" s="1" t="s">
        <v>303</v>
      </c>
      <c r="F79" s="83" t="s">
        <v>52</v>
      </c>
      <c r="H79" s="82" t="s">
        <v>307</v>
      </c>
      <c r="I79" s="3" t="s">
        <v>5</v>
      </c>
      <c r="J79" s="3" t="str">
        <f t="shared" si="31"/>
        <v/>
      </c>
      <c r="K79" s="3" t="str">
        <f t="shared" si="32"/>
        <v/>
      </c>
      <c r="L79" s="83" t="s">
        <v>119</v>
      </c>
      <c r="O79" s="1" t="str">
        <f t="shared" si="33"/>
        <v/>
      </c>
      <c r="P79" s="1" t="str">
        <f t="shared" si="34"/>
        <v/>
      </c>
      <c r="Q79" s="3" t="s">
        <v>166</v>
      </c>
      <c r="R79" s="1" t="s">
        <v>312</v>
      </c>
      <c r="T79" s="84"/>
      <c r="U79" s="84">
        <f t="shared" si="35"/>
        <v>0</v>
      </c>
      <c r="V79" s="84">
        <f t="shared" si="45"/>
        <v>0</v>
      </c>
      <c r="W79" s="84">
        <f t="shared" si="46"/>
        <v>0</v>
      </c>
      <c r="X79" s="84">
        <f t="shared" si="47"/>
        <v>0</v>
      </c>
      <c r="Y79" s="84">
        <f t="shared" si="48"/>
        <v>1</v>
      </c>
      <c r="Z79" s="84"/>
      <c r="AA79" s="84" t="str">
        <f t="shared" si="49"/>
        <v/>
      </c>
      <c r="AB79" s="84" t="e">
        <f t="shared" si="54"/>
        <v>#VALUE!</v>
      </c>
      <c r="AC79" s="84" t="str">
        <f t="shared" si="50"/>
        <v/>
      </c>
      <c r="AD79" s="84" t="str">
        <f t="shared" si="51"/>
        <v/>
      </c>
      <c r="AE79" s="86" t="str">
        <f t="shared" si="52"/>
        <v/>
      </c>
      <c r="AF79" s="86" t="str">
        <f t="shared" si="53"/>
        <v/>
      </c>
    </row>
    <row r="80" spans="3:32" x14ac:dyDescent="0.25">
      <c r="C80" s="1" t="s">
        <v>243</v>
      </c>
      <c r="D80" s="1" t="s">
        <v>302</v>
      </c>
      <c r="E80" s="1" t="s">
        <v>303</v>
      </c>
      <c r="F80" s="83" t="s">
        <v>54</v>
      </c>
      <c r="H80" s="82" t="s">
        <v>308</v>
      </c>
      <c r="I80" s="3" t="s">
        <v>5</v>
      </c>
      <c r="J80" s="3" t="str">
        <f t="shared" si="31"/>
        <v>Y203396 Rev 001</v>
      </c>
      <c r="K80" s="3" t="str">
        <f t="shared" si="32"/>
        <v xml:space="preserve">Section 7.21.6
</v>
      </c>
      <c r="L80" s="83">
        <v>28</v>
      </c>
      <c r="M80" s="1" t="s">
        <v>89</v>
      </c>
      <c r="O80" s="1" t="str">
        <f t="shared" si="33"/>
        <v>SAE J1113-11 REV JAN2012, Figure 6, ―Test Pulse 3b</v>
      </c>
      <c r="P80" s="1" t="str">
        <f t="shared" si="34"/>
        <v/>
      </c>
      <c r="Q80" s="3" t="s">
        <v>166</v>
      </c>
      <c r="R80" s="1" t="s">
        <v>285</v>
      </c>
      <c r="T80" s="84" t="s">
        <v>221</v>
      </c>
      <c r="U80" s="84">
        <f t="shared" si="35"/>
        <v>80</v>
      </c>
      <c r="V80" s="84">
        <f t="shared" si="45"/>
        <v>8</v>
      </c>
      <c r="W80" s="84">
        <f t="shared" si="46"/>
        <v>31</v>
      </c>
      <c r="X80" s="84">
        <f t="shared" si="47"/>
        <v>0</v>
      </c>
      <c r="Y80" s="84">
        <f t="shared" si="48"/>
        <v>31</v>
      </c>
      <c r="Z80" s="84"/>
      <c r="AA80" s="84" t="str">
        <f t="shared" si="49"/>
        <v xml:space="preserve">Y203396 Rev 001 7.21.6
</v>
      </c>
      <c r="AB80" s="84">
        <f t="shared" si="54"/>
        <v>16</v>
      </c>
      <c r="AC80" s="84" t="str">
        <f t="shared" si="50"/>
        <v>Y203396 Rev 001</v>
      </c>
      <c r="AD80" s="84" t="str">
        <f t="shared" si="51"/>
        <v xml:space="preserve">Section 7.21.6
</v>
      </c>
      <c r="AE80" s="86" t="str">
        <f t="shared" si="52"/>
        <v>SAE J1113-11 REV JAN2012, Figure 6, ―Test Pulse 3b</v>
      </c>
      <c r="AF80" s="86" t="str">
        <f t="shared" si="53"/>
        <v/>
      </c>
    </row>
    <row r="81" spans="3:32" x14ac:dyDescent="0.25">
      <c r="C81" s="1" t="s">
        <v>243</v>
      </c>
      <c r="D81" s="1" t="s">
        <v>302</v>
      </c>
      <c r="E81" s="1" t="s">
        <v>303</v>
      </c>
      <c r="F81" s="83" t="s">
        <v>54</v>
      </c>
      <c r="H81" s="82" t="s">
        <v>310</v>
      </c>
      <c r="I81" s="3" t="s">
        <v>5</v>
      </c>
      <c r="J81" s="3" t="str">
        <f t="shared" si="31"/>
        <v>Y203396 Rev 001</v>
      </c>
      <c r="K81" s="3" t="str">
        <f t="shared" si="32"/>
        <v xml:space="preserve">Section 7.21.6
</v>
      </c>
      <c r="L81" s="83">
        <v>27</v>
      </c>
      <c r="M81" s="1" t="s">
        <v>87</v>
      </c>
      <c r="O81" s="1" t="str">
        <f t="shared" si="33"/>
        <v>SAE J1113-11 REV JAN2012, Figure 6, ―Test Pulse 3a</v>
      </c>
      <c r="P81" s="1" t="str">
        <f t="shared" si="34"/>
        <v/>
      </c>
      <c r="Q81" s="3" t="s">
        <v>166</v>
      </c>
      <c r="R81" s="1" t="s">
        <v>315</v>
      </c>
      <c r="T81" s="84" t="s">
        <v>311</v>
      </c>
      <c r="U81" s="84">
        <f t="shared" si="35"/>
        <v>80</v>
      </c>
      <c r="V81" s="84">
        <f t="shared" si="45"/>
        <v>8</v>
      </c>
      <c r="W81" s="84">
        <f t="shared" si="46"/>
        <v>31</v>
      </c>
      <c r="X81" s="84">
        <f t="shared" si="47"/>
        <v>0</v>
      </c>
      <c r="Y81" s="84">
        <f t="shared" si="48"/>
        <v>31</v>
      </c>
      <c r="Z81" s="84"/>
      <c r="AA81" s="84" t="str">
        <f t="shared" si="49"/>
        <v xml:space="preserve">Y203396 Rev 001 7.21.6
</v>
      </c>
      <c r="AB81" s="84">
        <f t="shared" si="54"/>
        <v>16</v>
      </c>
      <c r="AC81" s="84" t="str">
        <f t="shared" si="50"/>
        <v>Y203396 Rev 001</v>
      </c>
      <c r="AD81" s="84" t="str">
        <f t="shared" si="51"/>
        <v xml:space="preserve">Section 7.21.6
</v>
      </c>
      <c r="AE81" s="86" t="str">
        <f t="shared" si="52"/>
        <v>SAE J1113-11 REV JAN2012, Figure 6, ―Test Pulse 3a</v>
      </c>
      <c r="AF81" s="86" t="str">
        <f t="shared" si="53"/>
        <v/>
      </c>
    </row>
    <row r="82" spans="3:32" x14ac:dyDescent="0.25">
      <c r="C82" s="1" t="s">
        <v>243</v>
      </c>
      <c r="D82" s="1" t="s">
        <v>302</v>
      </c>
      <c r="E82" s="1" t="s">
        <v>303</v>
      </c>
      <c r="F82" s="83" t="s">
        <v>58</v>
      </c>
      <c r="H82" s="82" t="s">
        <v>313</v>
      </c>
      <c r="I82" s="3" t="s">
        <v>5</v>
      </c>
      <c r="J82" s="3" t="str">
        <f t="shared" si="31"/>
        <v/>
      </c>
      <c r="K82" s="3" t="str">
        <f t="shared" si="32"/>
        <v/>
      </c>
      <c r="L82" s="83" t="s">
        <v>119</v>
      </c>
      <c r="O82" s="1" t="str">
        <f t="shared" si="33"/>
        <v/>
      </c>
      <c r="P82" s="1" t="str">
        <f t="shared" si="34"/>
        <v/>
      </c>
      <c r="Q82" s="3" t="s">
        <v>166</v>
      </c>
      <c r="R82" s="1" t="s">
        <v>320</v>
      </c>
      <c r="T82" s="84"/>
      <c r="U82" s="84">
        <f t="shared" si="35"/>
        <v>0</v>
      </c>
      <c r="V82" s="84">
        <f t="shared" si="45"/>
        <v>0</v>
      </c>
      <c r="W82" s="84">
        <f t="shared" si="46"/>
        <v>0</v>
      </c>
      <c r="X82" s="84">
        <f t="shared" si="47"/>
        <v>0</v>
      </c>
      <c r="Y82" s="84">
        <f t="shared" si="48"/>
        <v>1</v>
      </c>
      <c r="Z82" s="84"/>
      <c r="AA82" s="84" t="str">
        <f t="shared" si="49"/>
        <v/>
      </c>
      <c r="AB82" s="84" t="e">
        <f t="shared" si="54"/>
        <v>#VALUE!</v>
      </c>
      <c r="AC82" s="84" t="str">
        <f t="shared" si="50"/>
        <v/>
      </c>
      <c r="AD82" s="84" t="str">
        <f t="shared" si="51"/>
        <v/>
      </c>
      <c r="AE82" s="86" t="str">
        <f t="shared" si="52"/>
        <v/>
      </c>
      <c r="AF82" s="86" t="str">
        <f t="shared" si="53"/>
        <v/>
      </c>
    </row>
    <row r="83" spans="3:32" x14ac:dyDescent="0.25">
      <c r="C83" s="1" t="s">
        <v>243</v>
      </c>
      <c r="D83" s="1" t="s">
        <v>302</v>
      </c>
      <c r="E83" s="1" t="s">
        <v>303</v>
      </c>
      <c r="F83" s="83" t="s">
        <v>56</v>
      </c>
      <c r="H83" s="82" t="s">
        <v>97</v>
      </c>
      <c r="I83" s="3" t="s">
        <v>5</v>
      </c>
      <c r="J83" s="3" t="str">
        <f t="shared" si="31"/>
        <v>Y203396 Rev 001</v>
      </c>
      <c r="K83" s="3" t="str">
        <f t="shared" si="32"/>
        <v xml:space="preserve">Section 7.22.2
</v>
      </c>
      <c r="L83" s="83">
        <v>32</v>
      </c>
      <c r="M83" s="1" t="s">
        <v>97</v>
      </c>
      <c r="O83" s="1" t="str">
        <f t="shared" si="33"/>
        <v>SAE J1113-11 REV JAN2012, Section 4.21 Figure 7</v>
      </c>
      <c r="P83" s="1" t="str">
        <f t="shared" si="34"/>
        <v/>
      </c>
      <c r="Q83" s="3" t="s">
        <v>166</v>
      </c>
      <c r="R83" s="1" t="s">
        <v>324</v>
      </c>
      <c r="T83" s="84" t="s">
        <v>314</v>
      </c>
      <c r="U83" s="84">
        <f t="shared" si="35"/>
        <v>77</v>
      </c>
      <c r="V83" s="84">
        <f t="shared" si="45"/>
        <v>8</v>
      </c>
      <c r="W83" s="84">
        <f t="shared" si="46"/>
        <v>31</v>
      </c>
      <c r="X83" s="84">
        <f t="shared" si="47"/>
        <v>0</v>
      </c>
      <c r="Y83" s="84">
        <f t="shared" si="48"/>
        <v>31</v>
      </c>
      <c r="Z83" s="84"/>
      <c r="AA83" s="84" t="str">
        <f t="shared" si="49"/>
        <v xml:space="preserve">Y203396 Rev 001 7.22.2
</v>
      </c>
      <c r="AB83" s="84">
        <f t="shared" si="54"/>
        <v>16</v>
      </c>
      <c r="AC83" s="84" t="str">
        <f t="shared" si="50"/>
        <v>Y203396 Rev 001</v>
      </c>
      <c r="AD83" s="84" t="str">
        <f t="shared" si="51"/>
        <v xml:space="preserve">Section 7.22.2
</v>
      </c>
      <c r="AE83" s="86" t="str">
        <f t="shared" si="52"/>
        <v>SAE J1113-11 REV JAN2012, Section 4.21 Figure 7</v>
      </c>
      <c r="AF83" s="86" t="str">
        <f t="shared" si="53"/>
        <v/>
      </c>
    </row>
    <row r="84" spans="3:32" x14ac:dyDescent="0.25">
      <c r="C84" s="1" t="s">
        <v>243</v>
      </c>
      <c r="D84" s="1" t="s">
        <v>316</v>
      </c>
      <c r="E84" s="1" t="s">
        <v>317</v>
      </c>
      <c r="F84" s="83" t="s">
        <v>119</v>
      </c>
      <c r="H84" s="82" t="s">
        <v>318</v>
      </c>
      <c r="I84" s="3" t="s">
        <v>5</v>
      </c>
      <c r="J84" s="3" t="str">
        <f t="shared" si="31"/>
        <v>Y203401 Rev 002</v>
      </c>
      <c r="K84" s="3" t="str">
        <f t="shared" si="32"/>
        <v xml:space="preserve">Section - 7.3
</v>
      </c>
      <c r="L84" s="83">
        <v>49</v>
      </c>
      <c r="M84" s="1" t="s">
        <v>16</v>
      </c>
      <c r="O84" s="1" t="str">
        <f t="shared" si="33"/>
        <v>SAE J1455 AUG 2012, section 4.1.3.1</v>
      </c>
      <c r="P84" s="1" t="str">
        <f t="shared" si="34"/>
        <v/>
      </c>
      <c r="Q84" s="3" t="s">
        <v>157</v>
      </c>
      <c r="R84" s="1" t="s">
        <v>285</v>
      </c>
      <c r="T84" s="84" t="s">
        <v>319</v>
      </c>
      <c r="U84" s="84">
        <f t="shared" si="35"/>
        <v>57</v>
      </c>
      <c r="V84" s="84">
        <f t="shared" si="45"/>
        <v>1</v>
      </c>
      <c r="W84" s="84">
        <f t="shared" si="46"/>
        <v>23</v>
      </c>
      <c r="X84" s="84">
        <f t="shared" si="47"/>
        <v>0</v>
      </c>
      <c r="Y84" s="84">
        <f t="shared" si="48"/>
        <v>23</v>
      </c>
      <c r="Z84" s="84"/>
      <c r="AA84" s="84" t="str">
        <f t="shared" si="49"/>
        <v xml:space="preserve">Y203401 Rev 002 - 7.3
</v>
      </c>
      <c r="AB84" s="84">
        <f t="shared" si="54"/>
        <v>16</v>
      </c>
      <c r="AC84" s="84" t="str">
        <f t="shared" si="50"/>
        <v>Y203401 Rev 002</v>
      </c>
      <c r="AD84" s="84" t="str">
        <f t="shared" si="51"/>
        <v xml:space="preserve">Section - 7.3
</v>
      </c>
      <c r="AE84" s="86" t="str">
        <f t="shared" si="52"/>
        <v>SAE J1455 AUG 2012, section 4.1.3.1</v>
      </c>
      <c r="AF84" s="86" t="str">
        <f t="shared" si="53"/>
        <v/>
      </c>
    </row>
    <row r="85" spans="3:32" x14ac:dyDescent="0.25">
      <c r="C85" s="1" t="s">
        <v>243</v>
      </c>
      <c r="D85" s="1" t="s">
        <v>321</v>
      </c>
      <c r="E85" s="1" t="s">
        <v>322</v>
      </c>
      <c r="F85" s="83" t="s">
        <v>119</v>
      </c>
      <c r="H85" s="82" t="s">
        <v>323</v>
      </c>
      <c r="I85" s="3" t="s">
        <v>5</v>
      </c>
      <c r="J85" s="3" t="str">
        <f t="shared" si="31"/>
        <v/>
      </c>
      <c r="K85" s="3" t="str">
        <f t="shared" si="32"/>
        <v/>
      </c>
      <c r="L85" s="83" t="s">
        <v>119</v>
      </c>
      <c r="O85" s="1" t="str">
        <f t="shared" si="33"/>
        <v/>
      </c>
      <c r="P85" s="1" t="str">
        <f t="shared" si="34"/>
        <v/>
      </c>
      <c r="Q85" s="3" t="s">
        <v>166</v>
      </c>
      <c r="R85" s="1" t="s">
        <v>285</v>
      </c>
      <c r="T85" s="84"/>
      <c r="U85" s="84">
        <f t="shared" si="35"/>
        <v>0</v>
      </c>
      <c r="V85" s="84">
        <f t="shared" si="45"/>
        <v>0</v>
      </c>
      <c r="W85" s="84">
        <f t="shared" si="46"/>
        <v>0</v>
      </c>
      <c r="X85" s="84">
        <f t="shared" si="47"/>
        <v>0</v>
      </c>
      <c r="Y85" s="84">
        <f t="shared" si="48"/>
        <v>1</v>
      </c>
      <c r="Z85" s="84"/>
      <c r="AA85" s="84" t="str">
        <f t="shared" si="49"/>
        <v/>
      </c>
      <c r="AB85" s="84" t="e">
        <f t="shared" si="54"/>
        <v>#VALUE!</v>
      </c>
      <c r="AC85" s="84" t="str">
        <f t="shared" si="50"/>
        <v/>
      </c>
      <c r="AD85" s="84" t="str">
        <f t="shared" si="51"/>
        <v/>
      </c>
      <c r="AE85" s="86" t="str">
        <f t="shared" si="52"/>
        <v/>
      </c>
      <c r="AF85" s="86" t="str">
        <f t="shared" si="53"/>
        <v/>
      </c>
    </row>
    <row r="86" spans="3:32" x14ac:dyDescent="0.25">
      <c r="C86" s="1" t="s">
        <v>243</v>
      </c>
      <c r="D86" s="1" t="s">
        <v>325</v>
      </c>
      <c r="E86" s="1" t="s">
        <v>326</v>
      </c>
      <c r="F86" s="83" t="s">
        <v>119</v>
      </c>
      <c r="H86" s="82" t="s">
        <v>327</v>
      </c>
      <c r="I86" s="3" t="s">
        <v>5</v>
      </c>
      <c r="J86" s="3" t="str">
        <f t="shared" si="31"/>
        <v/>
      </c>
      <c r="K86" s="3" t="str">
        <f t="shared" si="32"/>
        <v/>
      </c>
      <c r="L86" s="83" t="s">
        <v>119</v>
      </c>
      <c r="O86" s="1" t="str">
        <f t="shared" si="33"/>
        <v/>
      </c>
      <c r="P86" s="1" t="str">
        <f t="shared" si="34"/>
        <v/>
      </c>
      <c r="Q86" s="3" t="s">
        <v>166</v>
      </c>
      <c r="R86" s="1" t="s">
        <v>333</v>
      </c>
      <c r="T86" s="84"/>
      <c r="U86" s="84">
        <f>LEN(T86)</f>
        <v>0</v>
      </c>
      <c r="V86" s="84">
        <f t="shared" si="45"/>
        <v>0</v>
      </c>
      <c r="W86" s="84">
        <f t="shared" si="46"/>
        <v>0</v>
      </c>
      <c r="X86" s="84">
        <f>IFERROR(FIND("CISPR",T86),0)</f>
        <v>0</v>
      </c>
      <c r="Y86" s="84">
        <f t="shared" si="48"/>
        <v>1</v>
      </c>
      <c r="Z86" s="84"/>
      <c r="AA86" s="84" t="str">
        <f>IFERROR(TRIM(MID(T86,V86,Y86-V86)),"")</f>
        <v/>
      </c>
      <c r="AB86" s="84" t="e">
        <f t="shared" si="54"/>
        <v>#VALUE!</v>
      </c>
      <c r="AC86" s="84" t="str">
        <f t="shared" si="50"/>
        <v/>
      </c>
      <c r="AD86" s="84" t="str">
        <f t="shared" si="51"/>
        <v/>
      </c>
      <c r="AE86" s="86" t="str">
        <f>IFERROR(TRIM(MID(T86,W86,U86-W86+1)),"")</f>
        <v/>
      </c>
      <c r="AF86" s="86" t="str">
        <f>IFERROR(TRIM(MID(T86,X86,U86-X86+1)),"")</f>
        <v/>
      </c>
    </row>
    <row r="87" spans="3:32" x14ac:dyDescent="0.25">
      <c r="C87" s="1" t="s">
        <v>243</v>
      </c>
      <c r="D87" s="1" t="s">
        <v>328</v>
      </c>
      <c r="E87" s="1" t="s">
        <v>329</v>
      </c>
      <c r="F87" s="83" t="s">
        <v>119</v>
      </c>
      <c r="H87" s="82" t="s">
        <v>330</v>
      </c>
      <c r="I87" s="3" t="s">
        <v>5</v>
      </c>
      <c r="J87" s="3" t="str">
        <f t="shared" si="31"/>
        <v/>
      </c>
      <c r="K87" s="3" t="str">
        <f t="shared" si="32"/>
        <v/>
      </c>
      <c r="L87" s="83" t="s">
        <v>119</v>
      </c>
      <c r="O87" s="1" t="str">
        <f t="shared" si="33"/>
        <v/>
      </c>
      <c r="P87" s="1" t="str">
        <f t="shared" si="34"/>
        <v/>
      </c>
      <c r="Q87" s="3" t="s">
        <v>166</v>
      </c>
      <c r="R87" s="1" t="s">
        <v>336</v>
      </c>
      <c r="T87" s="84"/>
      <c r="U87" s="84">
        <f t="shared" si="35"/>
        <v>0</v>
      </c>
      <c r="V87" s="84">
        <f t="shared" si="45"/>
        <v>0</v>
      </c>
      <c r="W87" s="84">
        <f t="shared" si="46"/>
        <v>0</v>
      </c>
      <c r="X87" s="84">
        <f t="shared" ref="X87:X96" si="55">IFERROR(FIND("CISPR",T87),0)</f>
        <v>0</v>
      </c>
      <c r="Y87" s="84">
        <f t="shared" si="48"/>
        <v>1</v>
      </c>
      <c r="Z87" s="84"/>
      <c r="AA87" s="84" t="str">
        <f t="shared" ref="AA87:AA96" si="56">IFERROR(TRIM(MID(T87,V87,Y87-V87)),"")</f>
        <v/>
      </c>
      <c r="AB87" s="84" t="e">
        <f t="shared" si="54"/>
        <v>#VALUE!</v>
      </c>
      <c r="AC87" s="84" t="str">
        <f t="shared" si="50"/>
        <v/>
      </c>
      <c r="AD87" s="84" t="str">
        <f t="shared" si="51"/>
        <v/>
      </c>
      <c r="AE87" s="86" t="str">
        <f t="shared" ref="AE87:AE96" si="57">IFERROR(TRIM(MID(T87,W87,U87-W87+1)),"")</f>
        <v/>
      </c>
      <c r="AF87" s="86" t="str">
        <f t="shared" ref="AF87:AF96" si="58">IFERROR(TRIM(MID(T87,X87,U87-X87+1)),"")</f>
        <v/>
      </c>
    </row>
    <row r="88" spans="3:32" x14ac:dyDescent="0.25">
      <c r="C88" s="1" t="s">
        <v>243</v>
      </c>
      <c r="D88" s="1" t="s">
        <v>331</v>
      </c>
      <c r="E88" s="1" t="s">
        <v>332</v>
      </c>
      <c r="F88" s="83" t="s">
        <v>119</v>
      </c>
      <c r="I88" s="3" t="s">
        <v>5</v>
      </c>
      <c r="J88" s="3" t="str">
        <f t="shared" si="31"/>
        <v/>
      </c>
      <c r="K88" s="3" t="str">
        <f t="shared" si="32"/>
        <v/>
      </c>
      <c r="L88" s="83" t="s">
        <v>119</v>
      </c>
      <c r="O88" s="1" t="str">
        <f t="shared" si="33"/>
        <v/>
      </c>
      <c r="P88" s="1" t="str">
        <f t="shared" si="34"/>
        <v/>
      </c>
      <c r="Q88" s="3" t="s">
        <v>119</v>
      </c>
      <c r="R88" s="1" t="s">
        <v>339</v>
      </c>
      <c r="T88" s="84"/>
      <c r="U88" s="84">
        <f t="shared" si="35"/>
        <v>0</v>
      </c>
      <c r="V88" s="84">
        <f t="shared" si="45"/>
        <v>0</v>
      </c>
      <c r="W88" s="84">
        <f t="shared" si="46"/>
        <v>0</v>
      </c>
      <c r="X88" s="84">
        <f t="shared" si="55"/>
        <v>0</v>
      </c>
      <c r="Y88" s="84">
        <f t="shared" si="48"/>
        <v>1</v>
      </c>
      <c r="Z88" s="84"/>
      <c r="AA88" s="84" t="str">
        <f t="shared" si="56"/>
        <v/>
      </c>
      <c r="AB88" s="84" t="e">
        <f t="shared" si="54"/>
        <v>#VALUE!</v>
      </c>
      <c r="AC88" s="84" t="str">
        <f t="shared" si="50"/>
        <v/>
      </c>
      <c r="AD88" s="84" t="str">
        <f t="shared" si="51"/>
        <v/>
      </c>
      <c r="AE88" s="86" t="str">
        <f t="shared" si="57"/>
        <v/>
      </c>
      <c r="AF88" s="86" t="str">
        <f t="shared" si="58"/>
        <v/>
      </c>
    </row>
    <row r="89" spans="3:32" x14ac:dyDescent="0.25">
      <c r="C89" s="1" t="s">
        <v>243</v>
      </c>
      <c r="D89" s="1" t="s">
        <v>334</v>
      </c>
      <c r="E89" s="1" t="s">
        <v>335</v>
      </c>
      <c r="F89" s="83" t="s">
        <v>119</v>
      </c>
      <c r="I89" s="3" t="s">
        <v>5</v>
      </c>
      <c r="J89" s="3" t="str">
        <f t="shared" si="31"/>
        <v>Y203399 Rev 001</v>
      </c>
      <c r="K89" s="3" t="str">
        <f t="shared" si="32"/>
        <v xml:space="preserve">Section - 7.3
</v>
      </c>
      <c r="L89" s="83">
        <v>43</v>
      </c>
      <c r="M89" s="1" t="s">
        <v>57</v>
      </c>
      <c r="O89" s="1" t="str">
        <f t="shared" si="33"/>
        <v>SAE J1455 AUG 2012, section 4.11.3.1</v>
      </c>
      <c r="P89" s="1" t="str">
        <f t="shared" si="34"/>
        <v/>
      </c>
      <c r="Q89" s="3" t="s">
        <v>157</v>
      </c>
      <c r="R89" s="1" t="s">
        <v>176</v>
      </c>
      <c r="T89" s="84" t="s">
        <v>196</v>
      </c>
      <c r="U89" s="84">
        <f t="shared" si="35"/>
        <v>65</v>
      </c>
      <c r="V89" s="84">
        <f t="shared" si="45"/>
        <v>8</v>
      </c>
      <c r="W89" s="84">
        <f t="shared" si="46"/>
        <v>30</v>
      </c>
      <c r="X89" s="84">
        <f t="shared" si="55"/>
        <v>0</v>
      </c>
      <c r="Y89" s="84">
        <f t="shared" si="48"/>
        <v>30</v>
      </c>
      <c r="Z89" s="84"/>
      <c r="AA89" s="84" t="str">
        <f t="shared" si="56"/>
        <v xml:space="preserve">Y203399 Rev 001 - 7.3
</v>
      </c>
      <c r="AB89" s="84">
        <f t="shared" si="54"/>
        <v>16</v>
      </c>
      <c r="AC89" s="84" t="str">
        <f t="shared" si="50"/>
        <v>Y203399 Rev 001</v>
      </c>
      <c r="AD89" s="84" t="str">
        <f t="shared" si="51"/>
        <v xml:space="preserve">Section - 7.3
</v>
      </c>
      <c r="AE89" s="86" t="str">
        <f t="shared" si="57"/>
        <v>SAE J1455 AUG 2012, section 4.11.3.1</v>
      </c>
      <c r="AF89" s="86" t="str">
        <f t="shared" si="58"/>
        <v/>
      </c>
    </row>
    <row r="90" spans="3:32" x14ac:dyDescent="0.25">
      <c r="C90" s="1" t="s">
        <v>243</v>
      </c>
      <c r="D90" s="1" t="s">
        <v>337</v>
      </c>
      <c r="E90" s="1" t="s">
        <v>338</v>
      </c>
      <c r="F90" s="83" t="s">
        <v>119</v>
      </c>
      <c r="I90" s="3" t="s">
        <v>5</v>
      </c>
      <c r="J90" s="3" t="str">
        <f t="shared" si="31"/>
        <v/>
      </c>
      <c r="K90" s="3" t="str">
        <f t="shared" si="32"/>
        <v/>
      </c>
      <c r="L90" s="83" t="s">
        <v>119</v>
      </c>
      <c r="O90" s="1" t="str">
        <f t="shared" si="33"/>
        <v/>
      </c>
      <c r="P90" s="1" t="str">
        <f t="shared" si="34"/>
        <v/>
      </c>
      <c r="Q90" s="3" t="s">
        <v>119</v>
      </c>
      <c r="R90" s="1" t="s">
        <v>344</v>
      </c>
      <c r="T90" s="84"/>
      <c r="U90" s="84">
        <f t="shared" si="35"/>
        <v>0</v>
      </c>
      <c r="V90" s="84">
        <f t="shared" si="45"/>
        <v>0</v>
      </c>
      <c r="W90" s="84">
        <f t="shared" si="46"/>
        <v>0</v>
      </c>
      <c r="X90" s="84">
        <f t="shared" si="55"/>
        <v>0</v>
      </c>
      <c r="Y90" s="84">
        <f t="shared" si="48"/>
        <v>1</v>
      </c>
      <c r="Z90" s="84"/>
      <c r="AA90" s="84" t="str">
        <f t="shared" si="56"/>
        <v/>
      </c>
      <c r="AB90" s="84" t="e">
        <f t="shared" si="54"/>
        <v>#VALUE!</v>
      </c>
      <c r="AC90" s="84" t="str">
        <f t="shared" si="50"/>
        <v/>
      </c>
      <c r="AD90" s="84" t="str">
        <f t="shared" si="51"/>
        <v/>
      </c>
      <c r="AE90" s="86" t="str">
        <f t="shared" si="57"/>
        <v/>
      </c>
      <c r="AF90" s="86" t="str">
        <f t="shared" si="58"/>
        <v/>
      </c>
    </row>
    <row r="91" spans="3:32" x14ac:dyDescent="0.25">
      <c r="C91" s="1" t="s">
        <v>243</v>
      </c>
      <c r="D91" s="1" t="s">
        <v>340</v>
      </c>
      <c r="E91" s="1" t="s">
        <v>341</v>
      </c>
      <c r="F91" s="83" t="s">
        <v>119</v>
      </c>
      <c r="H91" s="82" t="s">
        <v>342</v>
      </c>
      <c r="I91" s="3" t="s">
        <v>5</v>
      </c>
      <c r="J91" s="3" t="str">
        <f t="shared" si="31"/>
        <v>Y203401 Rev 002</v>
      </c>
      <c r="K91" s="3" t="str">
        <f t="shared" si="32"/>
        <v xml:space="preserve">Section - 7.12
</v>
      </c>
      <c r="L91" s="83">
        <v>56</v>
      </c>
      <c r="M91" s="1" t="s">
        <v>130</v>
      </c>
      <c r="O91" s="1" t="str">
        <f t="shared" si="33"/>
        <v>SAE J1455 AUG 2012, section 4.5</v>
      </c>
      <c r="P91" s="1" t="str">
        <f t="shared" si="34"/>
        <v/>
      </c>
      <c r="Q91" s="3" t="s">
        <v>157</v>
      </c>
      <c r="R91" s="1" t="s">
        <v>347</v>
      </c>
      <c r="T91" s="84" t="s">
        <v>175</v>
      </c>
      <c r="U91" s="84">
        <f t="shared" si="35"/>
        <v>61</v>
      </c>
      <c r="V91" s="84">
        <f t="shared" si="45"/>
        <v>8</v>
      </c>
      <c r="W91" s="84">
        <f t="shared" si="46"/>
        <v>31</v>
      </c>
      <c r="X91" s="84">
        <f t="shared" si="55"/>
        <v>0</v>
      </c>
      <c r="Y91" s="84">
        <f t="shared" si="48"/>
        <v>31</v>
      </c>
      <c r="Z91" s="84"/>
      <c r="AA91" s="84" t="str">
        <f t="shared" si="56"/>
        <v xml:space="preserve">Y203401 Rev 002 - 7.12
</v>
      </c>
      <c r="AB91" s="84">
        <f t="shared" si="54"/>
        <v>16</v>
      </c>
      <c r="AC91" s="84" t="str">
        <f t="shared" si="50"/>
        <v>Y203401 Rev 002</v>
      </c>
      <c r="AD91" s="84" t="str">
        <f t="shared" si="51"/>
        <v xml:space="preserve">Section - 7.12
</v>
      </c>
      <c r="AE91" s="86" t="str">
        <f t="shared" si="57"/>
        <v>SAE J1455 AUG 2012, section 4.5</v>
      </c>
      <c r="AF91" s="86" t="str">
        <f t="shared" si="58"/>
        <v/>
      </c>
    </row>
    <row r="92" spans="3:32" x14ac:dyDescent="0.25">
      <c r="C92" s="1" t="s">
        <v>243</v>
      </c>
      <c r="D92" s="1" t="s">
        <v>340</v>
      </c>
      <c r="E92" s="1" t="s">
        <v>341</v>
      </c>
      <c r="F92" s="83" t="s">
        <v>119</v>
      </c>
      <c r="H92" s="82" t="s">
        <v>342</v>
      </c>
      <c r="I92" s="3" t="s">
        <v>5</v>
      </c>
      <c r="J92" s="3" t="str">
        <f t="shared" si="31"/>
        <v/>
      </c>
      <c r="K92" s="3" t="str">
        <f t="shared" si="32"/>
        <v/>
      </c>
      <c r="L92" s="83">
        <v>63</v>
      </c>
      <c r="M92" s="1" t="s">
        <v>343</v>
      </c>
      <c r="O92" s="1" t="str">
        <f t="shared" si="33"/>
        <v/>
      </c>
      <c r="P92" s="1" t="str">
        <f t="shared" si="34"/>
        <v/>
      </c>
      <c r="Q92" s="3" t="s">
        <v>213</v>
      </c>
      <c r="R92" s="1" t="s">
        <v>351</v>
      </c>
      <c r="T92" s="84"/>
      <c r="U92" s="84">
        <f t="shared" si="35"/>
        <v>0</v>
      </c>
      <c r="V92" s="84">
        <f t="shared" si="45"/>
        <v>0</v>
      </c>
      <c r="W92" s="84">
        <f t="shared" si="46"/>
        <v>0</v>
      </c>
      <c r="X92" s="84">
        <f t="shared" si="55"/>
        <v>0</v>
      </c>
      <c r="Y92" s="84">
        <f t="shared" si="48"/>
        <v>1</v>
      </c>
      <c r="Z92" s="84"/>
      <c r="AA92" s="84" t="str">
        <f t="shared" si="56"/>
        <v/>
      </c>
      <c r="AB92" s="84" t="e">
        <f t="shared" si="54"/>
        <v>#VALUE!</v>
      </c>
      <c r="AC92" s="84" t="str">
        <f t="shared" si="50"/>
        <v/>
      </c>
      <c r="AD92" s="84" t="str">
        <f t="shared" si="51"/>
        <v/>
      </c>
      <c r="AE92" s="86" t="str">
        <f t="shared" si="57"/>
        <v/>
      </c>
      <c r="AF92" s="86" t="str">
        <f t="shared" si="58"/>
        <v/>
      </c>
    </row>
    <row r="93" spans="3:32" x14ac:dyDescent="0.25">
      <c r="C93" s="1" t="s">
        <v>243</v>
      </c>
      <c r="D93" s="1" t="s">
        <v>345</v>
      </c>
      <c r="E93" s="1" t="s">
        <v>346</v>
      </c>
      <c r="F93" s="83" t="s">
        <v>119</v>
      </c>
      <c r="H93" s="82" t="s">
        <v>327</v>
      </c>
      <c r="I93" s="3" t="s">
        <v>5</v>
      </c>
      <c r="J93" s="3" t="str">
        <f t="shared" si="31"/>
        <v>Y203401 Rev 002</v>
      </c>
      <c r="K93" s="3" t="str">
        <f t="shared" si="32"/>
        <v xml:space="preserve">Section - 7.4 &amp; 7.5
</v>
      </c>
      <c r="L93" s="83">
        <v>50</v>
      </c>
      <c r="M93" s="1" t="s">
        <v>126</v>
      </c>
      <c r="O93" s="1" t="str">
        <f t="shared" si="33"/>
        <v>SAE J1455 AUG 2012, section 4.1.3.2</v>
      </c>
      <c r="P93" s="1" t="str">
        <f t="shared" si="34"/>
        <v/>
      </c>
      <c r="Q93" s="3" t="s">
        <v>213</v>
      </c>
      <c r="R93" s="1" t="s">
        <v>355</v>
      </c>
      <c r="T93" s="84" t="s">
        <v>162</v>
      </c>
      <c r="U93" s="84">
        <f t="shared" si="35"/>
        <v>70</v>
      </c>
      <c r="V93" s="84">
        <f t="shared" si="45"/>
        <v>8</v>
      </c>
      <c r="W93" s="84">
        <f t="shared" si="46"/>
        <v>36</v>
      </c>
      <c r="X93" s="84">
        <f t="shared" si="55"/>
        <v>0</v>
      </c>
      <c r="Y93" s="84">
        <f t="shared" si="48"/>
        <v>36</v>
      </c>
      <c r="Z93" s="84"/>
      <c r="AA93" s="84" t="str">
        <f t="shared" si="56"/>
        <v xml:space="preserve">Y203401 Rev 002 - 7.4 &amp; 7.5
</v>
      </c>
      <c r="AB93" s="84">
        <f t="shared" si="54"/>
        <v>16</v>
      </c>
      <c r="AC93" s="84" t="str">
        <f t="shared" si="50"/>
        <v>Y203401 Rev 002</v>
      </c>
      <c r="AD93" s="84" t="str">
        <f t="shared" si="51"/>
        <v xml:space="preserve">Section - 7.4 &amp; 7.5
</v>
      </c>
      <c r="AE93" s="86" t="str">
        <f t="shared" si="57"/>
        <v>SAE J1455 AUG 2012, section 4.1.3.2</v>
      </c>
      <c r="AF93" s="86" t="str">
        <f t="shared" si="58"/>
        <v/>
      </c>
    </row>
    <row r="94" spans="3:32" x14ac:dyDescent="0.25">
      <c r="C94" s="1" t="s">
        <v>243</v>
      </c>
      <c r="D94" s="1" t="s">
        <v>348</v>
      </c>
      <c r="E94" s="1" t="s">
        <v>349</v>
      </c>
      <c r="F94" s="83" t="s">
        <v>119</v>
      </c>
      <c r="H94" s="82" t="s">
        <v>350</v>
      </c>
      <c r="I94" s="3" t="s">
        <v>5</v>
      </c>
      <c r="J94" s="3" t="str">
        <f t="shared" si="31"/>
        <v>Y203401 Rev 002</v>
      </c>
      <c r="K94" s="3" t="str">
        <f t="shared" si="32"/>
        <v xml:space="preserve">Section - 7.6 &amp; 7.7
</v>
      </c>
      <c r="L94" s="83">
        <v>51</v>
      </c>
      <c r="M94" s="1" t="s">
        <v>127</v>
      </c>
      <c r="O94" s="1" t="str">
        <f t="shared" si="33"/>
        <v>SAE J1455 AUG 2012, section 4.2</v>
      </c>
      <c r="P94" s="1" t="str">
        <f t="shared" si="34"/>
        <v/>
      </c>
      <c r="Q94" s="3" t="s">
        <v>166</v>
      </c>
      <c r="R94" s="1" t="s">
        <v>356</v>
      </c>
      <c r="T94" s="84" t="s">
        <v>164</v>
      </c>
      <c r="U94" s="84">
        <f t="shared" si="35"/>
        <v>66</v>
      </c>
      <c r="V94" s="84">
        <f t="shared" si="45"/>
        <v>8</v>
      </c>
      <c r="W94" s="84">
        <f t="shared" si="46"/>
        <v>36</v>
      </c>
      <c r="X94" s="84">
        <f t="shared" si="55"/>
        <v>0</v>
      </c>
      <c r="Y94" s="84">
        <f t="shared" si="48"/>
        <v>36</v>
      </c>
      <c r="Z94" s="84"/>
      <c r="AA94" s="84" t="str">
        <f t="shared" si="56"/>
        <v xml:space="preserve">Y203401 Rev 002 - 7.6 &amp; 7.7
</v>
      </c>
      <c r="AB94" s="84">
        <f t="shared" si="54"/>
        <v>16</v>
      </c>
      <c r="AC94" s="84" t="str">
        <f t="shared" si="50"/>
        <v>Y203401 Rev 002</v>
      </c>
      <c r="AD94" s="84" t="str">
        <f t="shared" si="51"/>
        <v xml:space="preserve">Section - 7.6 &amp; 7.7
</v>
      </c>
      <c r="AE94" s="86" t="str">
        <f t="shared" si="57"/>
        <v>SAE J1455 AUG 2012, section 4.2</v>
      </c>
      <c r="AF94" s="86" t="str">
        <f t="shared" si="58"/>
        <v/>
      </c>
    </row>
    <row r="95" spans="3:32" x14ac:dyDescent="0.25">
      <c r="C95" s="1" t="s">
        <v>243</v>
      </c>
      <c r="D95" s="1" t="s">
        <v>352</v>
      </c>
      <c r="E95" s="1" t="s">
        <v>353</v>
      </c>
      <c r="F95" s="83" t="s">
        <v>119</v>
      </c>
      <c r="H95" s="82" t="s">
        <v>354</v>
      </c>
      <c r="I95" s="3" t="s">
        <v>5</v>
      </c>
      <c r="J95" s="3" t="str">
        <f t="shared" si="31"/>
        <v>Y203399 Rev 001</v>
      </c>
      <c r="K95" s="3" t="str">
        <f t="shared" si="32"/>
        <v xml:space="preserve">Section - 7.2
</v>
      </c>
      <c r="L95" s="83">
        <v>42</v>
      </c>
      <c r="M95" s="1" t="s">
        <v>55</v>
      </c>
      <c r="O95" s="1" t="str">
        <f t="shared" si="33"/>
        <v>SAE J1455 AUG 2012, section 4.10.4.2</v>
      </c>
      <c r="P95" s="1" t="str">
        <f t="shared" si="34"/>
        <v/>
      </c>
      <c r="Q95" s="3" t="s">
        <v>166</v>
      </c>
      <c r="R95" s="1" t="s">
        <v>339</v>
      </c>
      <c r="T95" s="84" t="s">
        <v>194</v>
      </c>
      <c r="U95" s="84">
        <f t="shared" si="35"/>
        <v>65</v>
      </c>
      <c r="V95" s="84">
        <f t="shared" si="45"/>
        <v>8</v>
      </c>
      <c r="W95" s="84">
        <f t="shared" si="46"/>
        <v>30</v>
      </c>
      <c r="X95" s="84">
        <f t="shared" si="55"/>
        <v>0</v>
      </c>
      <c r="Y95" s="84">
        <f t="shared" si="48"/>
        <v>30</v>
      </c>
      <c r="Z95" s="84"/>
      <c r="AA95" s="84" t="str">
        <f t="shared" si="56"/>
        <v xml:space="preserve">Y203399 Rev 001 - 7.2
</v>
      </c>
      <c r="AB95" s="84">
        <f t="shared" si="54"/>
        <v>16</v>
      </c>
      <c r="AC95" s="84" t="str">
        <f t="shared" si="50"/>
        <v>Y203399 Rev 001</v>
      </c>
      <c r="AD95" s="84" t="str">
        <f t="shared" si="51"/>
        <v xml:space="preserve">Section - 7.2
</v>
      </c>
      <c r="AE95" s="86" t="str">
        <f t="shared" si="57"/>
        <v>SAE J1455 AUG 2012, section 4.10.4.2</v>
      </c>
      <c r="AF95" s="86" t="str">
        <f t="shared" si="58"/>
        <v/>
      </c>
    </row>
    <row r="96" spans="3:32" x14ac:dyDescent="0.25">
      <c r="C96" s="1" t="s">
        <v>243</v>
      </c>
      <c r="D96" s="1" t="s">
        <v>352</v>
      </c>
      <c r="E96" s="1" t="s">
        <v>353</v>
      </c>
      <c r="F96" s="83" t="s">
        <v>119</v>
      </c>
      <c r="H96" s="82" t="s">
        <v>354</v>
      </c>
      <c r="I96" s="3" t="s">
        <v>5</v>
      </c>
      <c r="J96" s="3" t="str">
        <f t="shared" si="31"/>
        <v>Y203399 Rev 001</v>
      </c>
      <c r="K96" s="3" t="str">
        <f t="shared" si="32"/>
        <v xml:space="preserve">Section - 7.1
</v>
      </c>
      <c r="L96" s="83">
        <v>41</v>
      </c>
      <c r="M96" s="1" t="s">
        <v>53</v>
      </c>
      <c r="O96" s="1" t="str">
        <f t="shared" si="33"/>
        <v>SAE J1455 AUG 2012, section 4.10.4.1</v>
      </c>
      <c r="P96" s="1" t="str">
        <f t="shared" si="34"/>
        <v/>
      </c>
      <c r="Q96" s="3" t="s">
        <v>166</v>
      </c>
      <c r="R96" s="1" t="s">
        <v>361</v>
      </c>
      <c r="T96" s="84" t="s">
        <v>192</v>
      </c>
      <c r="U96" s="84">
        <f t="shared" si="35"/>
        <v>65</v>
      </c>
      <c r="V96" s="84">
        <f t="shared" si="45"/>
        <v>8</v>
      </c>
      <c r="W96" s="84">
        <f t="shared" si="46"/>
        <v>30</v>
      </c>
      <c r="X96" s="84">
        <f t="shared" si="55"/>
        <v>0</v>
      </c>
      <c r="Y96" s="84">
        <f t="shared" si="48"/>
        <v>30</v>
      </c>
      <c r="Z96" s="84"/>
      <c r="AA96" s="84" t="str">
        <f t="shared" si="56"/>
        <v xml:space="preserve">Y203399 Rev 001 - 7.1
</v>
      </c>
      <c r="AB96" s="84">
        <f t="shared" si="54"/>
        <v>16</v>
      </c>
      <c r="AC96" s="84" t="str">
        <f t="shared" si="50"/>
        <v>Y203399 Rev 001</v>
      </c>
      <c r="AD96" s="84" t="str">
        <f t="shared" si="51"/>
        <v xml:space="preserve">Section - 7.1
</v>
      </c>
      <c r="AE96" s="86" t="str">
        <f t="shared" si="57"/>
        <v>SAE J1455 AUG 2012, section 4.10.4.1</v>
      </c>
      <c r="AF96" s="86" t="str">
        <f t="shared" si="58"/>
        <v/>
      </c>
    </row>
    <row r="97" spans="3:32" x14ac:dyDescent="0.25">
      <c r="C97" s="1" t="s">
        <v>243</v>
      </c>
      <c r="D97" s="1" t="s">
        <v>357</v>
      </c>
      <c r="E97" s="1" t="s">
        <v>358</v>
      </c>
      <c r="F97" s="83" t="s">
        <v>119</v>
      </c>
      <c r="I97" s="3" t="s">
        <v>5</v>
      </c>
      <c r="J97" s="3" t="str">
        <f t="shared" si="31"/>
        <v/>
      </c>
      <c r="K97" s="3" t="str">
        <f t="shared" si="32"/>
        <v/>
      </c>
      <c r="L97" s="83" t="s">
        <v>119</v>
      </c>
      <c r="O97" s="1" t="str">
        <f t="shared" si="33"/>
        <v/>
      </c>
      <c r="P97" s="1" t="str">
        <f t="shared" si="34"/>
        <v/>
      </c>
      <c r="Q97" s="3" t="s">
        <v>119</v>
      </c>
      <c r="R97" s="1" t="s">
        <v>333</v>
      </c>
      <c r="T97" s="84"/>
      <c r="U97" s="84">
        <f>LEN(T97)</f>
        <v>0</v>
      </c>
      <c r="V97" s="84">
        <f t="shared" si="45"/>
        <v>0</v>
      </c>
      <c r="W97" s="84">
        <f t="shared" si="46"/>
        <v>0</v>
      </c>
      <c r="X97" s="84">
        <f>IFERROR(FIND("CISPR",T97),0)</f>
        <v>0</v>
      </c>
      <c r="Y97" s="84">
        <f t="shared" si="48"/>
        <v>1</v>
      </c>
      <c r="Z97" s="84"/>
      <c r="AA97" s="84" t="str">
        <f>IFERROR(TRIM(MID(T97,V97,Y97-V97)),"")</f>
        <v/>
      </c>
      <c r="AB97" s="84" t="e">
        <f t="shared" si="54"/>
        <v>#VALUE!</v>
      </c>
      <c r="AC97" s="84" t="str">
        <f t="shared" si="50"/>
        <v/>
      </c>
      <c r="AD97" s="84" t="str">
        <f t="shared" si="51"/>
        <v/>
      </c>
      <c r="AE97" s="86" t="str">
        <f>IFERROR(TRIM(MID(T97,W97,U97-W97+1)),"")</f>
        <v/>
      </c>
      <c r="AF97" s="86" t="str">
        <f>IFERROR(TRIM(MID(T97,X97,U97-X97+1)),"")</f>
        <v/>
      </c>
    </row>
    <row r="98" spans="3:32" x14ac:dyDescent="0.25">
      <c r="C98" s="1" t="s">
        <v>243</v>
      </c>
      <c r="D98" s="1" t="s">
        <v>359</v>
      </c>
      <c r="E98" s="1" t="s">
        <v>360</v>
      </c>
      <c r="F98" s="83" t="s">
        <v>119</v>
      </c>
      <c r="I98" s="3" t="s">
        <v>5</v>
      </c>
      <c r="J98" s="3" t="str">
        <f t="shared" si="31"/>
        <v/>
      </c>
      <c r="K98" s="3" t="str">
        <f t="shared" si="32"/>
        <v/>
      </c>
      <c r="L98" s="83" t="s">
        <v>119</v>
      </c>
      <c r="O98" s="1" t="str">
        <f t="shared" si="33"/>
        <v/>
      </c>
      <c r="P98" s="1" t="str">
        <f t="shared" si="34"/>
        <v/>
      </c>
      <c r="Q98" s="3" t="s">
        <v>119</v>
      </c>
      <c r="R98" s="1" t="s">
        <v>333</v>
      </c>
      <c r="T98" s="84"/>
      <c r="U98" s="84">
        <f t="shared" si="35"/>
        <v>0</v>
      </c>
      <c r="V98" s="84">
        <f t="shared" si="45"/>
        <v>0</v>
      </c>
      <c r="W98" s="84">
        <f t="shared" si="46"/>
        <v>0</v>
      </c>
      <c r="X98" s="84">
        <f t="shared" ref="X98:X108" si="59">IFERROR(FIND("CISPR",T98),0)</f>
        <v>0</v>
      </c>
      <c r="Y98" s="84">
        <f t="shared" si="48"/>
        <v>1</v>
      </c>
      <c r="Z98" s="84"/>
      <c r="AA98" s="84" t="str">
        <f t="shared" ref="AA98:AA108" si="60">IFERROR(TRIM(MID(T98,V98,Y98-V98)),"")</f>
        <v/>
      </c>
      <c r="AB98" s="84" t="e">
        <f t="shared" si="54"/>
        <v>#VALUE!</v>
      </c>
      <c r="AC98" s="84" t="str">
        <f t="shared" si="50"/>
        <v/>
      </c>
      <c r="AD98" s="84" t="str">
        <f t="shared" si="51"/>
        <v/>
      </c>
      <c r="AE98" s="86" t="str">
        <f t="shared" ref="AE98:AE108" si="61">IFERROR(TRIM(MID(T98,W98,U98-W98+1)),"")</f>
        <v/>
      </c>
      <c r="AF98" s="86" t="str">
        <f t="shared" ref="AF98:AF108" si="62">IFERROR(TRIM(MID(T98,X98,U98-X98+1)),"")</f>
        <v/>
      </c>
    </row>
    <row r="99" spans="3:32" x14ac:dyDescent="0.25">
      <c r="C99" s="1" t="s">
        <v>243</v>
      </c>
      <c r="D99" s="1" t="s">
        <v>362</v>
      </c>
      <c r="E99" s="1" t="s">
        <v>363</v>
      </c>
      <c r="F99" s="83" t="s">
        <v>119</v>
      </c>
      <c r="I99" s="3" t="s">
        <v>5</v>
      </c>
      <c r="J99" s="3" t="str">
        <f t="shared" si="31"/>
        <v/>
      </c>
      <c r="K99" s="3" t="str">
        <f t="shared" si="32"/>
        <v/>
      </c>
      <c r="L99" s="83" t="s">
        <v>119</v>
      </c>
      <c r="O99" s="1" t="str">
        <f t="shared" si="33"/>
        <v/>
      </c>
      <c r="P99" s="1" t="str">
        <f t="shared" si="34"/>
        <v/>
      </c>
      <c r="Q99" s="3" t="s">
        <v>119</v>
      </c>
      <c r="R99" s="1" t="s">
        <v>333</v>
      </c>
      <c r="T99" s="84"/>
      <c r="U99" s="84">
        <f t="shared" si="35"/>
        <v>0</v>
      </c>
      <c r="V99" s="84">
        <f t="shared" si="45"/>
        <v>0</v>
      </c>
      <c r="W99" s="84">
        <f t="shared" si="46"/>
        <v>0</v>
      </c>
      <c r="X99" s="84">
        <f t="shared" si="59"/>
        <v>0</v>
      </c>
      <c r="Y99" s="84">
        <f t="shared" si="48"/>
        <v>1</v>
      </c>
      <c r="Z99" s="84"/>
      <c r="AA99" s="84" t="str">
        <f t="shared" si="60"/>
        <v/>
      </c>
      <c r="AB99" s="84" t="e">
        <f t="shared" si="54"/>
        <v>#VALUE!</v>
      </c>
      <c r="AC99" s="84" t="str">
        <f t="shared" si="50"/>
        <v/>
      </c>
      <c r="AD99" s="84" t="str">
        <f t="shared" si="51"/>
        <v/>
      </c>
      <c r="AE99" s="86" t="str">
        <f t="shared" si="61"/>
        <v/>
      </c>
      <c r="AF99" s="86" t="str">
        <f t="shared" si="62"/>
        <v/>
      </c>
    </row>
    <row r="100" spans="3:32" x14ac:dyDescent="0.25">
      <c r="C100" s="1" t="s">
        <v>243</v>
      </c>
      <c r="D100" s="1" t="s">
        <v>364</v>
      </c>
      <c r="E100" s="1" t="s">
        <v>365</v>
      </c>
      <c r="F100" s="83" t="s">
        <v>119</v>
      </c>
      <c r="I100" s="3" t="s">
        <v>5</v>
      </c>
      <c r="J100" s="3" t="str">
        <f t="shared" si="31"/>
        <v/>
      </c>
      <c r="K100" s="3" t="str">
        <f t="shared" si="32"/>
        <v/>
      </c>
      <c r="L100" s="83" t="s">
        <v>119</v>
      </c>
      <c r="O100" s="1" t="str">
        <f t="shared" si="33"/>
        <v/>
      </c>
      <c r="P100" s="1" t="str">
        <f t="shared" si="34"/>
        <v/>
      </c>
      <c r="Q100" s="3" t="s">
        <v>119</v>
      </c>
      <c r="R100" s="1" t="s">
        <v>333</v>
      </c>
      <c r="T100" s="84"/>
      <c r="U100" s="84">
        <f t="shared" si="35"/>
        <v>0</v>
      </c>
      <c r="V100" s="84">
        <f t="shared" si="45"/>
        <v>0</v>
      </c>
      <c r="W100" s="84">
        <f t="shared" si="46"/>
        <v>0</v>
      </c>
      <c r="X100" s="84">
        <f t="shared" si="59"/>
        <v>0</v>
      </c>
      <c r="Y100" s="84">
        <f t="shared" si="48"/>
        <v>1</v>
      </c>
      <c r="Z100" s="84"/>
      <c r="AA100" s="84" t="str">
        <f t="shared" si="60"/>
        <v/>
      </c>
      <c r="AB100" s="84" t="e">
        <f t="shared" si="54"/>
        <v>#VALUE!</v>
      </c>
      <c r="AC100" s="84" t="str">
        <f t="shared" si="50"/>
        <v/>
      </c>
      <c r="AD100" s="84" t="str">
        <f t="shared" si="51"/>
        <v/>
      </c>
      <c r="AE100" s="86" t="str">
        <f t="shared" si="61"/>
        <v/>
      </c>
      <c r="AF100" s="86" t="str">
        <f t="shared" si="62"/>
        <v/>
      </c>
    </row>
    <row r="101" spans="3:32" x14ac:dyDescent="0.25">
      <c r="C101" s="1" t="s">
        <v>243</v>
      </c>
      <c r="D101" s="1" t="s">
        <v>366</v>
      </c>
      <c r="E101" s="1" t="s">
        <v>367</v>
      </c>
      <c r="F101" s="83" t="s">
        <v>119</v>
      </c>
      <c r="I101" s="3" t="s">
        <v>5</v>
      </c>
      <c r="J101" s="3" t="str">
        <f t="shared" si="31"/>
        <v/>
      </c>
      <c r="K101" s="3" t="str">
        <f t="shared" si="32"/>
        <v/>
      </c>
      <c r="L101" s="83" t="s">
        <v>119</v>
      </c>
      <c r="O101" s="1" t="str">
        <f t="shared" si="33"/>
        <v/>
      </c>
      <c r="P101" s="1" t="str">
        <f t="shared" si="34"/>
        <v/>
      </c>
      <c r="Q101" s="3" t="s">
        <v>119</v>
      </c>
      <c r="R101" s="1" t="s">
        <v>361</v>
      </c>
      <c r="T101" s="84"/>
      <c r="U101" s="84">
        <f t="shared" si="35"/>
        <v>0</v>
      </c>
      <c r="V101" s="84">
        <f t="shared" si="45"/>
        <v>0</v>
      </c>
      <c r="W101" s="84">
        <f t="shared" si="46"/>
        <v>0</v>
      </c>
      <c r="X101" s="84">
        <f t="shared" si="59"/>
        <v>0</v>
      </c>
      <c r="Y101" s="84">
        <f t="shared" si="48"/>
        <v>1</v>
      </c>
      <c r="Z101" s="84"/>
      <c r="AA101" s="84" t="str">
        <f t="shared" si="60"/>
        <v/>
      </c>
      <c r="AB101" s="84" t="e">
        <f t="shared" si="54"/>
        <v>#VALUE!</v>
      </c>
      <c r="AC101" s="84" t="str">
        <f t="shared" si="50"/>
        <v/>
      </c>
      <c r="AD101" s="84" t="str">
        <f t="shared" si="51"/>
        <v/>
      </c>
      <c r="AE101" s="86" t="str">
        <f t="shared" si="61"/>
        <v/>
      </c>
      <c r="AF101" s="86" t="str">
        <f t="shared" si="62"/>
        <v/>
      </c>
    </row>
    <row r="102" spans="3:32" x14ac:dyDescent="0.25">
      <c r="C102" s="1" t="s">
        <v>243</v>
      </c>
      <c r="D102" s="1" t="s">
        <v>368</v>
      </c>
      <c r="E102" s="1" t="s">
        <v>369</v>
      </c>
      <c r="F102" s="83" t="s">
        <v>119</v>
      </c>
      <c r="I102" s="3" t="s">
        <v>5</v>
      </c>
      <c r="J102" s="3" t="str">
        <f t="shared" si="31"/>
        <v/>
      </c>
      <c r="K102" s="3" t="str">
        <f t="shared" si="32"/>
        <v/>
      </c>
      <c r="L102" s="83" t="s">
        <v>119</v>
      </c>
      <c r="O102" s="1" t="str">
        <f t="shared" si="33"/>
        <v/>
      </c>
      <c r="P102" s="1" t="str">
        <f t="shared" si="34"/>
        <v/>
      </c>
      <c r="Q102" s="3" t="s">
        <v>119</v>
      </c>
      <c r="R102" s="1" t="s">
        <v>375</v>
      </c>
      <c r="T102" s="84"/>
      <c r="U102" s="84">
        <f t="shared" si="35"/>
        <v>0</v>
      </c>
      <c r="V102" s="84">
        <f t="shared" si="45"/>
        <v>0</v>
      </c>
      <c r="W102" s="84">
        <f t="shared" si="46"/>
        <v>0</v>
      </c>
      <c r="X102" s="84">
        <f t="shared" si="59"/>
        <v>0</v>
      </c>
      <c r="Y102" s="84">
        <f t="shared" si="48"/>
        <v>1</v>
      </c>
      <c r="Z102" s="84"/>
      <c r="AA102" s="84" t="str">
        <f t="shared" si="60"/>
        <v/>
      </c>
      <c r="AB102" s="84" t="e">
        <f t="shared" si="54"/>
        <v>#VALUE!</v>
      </c>
      <c r="AC102" s="84" t="str">
        <f t="shared" si="50"/>
        <v/>
      </c>
      <c r="AD102" s="84" t="str">
        <f t="shared" si="51"/>
        <v/>
      </c>
      <c r="AE102" s="86" t="str">
        <f t="shared" si="61"/>
        <v/>
      </c>
      <c r="AF102" s="86" t="str">
        <f t="shared" si="62"/>
        <v/>
      </c>
    </row>
    <row r="103" spans="3:32" x14ac:dyDescent="0.25">
      <c r="C103" s="1" t="s">
        <v>243</v>
      </c>
      <c r="D103" s="1" t="s">
        <v>370</v>
      </c>
      <c r="E103" s="1" t="s">
        <v>371</v>
      </c>
      <c r="I103" s="3" t="s">
        <v>5</v>
      </c>
      <c r="J103" s="3" t="str">
        <f t="shared" si="31"/>
        <v/>
      </c>
      <c r="K103" s="3" t="str">
        <f t="shared" si="32"/>
        <v/>
      </c>
      <c r="L103" s="83" t="s">
        <v>119</v>
      </c>
      <c r="O103" s="1" t="str">
        <f t="shared" si="33"/>
        <v/>
      </c>
      <c r="P103" s="1" t="str">
        <f t="shared" si="34"/>
        <v/>
      </c>
      <c r="Q103" s="3" t="s">
        <v>119</v>
      </c>
      <c r="R103" s="1" t="s">
        <v>339</v>
      </c>
      <c r="T103" s="84"/>
      <c r="U103" s="84">
        <f t="shared" si="35"/>
        <v>0</v>
      </c>
      <c r="V103" s="84">
        <f t="shared" si="45"/>
        <v>0</v>
      </c>
      <c r="W103" s="84">
        <f t="shared" si="46"/>
        <v>0</v>
      </c>
      <c r="X103" s="84">
        <f t="shared" si="59"/>
        <v>0</v>
      </c>
      <c r="Y103" s="84">
        <f t="shared" si="48"/>
        <v>1</v>
      </c>
      <c r="Z103" s="84"/>
      <c r="AA103" s="84" t="str">
        <f t="shared" si="60"/>
        <v/>
      </c>
      <c r="AB103" s="84" t="e">
        <f t="shared" si="54"/>
        <v>#VALUE!</v>
      </c>
      <c r="AC103" s="84" t="str">
        <f t="shared" si="50"/>
        <v/>
      </c>
      <c r="AD103" s="84" t="str">
        <f t="shared" si="51"/>
        <v/>
      </c>
      <c r="AE103" s="86" t="str">
        <f t="shared" si="61"/>
        <v/>
      </c>
      <c r="AF103" s="86" t="str">
        <f t="shared" si="62"/>
        <v/>
      </c>
    </row>
    <row r="104" spans="3:32" x14ac:dyDescent="0.25">
      <c r="C104" s="1" t="s">
        <v>243</v>
      </c>
      <c r="D104" s="1" t="s">
        <v>372</v>
      </c>
      <c r="E104" s="1" t="s">
        <v>373</v>
      </c>
      <c r="F104" s="83" t="s">
        <v>119</v>
      </c>
      <c r="H104" s="82" t="s">
        <v>374</v>
      </c>
      <c r="I104" s="3" t="s">
        <v>5</v>
      </c>
      <c r="J104" s="3" t="str">
        <f t="shared" si="31"/>
        <v>Y203401 Rev 002</v>
      </c>
      <c r="K104" s="3" t="str">
        <f t="shared" si="32"/>
        <v xml:space="preserve">Section - 7.15
</v>
      </c>
      <c r="L104" s="83">
        <v>59</v>
      </c>
      <c r="M104" s="1" t="s">
        <v>49</v>
      </c>
      <c r="O104" s="1" t="str">
        <f t="shared" si="33"/>
        <v>SAE J1455 AUG 2012, section 4.8</v>
      </c>
      <c r="P104" s="1" t="str">
        <f t="shared" si="34"/>
        <v/>
      </c>
      <c r="Q104" s="3"/>
      <c r="R104" s="1" t="s">
        <v>381</v>
      </c>
      <c r="T104" s="84" t="s">
        <v>188</v>
      </c>
      <c r="U104" s="84">
        <f t="shared" si="35"/>
        <v>61</v>
      </c>
      <c r="V104" s="84">
        <f t="shared" si="45"/>
        <v>8</v>
      </c>
      <c r="W104" s="84">
        <f t="shared" si="46"/>
        <v>31</v>
      </c>
      <c r="X104" s="84">
        <f t="shared" si="59"/>
        <v>0</v>
      </c>
      <c r="Y104" s="84">
        <f t="shared" si="48"/>
        <v>31</v>
      </c>
      <c r="Z104" s="84"/>
      <c r="AA104" s="84" t="str">
        <f t="shared" si="60"/>
        <v xml:space="preserve">Y203401 Rev 002 - 7.15
</v>
      </c>
      <c r="AB104" s="84">
        <f t="shared" si="54"/>
        <v>16</v>
      </c>
      <c r="AC104" s="84" t="str">
        <f t="shared" si="50"/>
        <v>Y203401 Rev 002</v>
      </c>
      <c r="AD104" s="84" t="str">
        <f t="shared" si="51"/>
        <v xml:space="preserve">Section - 7.15
</v>
      </c>
      <c r="AE104" s="86" t="str">
        <f t="shared" si="61"/>
        <v>SAE J1455 AUG 2012, section 4.8</v>
      </c>
      <c r="AF104" s="86" t="str">
        <f t="shared" si="62"/>
        <v/>
      </c>
    </row>
    <row r="105" spans="3:32" x14ac:dyDescent="0.25">
      <c r="C105" s="1" t="s">
        <v>243</v>
      </c>
      <c r="D105" s="1" t="s">
        <v>376</v>
      </c>
      <c r="E105" s="1" t="s">
        <v>377</v>
      </c>
      <c r="F105" s="83" t="s">
        <v>119</v>
      </c>
      <c r="I105" s="3" t="s">
        <v>5</v>
      </c>
      <c r="J105" s="3" t="str">
        <f t="shared" si="31"/>
        <v/>
      </c>
      <c r="K105" s="3" t="str">
        <f t="shared" si="32"/>
        <v/>
      </c>
      <c r="L105" s="83" t="s">
        <v>119</v>
      </c>
      <c r="O105" s="1" t="str">
        <f t="shared" si="33"/>
        <v/>
      </c>
      <c r="P105" s="1" t="str">
        <f t="shared" si="34"/>
        <v/>
      </c>
      <c r="Q105" s="3" t="s">
        <v>119</v>
      </c>
      <c r="R105" s="1" t="s">
        <v>384</v>
      </c>
      <c r="T105" s="84"/>
      <c r="U105" s="84">
        <f t="shared" si="35"/>
        <v>0</v>
      </c>
      <c r="V105" s="84">
        <f t="shared" si="45"/>
        <v>0</v>
      </c>
      <c r="W105" s="84">
        <f t="shared" si="46"/>
        <v>0</v>
      </c>
      <c r="X105" s="84">
        <f t="shared" si="59"/>
        <v>0</v>
      </c>
      <c r="Y105" s="84">
        <f t="shared" si="48"/>
        <v>1</v>
      </c>
      <c r="Z105" s="84"/>
      <c r="AA105" s="84" t="str">
        <f t="shared" si="60"/>
        <v/>
      </c>
      <c r="AB105" s="84" t="e">
        <f t="shared" si="54"/>
        <v>#VALUE!</v>
      </c>
      <c r="AC105" s="84" t="str">
        <f t="shared" si="50"/>
        <v/>
      </c>
      <c r="AD105" s="84" t="str">
        <f t="shared" si="51"/>
        <v/>
      </c>
      <c r="AE105" s="86" t="str">
        <f t="shared" si="61"/>
        <v/>
      </c>
      <c r="AF105" s="86" t="str">
        <f t="shared" si="62"/>
        <v/>
      </c>
    </row>
    <row r="106" spans="3:32" x14ac:dyDescent="0.25">
      <c r="C106" s="1" t="s">
        <v>243</v>
      </c>
      <c r="D106" s="1" t="s">
        <v>378</v>
      </c>
      <c r="E106" s="1" t="s">
        <v>379</v>
      </c>
      <c r="F106" s="83" t="s">
        <v>119</v>
      </c>
      <c r="H106" s="82" t="s">
        <v>380</v>
      </c>
      <c r="I106" s="3" t="s">
        <v>5</v>
      </c>
      <c r="J106" s="3" t="str">
        <f t="shared" si="31"/>
        <v>Y203401 Rev 002</v>
      </c>
      <c r="K106" s="3" t="str">
        <f t="shared" si="32"/>
        <v xml:space="preserve">Section - 7.14
</v>
      </c>
      <c r="L106" s="83">
        <v>58</v>
      </c>
      <c r="M106" s="1" t="s">
        <v>47</v>
      </c>
      <c r="O106" s="1" t="str">
        <f t="shared" si="33"/>
        <v>SAE J1455 AUG 2012, section 4.7</v>
      </c>
      <c r="P106" s="1" t="str">
        <f t="shared" si="34"/>
        <v/>
      </c>
      <c r="Q106" s="3" t="s">
        <v>213</v>
      </c>
      <c r="R106" s="1" t="s">
        <v>361</v>
      </c>
      <c r="T106" s="84" t="s">
        <v>186</v>
      </c>
      <c r="U106" s="84">
        <f t="shared" si="35"/>
        <v>61</v>
      </c>
      <c r="V106" s="84">
        <f t="shared" si="45"/>
        <v>8</v>
      </c>
      <c r="W106" s="84">
        <f t="shared" si="46"/>
        <v>31</v>
      </c>
      <c r="X106" s="84">
        <f t="shared" si="59"/>
        <v>0</v>
      </c>
      <c r="Y106" s="84">
        <f t="shared" si="48"/>
        <v>31</v>
      </c>
      <c r="Z106" s="84"/>
      <c r="AA106" s="84" t="str">
        <f t="shared" si="60"/>
        <v xml:space="preserve">Y203401 Rev 002 - 7.14
</v>
      </c>
      <c r="AB106" s="84">
        <f t="shared" si="54"/>
        <v>16</v>
      </c>
      <c r="AC106" s="84" t="str">
        <f t="shared" si="50"/>
        <v>Y203401 Rev 002</v>
      </c>
      <c r="AD106" s="84" t="str">
        <f t="shared" si="51"/>
        <v xml:space="preserve">Section - 7.14
</v>
      </c>
      <c r="AE106" s="86" t="str">
        <f t="shared" si="61"/>
        <v>SAE J1455 AUG 2012, section 4.7</v>
      </c>
      <c r="AF106" s="86" t="str">
        <f t="shared" si="62"/>
        <v/>
      </c>
    </row>
    <row r="107" spans="3:32" x14ac:dyDescent="0.25">
      <c r="C107" s="1" t="s">
        <v>243</v>
      </c>
      <c r="D107" s="1" t="s">
        <v>382</v>
      </c>
      <c r="E107" s="1" t="s">
        <v>383</v>
      </c>
      <c r="F107" s="83" t="s">
        <v>119</v>
      </c>
      <c r="H107" s="82" t="s">
        <v>267</v>
      </c>
      <c r="I107" s="3" t="s">
        <v>5</v>
      </c>
      <c r="J107" s="3" t="str">
        <f t="shared" si="31"/>
        <v/>
      </c>
      <c r="K107" s="3" t="str">
        <f t="shared" si="32"/>
        <v/>
      </c>
      <c r="L107" s="83" t="s">
        <v>119</v>
      </c>
      <c r="O107" s="1" t="str">
        <f t="shared" si="33"/>
        <v/>
      </c>
      <c r="P107" s="1" t="str">
        <f t="shared" si="34"/>
        <v/>
      </c>
      <c r="Q107" s="3" t="s">
        <v>166</v>
      </c>
      <c r="T107" s="84"/>
      <c r="U107" s="84">
        <f t="shared" si="35"/>
        <v>0</v>
      </c>
      <c r="V107" s="84">
        <f t="shared" si="45"/>
        <v>0</v>
      </c>
      <c r="W107" s="84">
        <f t="shared" si="46"/>
        <v>0</v>
      </c>
      <c r="X107" s="84">
        <f t="shared" si="59"/>
        <v>0</v>
      </c>
      <c r="Y107" s="84">
        <f t="shared" si="48"/>
        <v>1</v>
      </c>
      <c r="Z107" s="84"/>
      <c r="AA107" s="84" t="str">
        <f t="shared" si="60"/>
        <v/>
      </c>
      <c r="AB107" s="84" t="e">
        <f t="shared" si="54"/>
        <v>#VALUE!</v>
      </c>
      <c r="AC107" s="84" t="str">
        <f t="shared" si="50"/>
        <v/>
      </c>
      <c r="AD107" s="84" t="str">
        <f t="shared" si="51"/>
        <v/>
      </c>
      <c r="AE107" s="86" t="str">
        <f t="shared" si="61"/>
        <v/>
      </c>
      <c r="AF107" s="86" t="str">
        <f t="shared" si="62"/>
        <v/>
      </c>
    </row>
    <row r="108" spans="3:32" x14ac:dyDescent="0.25">
      <c r="C108" s="1" t="s">
        <v>243</v>
      </c>
      <c r="D108" s="1" t="s">
        <v>385</v>
      </c>
      <c r="E108" s="1" t="s">
        <v>386</v>
      </c>
      <c r="I108" s="3" t="s">
        <v>5</v>
      </c>
      <c r="J108" s="3" t="str">
        <f t="shared" si="31"/>
        <v/>
      </c>
      <c r="K108" s="3" t="str">
        <f t="shared" si="32"/>
        <v/>
      </c>
      <c r="L108" s="83" t="s">
        <v>119</v>
      </c>
      <c r="O108" s="1" t="str">
        <f t="shared" si="33"/>
        <v/>
      </c>
      <c r="P108" s="1" t="str">
        <f t="shared" si="34"/>
        <v/>
      </c>
      <c r="Q108" s="3" t="s">
        <v>119</v>
      </c>
      <c r="T108" s="84" t="s">
        <v>119</v>
      </c>
      <c r="U108" s="84">
        <f t="shared" si="35"/>
        <v>3</v>
      </c>
      <c r="V108" s="84">
        <f t="shared" si="45"/>
        <v>0</v>
      </c>
      <c r="W108" s="84">
        <f t="shared" si="46"/>
        <v>0</v>
      </c>
      <c r="X108" s="84">
        <f t="shared" si="59"/>
        <v>0</v>
      </c>
      <c r="Y108" s="84">
        <f t="shared" si="48"/>
        <v>4</v>
      </c>
      <c r="Z108" s="84"/>
      <c r="AA108" s="84" t="str">
        <f t="shared" si="60"/>
        <v/>
      </c>
      <c r="AB108" s="84" t="e">
        <f t="shared" si="54"/>
        <v>#VALUE!</v>
      </c>
      <c r="AC108" s="84" t="str">
        <f t="shared" si="50"/>
        <v/>
      </c>
      <c r="AD108" s="84" t="str">
        <f t="shared" si="51"/>
        <v/>
      </c>
      <c r="AE108" s="86" t="str">
        <f t="shared" si="61"/>
        <v/>
      </c>
      <c r="AF108" s="86" t="str">
        <f t="shared" si="62"/>
        <v/>
      </c>
    </row>
    <row r="109" spans="3:32" x14ac:dyDescent="0.25">
      <c r="C109" s="1" t="s">
        <v>243</v>
      </c>
      <c r="D109" s="1" t="s">
        <v>380</v>
      </c>
      <c r="I109" s="3" t="s">
        <v>5</v>
      </c>
      <c r="J109" s="3">
        <f t="shared" si="31"/>
        <v>0</v>
      </c>
      <c r="K109" s="3">
        <f t="shared" si="32"/>
        <v>0</v>
      </c>
      <c r="O109" s="1">
        <f t="shared" si="33"/>
        <v>0</v>
      </c>
      <c r="P109" s="1">
        <f t="shared" si="34"/>
        <v>0</v>
      </c>
      <c r="Q109" s="3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</row>
    <row r="110" spans="3:32" x14ac:dyDescent="0.25">
      <c r="C110" s="1" t="s">
        <v>243</v>
      </c>
      <c r="D110" s="1" t="s">
        <v>387</v>
      </c>
      <c r="I110" s="3" t="s">
        <v>5</v>
      </c>
      <c r="J110" s="3">
        <f t="shared" si="31"/>
        <v>0</v>
      </c>
      <c r="K110" s="3">
        <f t="shared" si="32"/>
        <v>0</v>
      </c>
      <c r="O110" s="1">
        <f t="shared" si="33"/>
        <v>0</v>
      </c>
      <c r="P110" s="1">
        <f t="shared" si="34"/>
        <v>0</v>
      </c>
      <c r="Q110" s="3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</row>
    <row r="111" spans="3:32" x14ac:dyDescent="0.25">
      <c r="C111" s="1" t="s">
        <v>243</v>
      </c>
      <c r="D111" s="1" t="s">
        <v>388</v>
      </c>
      <c r="I111" s="3" t="s">
        <v>5</v>
      </c>
      <c r="J111" s="3">
        <f t="shared" si="31"/>
        <v>0</v>
      </c>
      <c r="K111" s="3">
        <f t="shared" si="32"/>
        <v>0</v>
      </c>
      <c r="O111" s="1">
        <f t="shared" si="33"/>
        <v>0</v>
      </c>
      <c r="P111" s="1">
        <f t="shared" si="34"/>
        <v>0</v>
      </c>
      <c r="Q111" s="3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</row>
    <row r="112" spans="3:32" x14ac:dyDescent="0.25">
      <c r="C112" s="1" t="s">
        <v>243</v>
      </c>
      <c r="D112" s="1" t="s">
        <v>389</v>
      </c>
      <c r="I112" s="3" t="s">
        <v>5</v>
      </c>
      <c r="J112" s="3">
        <f t="shared" si="31"/>
        <v>0</v>
      </c>
      <c r="K112" s="3">
        <f t="shared" si="32"/>
        <v>0</v>
      </c>
      <c r="O112" s="1">
        <f t="shared" si="33"/>
        <v>0</v>
      </c>
      <c r="P112" s="1">
        <f t="shared" si="34"/>
        <v>0</v>
      </c>
      <c r="Q112" s="3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</row>
    <row r="113" spans="3:30" x14ac:dyDescent="0.25">
      <c r="C113" s="1" t="s">
        <v>243</v>
      </c>
      <c r="D113" s="1" t="s">
        <v>390</v>
      </c>
      <c r="I113" s="3" t="s">
        <v>5</v>
      </c>
      <c r="J113" s="3">
        <f t="shared" si="31"/>
        <v>0</v>
      </c>
      <c r="K113" s="3">
        <f t="shared" si="32"/>
        <v>0</v>
      </c>
      <c r="O113" s="1">
        <f t="shared" si="33"/>
        <v>0</v>
      </c>
      <c r="P113" s="1">
        <f t="shared" si="34"/>
        <v>0</v>
      </c>
      <c r="Q113" s="3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</row>
    <row r="114" spans="3:30" x14ac:dyDescent="0.25">
      <c r="C114" s="1" t="s">
        <v>243</v>
      </c>
      <c r="D114" s="1" t="s">
        <v>391</v>
      </c>
      <c r="I114" s="3" t="s">
        <v>5</v>
      </c>
      <c r="J114" s="3">
        <f t="shared" si="31"/>
        <v>0</v>
      </c>
      <c r="K114" s="3">
        <f t="shared" si="32"/>
        <v>0</v>
      </c>
      <c r="O114" s="1">
        <f t="shared" si="33"/>
        <v>0</v>
      </c>
      <c r="P114" s="1">
        <f t="shared" si="34"/>
        <v>0</v>
      </c>
      <c r="Q114" s="3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</row>
    <row r="115" spans="3:30" x14ac:dyDescent="0.25">
      <c r="C115" s="1" t="s">
        <v>243</v>
      </c>
      <c r="D115" s="1" t="s">
        <v>392</v>
      </c>
      <c r="I115" s="3" t="s">
        <v>5</v>
      </c>
      <c r="J115" s="3">
        <f t="shared" si="31"/>
        <v>0</v>
      </c>
      <c r="K115" s="3">
        <f t="shared" si="32"/>
        <v>0</v>
      </c>
      <c r="O115" s="1">
        <f t="shared" si="33"/>
        <v>0</v>
      </c>
      <c r="P115" s="1">
        <f t="shared" si="34"/>
        <v>0</v>
      </c>
      <c r="Q115" s="3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</row>
    <row r="116" spans="3:30" x14ac:dyDescent="0.25">
      <c r="C116" s="1" t="s">
        <v>243</v>
      </c>
      <c r="D116" s="1" t="s">
        <v>393</v>
      </c>
      <c r="I116" s="3" t="s">
        <v>5</v>
      </c>
      <c r="J116" s="3">
        <f t="shared" ref="J116:J129" si="63">AC116</f>
        <v>0</v>
      </c>
      <c r="K116" s="3">
        <f t="shared" ref="K116:K129" si="64">AD116</f>
        <v>0</v>
      </c>
      <c r="O116" s="1">
        <f t="shared" ref="O116:O129" si="65">AE116</f>
        <v>0</v>
      </c>
      <c r="P116" s="1">
        <f t="shared" ref="P116:P129" si="66">AF116</f>
        <v>0</v>
      </c>
      <c r="Q116" s="3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</row>
    <row r="117" spans="3:30" x14ac:dyDescent="0.25">
      <c r="C117" s="1" t="s">
        <v>243</v>
      </c>
      <c r="D117" s="1" t="s">
        <v>394</v>
      </c>
      <c r="I117" s="3" t="s">
        <v>5</v>
      </c>
      <c r="J117" s="3">
        <f t="shared" si="63"/>
        <v>0</v>
      </c>
      <c r="K117" s="3">
        <f t="shared" si="64"/>
        <v>0</v>
      </c>
      <c r="O117" s="1">
        <f t="shared" si="65"/>
        <v>0</v>
      </c>
      <c r="P117" s="1">
        <f t="shared" si="66"/>
        <v>0</v>
      </c>
      <c r="Q117" s="3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</row>
    <row r="118" spans="3:30" x14ac:dyDescent="0.25">
      <c r="C118" s="1" t="s">
        <v>243</v>
      </c>
      <c r="D118" s="1" t="s">
        <v>395</v>
      </c>
      <c r="I118" s="3" t="s">
        <v>5</v>
      </c>
      <c r="J118" s="3">
        <f t="shared" si="63"/>
        <v>0</v>
      </c>
      <c r="K118" s="3">
        <f t="shared" si="64"/>
        <v>0</v>
      </c>
      <c r="O118" s="1">
        <f t="shared" si="65"/>
        <v>0</v>
      </c>
      <c r="P118" s="1">
        <f t="shared" si="66"/>
        <v>0</v>
      </c>
      <c r="Q118" s="3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</row>
    <row r="119" spans="3:30" x14ac:dyDescent="0.25">
      <c r="C119" s="1" t="s">
        <v>243</v>
      </c>
      <c r="D119" s="1" t="s">
        <v>396</v>
      </c>
      <c r="I119" s="3" t="s">
        <v>5</v>
      </c>
      <c r="J119" s="3">
        <f t="shared" si="63"/>
        <v>0</v>
      </c>
      <c r="K119" s="3">
        <f t="shared" si="64"/>
        <v>0</v>
      </c>
      <c r="O119" s="1">
        <f t="shared" si="65"/>
        <v>0</v>
      </c>
      <c r="P119" s="1">
        <f t="shared" si="66"/>
        <v>0</v>
      </c>
      <c r="Q119" s="3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</row>
    <row r="120" spans="3:30" x14ac:dyDescent="0.25">
      <c r="C120" s="1" t="s">
        <v>243</v>
      </c>
      <c r="D120" s="1" t="s">
        <v>397</v>
      </c>
      <c r="I120" s="3" t="s">
        <v>5</v>
      </c>
      <c r="J120" s="3">
        <f t="shared" si="63"/>
        <v>0</v>
      </c>
      <c r="K120" s="3">
        <f t="shared" si="64"/>
        <v>0</v>
      </c>
      <c r="O120" s="1">
        <f t="shared" si="65"/>
        <v>0</v>
      </c>
      <c r="P120" s="1">
        <f t="shared" si="66"/>
        <v>0</v>
      </c>
      <c r="Q120" s="3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</row>
    <row r="121" spans="3:30" x14ac:dyDescent="0.25">
      <c r="C121" s="1" t="s">
        <v>243</v>
      </c>
      <c r="D121" s="1" t="s">
        <v>398</v>
      </c>
      <c r="I121" s="3" t="s">
        <v>5</v>
      </c>
      <c r="J121" s="3">
        <f t="shared" si="63"/>
        <v>0</v>
      </c>
      <c r="K121" s="3">
        <f t="shared" si="64"/>
        <v>0</v>
      </c>
      <c r="O121" s="1">
        <f t="shared" si="65"/>
        <v>0</v>
      </c>
      <c r="P121" s="1">
        <f t="shared" si="66"/>
        <v>0</v>
      </c>
      <c r="Q121" s="3"/>
    </row>
    <row r="122" spans="3:30" x14ac:dyDescent="0.25">
      <c r="C122" s="1" t="s">
        <v>243</v>
      </c>
      <c r="D122" s="1" t="s">
        <v>399</v>
      </c>
      <c r="I122" s="3" t="s">
        <v>5</v>
      </c>
      <c r="J122" s="3">
        <f t="shared" si="63"/>
        <v>0</v>
      </c>
      <c r="K122" s="3">
        <f t="shared" si="64"/>
        <v>0</v>
      </c>
      <c r="O122" s="1">
        <f t="shared" si="65"/>
        <v>0</v>
      </c>
      <c r="P122" s="1">
        <f t="shared" si="66"/>
        <v>0</v>
      </c>
      <c r="Q122" s="3"/>
    </row>
    <row r="123" spans="3:30" x14ac:dyDescent="0.25">
      <c r="C123" s="1" t="s">
        <v>243</v>
      </c>
      <c r="D123" s="1" t="s">
        <v>400</v>
      </c>
      <c r="I123" s="3" t="s">
        <v>5</v>
      </c>
      <c r="J123" s="3">
        <f t="shared" si="63"/>
        <v>0</v>
      </c>
      <c r="K123" s="3">
        <f t="shared" si="64"/>
        <v>0</v>
      </c>
      <c r="O123" s="1">
        <f t="shared" si="65"/>
        <v>0</v>
      </c>
      <c r="P123" s="1">
        <f t="shared" si="66"/>
        <v>0</v>
      </c>
      <c r="Q123" s="3"/>
    </row>
    <row r="124" spans="3:30" x14ac:dyDescent="0.25">
      <c r="C124" s="1" t="s">
        <v>243</v>
      </c>
      <c r="D124" s="1" t="s">
        <v>401</v>
      </c>
      <c r="I124" s="3" t="s">
        <v>5</v>
      </c>
      <c r="J124" s="3">
        <f t="shared" si="63"/>
        <v>0</v>
      </c>
      <c r="K124" s="3">
        <f t="shared" si="64"/>
        <v>0</v>
      </c>
      <c r="O124" s="1">
        <f t="shared" si="65"/>
        <v>0</v>
      </c>
      <c r="P124" s="1">
        <f t="shared" si="66"/>
        <v>0</v>
      </c>
      <c r="Q124" s="3"/>
    </row>
    <row r="125" spans="3:30" x14ac:dyDescent="0.25">
      <c r="C125" s="1" t="s">
        <v>243</v>
      </c>
      <c r="D125" s="1" t="s">
        <v>402</v>
      </c>
      <c r="I125" s="3" t="s">
        <v>5</v>
      </c>
      <c r="J125" s="3">
        <f t="shared" si="63"/>
        <v>0</v>
      </c>
      <c r="K125" s="3">
        <f t="shared" si="64"/>
        <v>0</v>
      </c>
      <c r="O125" s="1">
        <f t="shared" si="65"/>
        <v>0</v>
      </c>
      <c r="P125" s="1">
        <f t="shared" si="66"/>
        <v>0</v>
      </c>
      <c r="Q125" s="3"/>
    </row>
    <row r="126" spans="3:30" x14ac:dyDescent="0.25">
      <c r="C126" s="1" t="s">
        <v>243</v>
      </c>
      <c r="D126" s="1" t="s">
        <v>403</v>
      </c>
      <c r="I126" s="3" t="s">
        <v>5</v>
      </c>
      <c r="J126" s="3">
        <f t="shared" si="63"/>
        <v>0</v>
      </c>
      <c r="K126" s="3">
        <f t="shared" si="64"/>
        <v>0</v>
      </c>
      <c r="O126" s="1">
        <f t="shared" si="65"/>
        <v>0</v>
      </c>
      <c r="P126" s="1">
        <f t="shared" si="66"/>
        <v>0</v>
      </c>
      <c r="Q126" s="3"/>
    </row>
    <row r="127" spans="3:30" x14ac:dyDescent="0.25">
      <c r="C127" s="1" t="s">
        <v>243</v>
      </c>
      <c r="D127" s="1" t="s">
        <v>404</v>
      </c>
      <c r="I127" s="3" t="s">
        <v>5</v>
      </c>
      <c r="J127" s="3">
        <f t="shared" si="63"/>
        <v>0</v>
      </c>
      <c r="K127" s="3">
        <f t="shared" si="64"/>
        <v>0</v>
      </c>
      <c r="O127" s="1">
        <f t="shared" si="65"/>
        <v>0</v>
      </c>
      <c r="P127" s="1">
        <f t="shared" si="66"/>
        <v>0</v>
      </c>
      <c r="Q127" s="3"/>
    </row>
    <row r="128" spans="3:30" x14ac:dyDescent="0.25">
      <c r="C128" s="1" t="s">
        <v>243</v>
      </c>
      <c r="D128" s="1" t="s">
        <v>405</v>
      </c>
      <c r="I128" s="3" t="s">
        <v>5</v>
      </c>
      <c r="J128" s="3">
        <f t="shared" si="63"/>
        <v>0</v>
      </c>
      <c r="K128" s="3">
        <f t="shared" si="64"/>
        <v>0</v>
      </c>
      <c r="O128" s="1">
        <f t="shared" si="65"/>
        <v>0</v>
      </c>
      <c r="P128" s="1">
        <f t="shared" si="66"/>
        <v>0</v>
      </c>
      <c r="Q128" s="3"/>
    </row>
    <row r="129" spans="3:17" x14ac:dyDescent="0.25">
      <c r="C129" s="1" t="s">
        <v>243</v>
      </c>
      <c r="D129" s="1" t="s">
        <v>406</v>
      </c>
      <c r="I129" s="3" t="s">
        <v>5</v>
      </c>
      <c r="J129" s="3">
        <f t="shared" si="63"/>
        <v>0</v>
      </c>
      <c r="K129" s="3">
        <f t="shared" si="64"/>
        <v>0</v>
      </c>
      <c r="O129" s="1">
        <f t="shared" si="65"/>
        <v>0</v>
      </c>
      <c r="P129" s="1">
        <f t="shared" si="66"/>
        <v>0</v>
      </c>
      <c r="Q129" s="3"/>
    </row>
    <row r="130" spans="3:17" x14ac:dyDescent="0.25">
      <c r="C130" s="1" t="s">
        <v>428</v>
      </c>
      <c r="D130" s="1" t="s">
        <v>429</v>
      </c>
      <c r="E130" s="1" t="s">
        <v>671</v>
      </c>
      <c r="F130" s="83" t="s">
        <v>673</v>
      </c>
    </row>
    <row r="131" spans="3:17" x14ac:dyDescent="0.25">
      <c r="C131" s="1" t="s">
        <v>428</v>
      </c>
      <c r="D131" s="1" t="s">
        <v>429</v>
      </c>
      <c r="E131" s="1" t="s">
        <v>672</v>
      </c>
      <c r="F131" s="83" t="s">
        <v>674</v>
      </c>
    </row>
    <row r="132" spans="3:17" x14ac:dyDescent="0.25">
      <c r="C132" s="1" t="s">
        <v>428</v>
      </c>
      <c r="D132" s="1" t="s">
        <v>429</v>
      </c>
      <c r="E132" s="1" t="s">
        <v>675</v>
      </c>
      <c r="F132" s="83" t="s">
        <v>676</v>
      </c>
    </row>
    <row r="133" spans="3:17" x14ac:dyDescent="0.25">
      <c r="C133" s="1" t="s">
        <v>428</v>
      </c>
      <c r="D133" s="1" t="s">
        <v>429</v>
      </c>
      <c r="E133" s="3" t="s">
        <v>677</v>
      </c>
      <c r="F133" s="83" t="s">
        <v>684</v>
      </c>
    </row>
    <row r="134" spans="3:17" x14ac:dyDescent="0.25">
      <c r="C134" s="1" t="s">
        <v>428</v>
      </c>
      <c r="D134" s="1" t="s">
        <v>429</v>
      </c>
      <c r="E134" s="1" t="s">
        <v>678</v>
      </c>
      <c r="F134" s="83" t="s">
        <v>685</v>
      </c>
    </row>
    <row r="135" spans="3:17" x14ac:dyDescent="0.25">
      <c r="C135" s="1" t="s">
        <v>428</v>
      </c>
      <c r="D135" s="1" t="s">
        <v>429</v>
      </c>
      <c r="E135" s="1" t="s">
        <v>679</v>
      </c>
      <c r="F135" s="83" t="s">
        <v>683</v>
      </c>
      <c r="Q135" s="79"/>
    </row>
    <row r="136" spans="3:17" x14ac:dyDescent="0.25">
      <c r="C136" s="1" t="s">
        <v>428</v>
      </c>
      <c r="D136" s="1" t="s">
        <v>429</v>
      </c>
      <c r="E136" s="1" t="s">
        <v>680</v>
      </c>
      <c r="F136" s="83" t="s">
        <v>686</v>
      </c>
    </row>
    <row r="137" spans="3:17" x14ac:dyDescent="0.25">
      <c r="C137" s="1" t="s">
        <v>428</v>
      </c>
      <c r="D137" s="1" t="s">
        <v>429</v>
      </c>
      <c r="E137" s="1" t="s">
        <v>681</v>
      </c>
      <c r="F137" s="83" t="s">
        <v>687</v>
      </c>
    </row>
    <row r="138" spans="3:17" x14ac:dyDescent="0.25">
      <c r="C138" s="1" t="s">
        <v>428</v>
      </c>
      <c r="D138" s="1" t="s">
        <v>429</v>
      </c>
      <c r="E138" s="1" t="s">
        <v>682</v>
      </c>
      <c r="F138" s="83" t="s">
        <v>688</v>
      </c>
    </row>
    <row r="139" spans="3:17" x14ac:dyDescent="0.25">
      <c r="C139" s="1" t="s">
        <v>428</v>
      </c>
      <c r="D139" s="1" t="s">
        <v>429</v>
      </c>
      <c r="E139" s="1" t="s">
        <v>678</v>
      </c>
      <c r="F139" s="83" t="s">
        <v>689</v>
      </c>
    </row>
    <row r="140" spans="3:17" x14ac:dyDescent="0.25">
      <c r="C140" s="1" t="s">
        <v>428</v>
      </c>
      <c r="D140" s="1" t="s">
        <v>429</v>
      </c>
      <c r="E140" s="1" t="s">
        <v>680</v>
      </c>
      <c r="F140" s="83" t="s">
        <v>690</v>
      </c>
    </row>
    <row r="141" spans="3:17" x14ac:dyDescent="0.25">
      <c r="C141" s="1" t="s">
        <v>428</v>
      </c>
      <c r="D141" s="1" t="s">
        <v>429</v>
      </c>
      <c r="E141" s="1" t="s">
        <v>691</v>
      </c>
      <c r="F141" s="83" t="s">
        <v>694</v>
      </c>
    </row>
    <row r="142" spans="3:17" x14ac:dyDescent="0.25">
      <c r="C142" s="1" t="s">
        <v>428</v>
      </c>
      <c r="D142" s="1" t="s">
        <v>429</v>
      </c>
      <c r="E142" s="1" t="s">
        <v>692</v>
      </c>
      <c r="F142" s="83" t="s">
        <v>695</v>
      </c>
    </row>
    <row r="143" spans="3:17" x14ac:dyDescent="0.25">
      <c r="C143" s="1" t="s">
        <v>428</v>
      </c>
      <c r="D143" s="1" t="s">
        <v>429</v>
      </c>
      <c r="E143" s="1" t="s">
        <v>693</v>
      </c>
      <c r="F143" s="83" t="s">
        <v>696</v>
      </c>
    </row>
    <row r="144" spans="3:17" x14ac:dyDescent="0.25">
      <c r="C144" s="1" t="s">
        <v>428</v>
      </c>
      <c r="D144" s="1" t="s">
        <v>429</v>
      </c>
      <c r="E144" s="1" t="s">
        <v>109</v>
      </c>
      <c r="F144" s="83" t="s">
        <v>697</v>
      </c>
      <c r="G144" s="83" t="s">
        <v>460</v>
      </c>
      <c r="H144" s="82" t="s">
        <v>432</v>
      </c>
      <c r="I144" s="1" t="s">
        <v>5</v>
      </c>
      <c r="J144" s="1" t="s">
        <v>425</v>
      </c>
    </row>
    <row r="145" spans="3:10" x14ac:dyDescent="0.25">
      <c r="C145" s="1" t="s">
        <v>428</v>
      </c>
      <c r="D145" s="1" t="s">
        <v>429</v>
      </c>
      <c r="E145" s="1" t="s">
        <v>706</v>
      </c>
      <c r="F145" s="83" t="s">
        <v>705</v>
      </c>
      <c r="G145" s="83" t="s">
        <v>457</v>
      </c>
      <c r="H145" s="82" t="s">
        <v>430</v>
      </c>
      <c r="I145" s="1" t="s">
        <v>5</v>
      </c>
      <c r="J145" s="1" t="s">
        <v>425</v>
      </c>
    </row>
    <row r="146" spans="3:10" x14ac:dyDescent="0.25">
      <c r="C146" s="1" t="s">
        <v>428</v>
      </c>
      <c r="D146" s="1" t="s">
        <v>429</v>
      </c>
      <c r="E146" s="1" t="s">
        <v>707</v>
      </c>
      <c r="F146" s="83" t="s">
        <v>708</v>
      </c>
    </row>
    <row r="147" spans="3:10" x14ac:dyDescent="0.25">
      <c r="C147" s="1" t="s">
        <v>428</v>
      </c>
      <c r="D147" s="1" t="s">
        <v>429</v>
      </c>
      <c r="E147" s="1" t="s">
        <v>103</v>
      </c>
      <c r="F147" s="83" t="s">
        <v>709</v>
      </c>
      <c r="G147" s="83" t="s">
        <v>458</v>
      </c>
      <c r="H147" s="82" t="s">
        <v>431</v>
      </c>
      <c r="I147" s="1" t="s">
        <v>5</v>
      </c>
      <c r="J147" s="1" t="s">
        <v>425</v>
      </c>
    </row>
    <row r="148" spans="3:10" x14ac:dyDescent="0.25">
      <c r="C148" s="1" t="s">
        <v>428</v>
      </c>
      <c r="D148" s="1" t="s">
        <v>429</v>
      </c>
      <c r="E148" s="1" t="s">
        <v>711</v>
      </c>
      <c r="F148" s="83" t="s">
        <v>710</v>
      </c>
      <c r="G148" s="83" t="s">
        <v>459</v>
      </c>
      <c r="H148" s="82" t="s">
        <v>431</v>
      </c>
      <c r="I148" s="1" t="s">
        <v>5</v>
      </c>
      <c r="J148" s="1" t="s">
        <v>425</v>
      </c>
    </row>
    <row r="149" spans="3:10" x14ac:dyDescent="0.25">
      <c r="C149" s="1" t="s">
        <v>428</v>
      </c>
      <c r="D149" s="1" t="s">
        <v>429</v>
      </c>
      <c r="E149" s="1" t="s">
        <v>712</v>
      </c>
      <c r="F149" s="83" t="s">
        <v>713</v>
      </c>
    </row>
  </sheetData>
  <autoFilter ref="B2:R149" xr:uid="{EA00AAD6-79BC-44B9-95DC-5BC870BF49B0}"/>
  <sortState xmlns:xlrd2="http://schemas.microsoft.com/office/spreadsheetml/2017/richdata2" ref="E130:J149">
    <sortCondition ref="F130:F149"/>
  </sortState>
  <phoneticPr fontId="3" type="noConversion"/>
  <dataValidations count="1">
    <dataValidation type="list" allowBlank="1" showInputMessage="1" showErrorMessage="1" sqref="Q3:Q129" xr:uid="{21FEECF7-4240-43B3-8571-0954B1A49D3D}">
      <formula1>Compliance_Dropdowns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B012CA87-FD4A-4674-A093-BF78358E7E0F}">
            <xm:f>Dropdowns!$B$2</xm:f>
            <x14:dxf>
              <fill>
                <patternFill>
                  <bgColor rgb="FF00B050"/>
                </patternFill>
              </fill>
            </x14:dxf>
          </x14:cfRule>
          <x14:cfRule type="cellIs" priority="2" operator="equal" id="{CC27C938-C394-4689-8199-24A31799E369}">
            <xm:f>Dropdowns!$B$3</xm:f>
            <x14:dxf>
              <fill>
                <patternFill>
                  <bgColor rgb="FF92D050"/>
                </patternFill>
              </fill>
            </x14:dxf>
          </x14:cfRule>
          <x14:cfRule type="cellIs" priority="3" operator="equal" id="{872A1ECB-A2B7-4F26-A1E4-39FD410FB591}">
            <xm:f>Dropdowns!$B$4</xm:f>
            <x14:dxf>
              <fill>
                <patternFill>
                  <bgColor rgb="FFFFC000"/>
                </patternFill>
              </fill>
            </x14:dxf>
          </x14:cfRule>
          <xm:sqref>Q3:Q129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26F9-42C0-40E2-A54F-2371F117294D}">
  <dimension ref="A3:E131"/>
  <sheetViews>
    <sheetView showGridLines="0" workbookViewId="0">
      <selection activeCell="E4" sqref="E4"/>
    </sheetView>
  </sheetViews>
  <sheetFormatPr defaultColWidth="8.75" defaultRowHeight="13.5" x14ac:dyDescent="0.25"/>
  <cols>
    <col min="1" max="1" width="84.625" style="111" bestFit="1" customWidth="1"/>
    <col min="2" max="4" width="15.75" style="90" customWidth="1"/>
    <col min="5" max="5" width="15.75" style="89" customWidth="1"/>
    <col min="6" max="6" width="5.75" style="89" bestFit="1" customWidth="1"/>
    <col min="7" max="7" width="17.5" style="89" bestFit="1" customWidth="1"/>
    <col min="8" max="8" width="8.625" style="89" bestFit="1" customWidth="1"/>
    <col min="9" max="9" width="20.75" style="89" bestFit="1" customWidth="1"/>
    <col min="10" max="10" width="17.5" style="89" bestFit="1" customWidth="1"/>
    <col min="11" max="11" width="8.625" style="89" bestFit="1" customWidth="1"/>
    <col min="12" max="12" width="20.75" style="89" bestFit="1" customWidth="1"/>
    <col min="13" max="13" width="17.5" style="89" bestFit="1" customWidth="1"/>
    <col min="14" max="14" width="8.625" style="89" bestFit="1" customWidth="1"/>
    <col min="15" max="15" width="20.75" style="89" bestFit="1" customWidth="1"/>
    <col min="16" max="16" width="8.5" style="89" bestFit="1" customWidth="1"/>
    <col min="17" max="17" width="11.625" style="89" bestFit="1" customWidth="1"/>
    <col min="18" max="18" width="11" style="89" bestFit="1" customWidth="1"/>
    <col min="19" max="16384" width="8.75" style="89"/>
  </cols>
  <sheetData>
    <row r="3" spans="1:5" ht="15" x14ac:dyDescent="0.25">
      <c r="A3" s="119" t="s">
        <v>422</v>
      </c>
      <c r="B3" s="106" t="s">
        <v>426</v>
      </c>
      <c r="C3"/>
      <c r="D3"/>
      <c r="E3"/>
    </row>
    <row r="4" spans="1:5" ht="15" x14ac:dyDescent="0.25">
      <c r="A4" s="97" t="s">
        <v>11</v>
      </c>
      <c r="B4" s="105">
        <v>53</v>
      </c>
      <c r="C4"/>
      <c r="D4"/>
      <c r="E4"/>
    </row>
    <row r="5" spans="1:5" ht="15" x14ac:dyDescent="0.25">
      <c r="A5" s="98" t="s">
        <v>1204</v>
      </c>
      <c r="B5" s="105">
        <v>6</v>
      </c>
      <c r="C5"/>
      <c r="D5"/>
      <c r="E5"/>
    </row>
    <row r="6" spans="1:5" ht="15" x14ac:dyDescent="0.25">
      <c r="A6" s="118" t="s">
        <v>111</v>
      </c>
      <c r="B6" s="105">
        <v>1</v>
      </c>
      <c r="C6"/>
      <c r="D6"/>
      <c r="E6"/>
    </row>
    <row r="7" spans="1:5" ht="15" x14ac:dyDescent="0.25">
      <c r="A7" s="118" t="s">
        <v>29</v>
      </c>
      <c r="B7" s="105">
        <v>1</v>
      </c>
      <c r="C7"/>
      <c r="D7"/>
      <c r="E7"/>
    </row>
    <row r="8" spans="1:5" ht="15" x14ac:dyDescent="0.25">
      <c r="A8" s="118" t="s">
        <v>79</v>
      </c>
      <c r="B8" s="105">
        <v>1</v>
      </c>
      <c r="C8"/>
      <c r="D8"/>
      <c r="E8"/>
    </row>
    <row r="9" spans="1:5" ht="15" x14ac:dyDescent="0.25">
      <c r="A9" s="118" t="s">
        <v>105</v>
      </c>
      <c r="B9" s="105">
        <v>1</v>
      </c>
      <c r="C9"/>
      <c r="D9"/>
      <c r="E9"/>
    </row>
    <row r="10" spans="1:5" ht="15" x14ac:dyDescent="0.25">
      <c r="A10" s="118" t="s">
        <v>114</v>
      </c>
      <c r="B10" s="105">
        <v>1</v>
      </c>
      <c r="C10"/>
      <c r="D10"/>
      <c r="E10"/>
    </row>
    <row r="11" spans="1:5" ht="15" x14ac:dyDescent="0.25">
      <c r="A11" s="118" t="s">
        <v>116</v>
      </c>
      <c r="B11" s="105">
        <v>1</v>
      </c>
      <c r="C11"/>
      <c r="D11"/>
      <c r="E11"/>
    </row>
    <row r="12" spans="1:5" ht="15" x14ac:dyDescent="0.25">
      <c r="A12" s="98" t="s">
        <v>425</v>
      </c>
      <c r="B12" s="105">
        <v>24</v>
      </c>
      <c r="C12"/>
      <c r="D12"/>
      <c r="E12"/>
    </row>
    <row r="13" spans="1:5" ht="15" x14ac:dyDescent="0.25">
      <c r="A13" s="118" t="s">
        <v>109</v>
      </c>
      <c r="B13" s="105">
        <v>1</v>
      </c>
      <c r="C13"/>
      <c r="D13"/>
      <c r="E13"/>
    </row>
    <row r="14" spans="1:5" ht="15" x14ac:dyDescent="0.25">
      <c r="A14" s="118" t="s">
        <v>95</v>
      </c>
      <c r="B14" s="105">
        <v>1</v>
      </c>
      <c r="C14"/>
      <c r="D14"/>
      <c r="E14"/>
    </row>
    <row r="15" spans="1:5" ht="15" x14ac:dyDescent="0.25">
      <c r="A15" s="118" t="s">
        <v>97</v>
      </c>
      <c r="B15" s="105">
        <v>1</v>
      </c>
      <c r="C15"/>
      <c r="D15"/>
      <c r="E15"/>
    </row>
    <row r="16" spans="1:5" ht="15" x14ac:dyDescent="0.25">
      <c r="A16" s="118" t="s">
        <v>71</v>
      </c>
      <c r="B16" s="105">
        <v>1</v>
      </c>
      <c r="C16"/>
      <c r="D16"/>
      <c r="E16"/>
    </row>
    <row r="17" spans="1:5" ht="15" x14ac:dyDescent="0.25">
      <c r="A17" s="118" t="s">
        <v>51</v>
      </c>
      <c r="B17" s="105">
        <v>1</v>
      </c>
      <c r="C17"/>
      <c r="D17"/>
      <c r="E17"/>
    </row>
    <row r="18" spans="1:5" ht="15" x14ac:dyDescent="0.25">
      <c r="A18" s="118" t="s">
        <v>103</v>
      </c>
      <c r="B18" s="105">
        <v>1</v>
      </c>
      <c r="C18"/>
      <c r="D18"/>
      <c r="E18"/>
    </row>
    <row r="19" spans="1:5" ht="15" x14ac:dyDescent="0.25">
      <c r="A19" s="118" t="s">
        <v>101</v>
      </c>
      <c r="B19" s="105">
        <v>1</v>
      </c>
      <c r="C19"/>
      <c r="D19"/>
      <c r="E19"/>
    </row>
    <row r="20" spans="1:5" ht="15" x14ac:dyDescent="0.25">
      <c r="A20" s="118" t="s">
        <v>99</v>
      </c>
      <c r="B20" s="105">
        <v>1</v>
      </c>
      <c r="C20"/>
      <c r="D20"/>
      <c r="E20"/>
    </row>
    <row r="21" spans="1:5" ht="15" x14ac:dyDescent="0.25">
      <c r="A21" s="118" t="s">
        <v>81</v>
      </c>
      <c r="B21" s="105">
        <v>1</v>
      </c>
      <c r="C21"/>
      <c r="D21"/>
      <c r="E21"/>
    </row>
    <row r="22" spans="1:5" ht="15" x14ac:dyDescent="0.25">
      <c r="A22" s="118" t="s">
        <v>83</v>
      </c>
      <c r="B22" s="105">
        <v>1</v>
      </c>
      <c r="C22"/>
      <c r="D22"/>
      <c r="E22"/>
    </row>
    <row r="23" spans="1:5" ht="15" x14ac:dyDescent="0.25">
      <c r="A23" s="118" t="s">
        <v>85</v>
      </c>
      <c r="B23" s="105">
        <v>1</v>
      </c>
      <c r="C23"/>
      <c r="D23"/>
      <c r="E23"/>
    </row>
    <row r="24" spans="1:5" ht="15" x14ac:dyDescent="0.25">
      <c r="A24" s="118" t="s">
        <v>67</v>
      </c>
      <c r="B24" s="105">
        <v>1</v>
      </c>
      <c r="C24"/>
      <c r="D24"/>
      <c r="E24"/>
    </row>
    <row r="25" spans="1:5" ht="15" x14ac:dyDescent="0.25">
      <c r="A25" s="118" t="s">
        <v>69</v>
      </c>
      <c r="B25" s="105">
        <v>1</v>
      </c>
      <c r="C25"/>
      <c r="D25"/>
      <c r="E25"/>
    </row>
    <row r="26" spans="1:5" ht="15" x14ac:dyDescent="0.25">
      <c r="A26" s="118" t="s">
        <v>91</v>
      </c>
      <c r="B26" s="105">
        <v>1</v>
      </c>
      <c r="C26"/>
      <c r="D26"/>
      <c r="E26"/>
    </row>
    <row r="27" spans="1:5" ht="15" x14ac:dyDescent="0.25">
      <c r="A27" s="118" t="s">
        <v>93</v>
      </c>
      <c r="B27" s="105">
        <v>1</v>
      </c>
      <c r="C27"/>
      <c r="D27"/>
      <c r="E27"/>
    </row>
    <row r="28" spans="1:5" ht="15" x14ac:dyDescent="0.25">
      <c r="A28" s="118" t="s">
        <v>77</v>
      </c>
      <c r="B28" s="105">
        <v>1</v>
      </c>
      <c r="C28"/>
      <c r="D28"/>
      <c r="E28"/>
    </row>
    <row r="29" spans="1:5" ht="15" x14ac:dyDescent="0.25">
      <c r="A29" s="118" t="s">
        <v>65</v>
      </c>
      <c r="B29" s="105">
        <v>1</v>
      </c>
      <c r="C29"/>
      <c r="D29"/>
      <c r="E29"/>
    </row>
    <row r="30" spans="1:5" ht="15" x14ac:dyDescent="0.25">
      <c r="A30" s="118" t="s">
        <v>105</v>
      </c>
      <c r="B30" s="105">
        <v>1</v>
      </c>
      <c r="C30"/>
      <c r="D30"/>
      <c r="E30"/>
    </row>
    <row r="31" spans="1:5" ht="15" x14ac:dyDescent="0.25">
      <c r="A31" s="118" t="s">
        <v>107</v>
      </c>
      <c r="B31" s="105">
        <v>1</v>
      </c>
      <c r="C31"/>
      <c r="D31"/>
      <c r="E31"/>
    </row>
    <row r="32" spans="1:5" ht="15" x14ac:dyDescent="0.25">
      <c r="A32" s="118" t="s">
        <v>73</v>
      </c>
      <c r="B32" s="105">
        <v>1</v>
      </c>
      <c r="C32"/>
      <c r="D32"/>
      <c r="E32"/>
    </row>
    <row r="33" spans="1:5" ht="15" x14ac:dyDescent="0.25">
      <c r="A33" s="118" t="s">
        <v>87</v>
      </c>
      <c r="B33" s="105">
        <v>1</v>
      </c>
      <c r="C33"/>
      <c r="D33"/>
      <c r="E33"/>
    </row>
    <row r="34" spans="1:5" ht="15" x14ac:dyDescent="0.25">
      <c r="A34" s="118" t="s">
        <v>89</v>
      </c>
      <c r="B34" s="105">
        <v>1</v>
      </c>
      <c r="C34"/>
      <c r="D34"/>
      <c r="E34"/>
    </row>
    <row r="35" spans="1:5" ht="15" x14ac:dyDescent="0.25">
      <c r="A35" s="118" t="s">
        <v>14</v>
      </c>
      <c r="B35" s="105">
        <v>1</v>
      </c>
      <c r="C35"/>
      <c r="D35"/>
      <c r="E35"/>
    </row>
    <row r="36" spans="1:5" ht="15" x14ac:dyDescent="0.25">
      <c r="A36" s="118" t="s">
        <v>75</v>
      </c>
      <c r="B36" s="105">
        <v>1</v>
      </c>
      <c r="C36"/>
      <c r="D36"/>
      <c r="E36"/>
    </row>
    <row r="37" spans="1:5" ht="15" x14ac:dyDescent="0.25">
      <c r="A37" s="98" t="s">
        <v>626</v>
      </c>
      <c r="B37" s="105">
        <v>6</v>
      </c>
      <c r="C37"/>
      <c r="D37"/>
      <c r="E37"/>
    </row>
    <row r="38" spans="1:5" ht="15" x14ac:dyDescent="0.25">
      <c r="A38" s="118" t="s">
        <v>57</v>
      </c>
      <c r="B38" s="105">
        <v>1</v>
      </c>
      <c r="C38"/>
      <c r="D38"/>
      <c r="E38"/>
    </row>
    <row r="39" spans="1:5" ht="15" x14ac:dyDescent="0.25">
      <c r="A39" s="118" t="s">
        <v>61</v>
      </c>
      <c r="B39" s="105">
        <v>1</v>
      </c>
      <c r="C39"/>
      <c r="D39"/>
      <c r="E39"/>
    </row>
    <row r="40" spans="1:5" ht="15" x14ac:dyDescent="0.25">
      <c r="A40" s="118" t="s">
        <v>63</v>
      </c>
      <c r="B40" s="105">
        <v>1</v>
      </c>
      <c r="C40"/>
      <c r="D40"/>
      <c r="E40"/>
    </row>
    <row r="41" spans="1:5" ht="15" x14ac:dyDescent="0.25">
      <c r="A41" s="118" t="s">
        <v>55</v>
      </c>
      <c r="B41" s="105">
        <v>1</v>
      </c>
      <c r="C41"/>
      <c r="D41"/>
      <c r="E41"/>
    </row>
    <row r="42" spans="1:5" ht="15" x14ac:dyDescent="0.25">
      <c r="A42" s="118" t="s">
        <v>53</v>
      </c>
      <c r="B42" s="105">
        <v>1</v>
      </c>
      <c r="C42"/>
      <c r="D42"/>
      <c r="E42"/>
    </row>
    <row r="43" spans="1:5" ht="15" x14ac:dyDescent="0.25">
      <c r="A43" s="118" t="s">
        <v>59</v>
      </c>
      <c r="B43" s="105">
        <v>1</v>
      </c>
      <c r="C43"/>
      <c r="D43"/>
      <c r="E43"/>
    </row>
    <row r="44" spans="1:5" ht="15" x14ac:dyDescent="0.25">
      <c r="A44" s="98" t="s">
        <v>1205</v>
      </c>
      <c r="B44" s="105">
        <v>16</v>
      </c>
      <c r="C44"/>
      <c r="D44"/>
      <c r="E44"/>
    </row>
    <row r="45" spans="1:5" ht="15" x14ac:dyDescent="0.25">
      <c r="A45" s="118" t="s">
        <v>45</v>
      </c>
      <c r="B45" s="105">
        <v>1</v>
      </c>
      <c r="C45"/>
      <c r="D45"/>
      <c r="E45"/>
    </row>
    <row r="46" spans="1:5" ht="15" x14ac:dyDescent="0.25">
      <c r="A46" s="118" t="s">
        <v>43</v>
      </c>
      <c r="B46" s="105">
        <v>1</v>
      </c>
      <c r="C46"/>
      <c r="D46"/>
      <c r="E46"/>
    </row>
    <row r="47" spans="1:5" ht="15" x14ac:dyDescent="0.25">
      <c r="A47" s="118" t="s">
        <v>47</v>
      </c>
      <c r="B47" s="105">
        <v>1</v>
      </c>
      <c r="C47"/>
      <c r="D47"/>
      <c r="E47"/>
    </row>
    <row r="48" spans="1:5" ht="15" x14ac:dyDescent="0.25">
      <c r="A48" s="118" t="s">
        <v>35</v>
      </c>
      <c r="B48" s="105">
        <v>1</v>
      </c>
      <c r="C48"/>
      <c r="D48"/>
      <c r="E48"/>
    </row>
    <row r="49" spans="1:5" ht="15" x14ac:dyDescent="0.25">
      <c r="A49" s="118" t="s">
        <v>41</v>
      </c>
      <c r="B49" s="105">
        <v>1</v>
      </c>
      <c r="C49"/>
      <c r="D49"/>
      <c r="E49"/>
    </row>
    <row r="50" spans="1:5" ht="15" x14ac:dyDescent="0.25">
      <c r="A50" s="118" t="s">
        <v>49</v>
      </c>
      <c r="B50" s="105">
        <v>1</v>
      </c>
      <c r="C50"/>
      <c r="D50"/>
      <c r="E50"/>
    </row>
    <row r="51" spans="1:5" ht="15" x14ac:dyDescent="0.25">
      <c r="A51" s="118" t="s">
        <v>27</v>
      </c>
      <c r="B51" s="105">
        <v>1</v>
      </c>
      <c r="C51"/>
      <c r="D51"/>
      <c r="E51"/>
    </row>
    <row r="52" spans="1:5" ht="15" x14ac:dyDescent="0.25">
      <c r="A52" s="118" t="s">
        <v>25</v>
      </c>
      <c r="B52" s="105">
        <v>1</v>
      </c>
      <c r="C52"/>
      <c r="D52"/>
      <c r="E52"/>
    </row>
    <row r="53" spans="1:5" ht="15" x14ac:dyDescent="0.25">
      <c r="A53" s="118" t="s">
        <v>33</v>
      </c>
      <c r="B53" s="105">
        <v>1</v>
      </c>
      <c r="C53"/>
      <c r="D53"/>
      <c r="E53"/>
    </row>
    <row r="54" spans="1:5" ht="15" x14ac:dyDescent="0.25">
      <c r="A54" s="118" t="s">
        <v>37</v>
      </c>
      <c r="B54" s="105">
        <v>1</v>
      </c>
      <c r="C54"/>
      <c r="D54"/>
      <c r="E54"/>
    </row>
    <row r="55" spans="1:5" ht="15" x14ac:dyDescent="0.25">
      <c r="A55" s="118" t="s">
        <v>31</v>
      </c>
      <c r="B55" s="105">
        <v>1</v>
      </c>
      <c r="C55"/>
      <c r="D55"/>
      <c r="E55"/>
    </row>
    <row r="56" spans="1:5" ht="15" x14ac:dyDescent="0.25">
      <c r="A56" s="118" t="s">
        <v>39</v>
      </c>
      <c r="B56" s="105">
        <v>1</v>
      </c>
      <c r="C56"/>
      <c r="D56"/>
      <c r="E56"/>
    </row>
    <row r="57" spans="1:5" ht="15" x14ac:dyDescent="0.25">
      <c r="A57" s="118" t="s">
        <v>15</v>
      </c>
      <c r="B57" s="105">
        <v>1</v>
      </c>
      <c r="C57"/>
      <c r="D57"/>
      <c r="E57"/>
    </row>
    <row r="58" spans="1:5" ht="15" x14ac:dyDescent="0.25">
      <c r="A58" s="118" t="s">
        <v>16</v>
      </c>
      <c r="B58" s="105">
        <v>1</v>
      </c>
      <c r="C58"/>
      <c r="D58"/>
      <c r="E58"/>
    </row>
    <row r="59" spans="1:5" ht="15" x14ac:dyDescent="0.25">
      <c r="A59" s="118" t="s">
        <v>23</v>
      </c>
      <c r="B59" s="105">
        <v>1</v>
      </c>
      <c r="C59"/>
      <c r="D59"/>
      <c r="E59"/>
    </row>
    <row r="60" spans="1:5" ht="15" x14ac:dyDescent="0.25">
      <c r="A60" s="118" t="s">
        <v>21</v>
      </c>
      <c r="B60" s="105">
        <v>1</v>
      </c>
      <c r="C60"/>
      <c r="D60"/>
      <c r="E60"/>
    </row>
    <row r="61" spans="1:5" ht="15" x14ac:dyDescent="0.25">
      <c r="A61" s="98" t="s">
        <v>423</v>
      </c>
      <c r="B61" s="105">
        <v>1</v>
      </c>
      <c r="C61"/>
      <c r="D61"/>
      <c r="E61"/>
    </row>
    <row r="62" spans="1:5" ht="15" x14ac:dyDescent="0.25">
      <c r="A62" s="118" t="s">
        <v>13</v>
      </c>
      <c r="B62" s="105">
        <v>1</v>
      </c>
      <c r="C62"/>
      <c r="D62"/>
      <c r="E62"/>
    </row>
    <row r="63" spans="1:5" ht="15" x14ac:dyDescent="0.25">
      <c r="A63" s="97" t="s">
        <v>243</v>
      </c>
      <c r="B63" s="105">
        <v>50</v>
      </c>
      <c r="C63"/>
      <c r="D63"/>
      <c r="E63"/>
    </row>
    <row r="64" spans="1:5" ht="15" x14ac:dyDescent="0.25">
      <c r="A64" s="98">
        <v>0</v>
      </c>
      <c r="B64" s="105"/>
      <c r="C64"/>
      <c r="D64"/>
      <c r="E64"/>
    </row>
    <row r="65" spans="1:5" ht="15" x14ac:dyDescent="0.25">
      <c r="A65" s="118" t="s">
        <v>423</v>
      </c>
      <c r="B65" s="105"/>
      <c r="C65"/>
      <c r="D65"/>
      <c r="E65"/>
    </row>
    <row r="66" spans="1:5" ht="15" x14ac:dyDescent="0.25">
      <c r="A66" s="98" t="s">
        <v>1204</v>
      </c>
      <c r="B66" s="105">
        <v>29</v>
      </c>
      <c r="C66"/>
      <c r="D66"/>
      <c r="E66"/>
    </row>
    <row r="67" spans="1:5" ht="15" x14ac:dyDescent="0.25">
      <c r="A67" s="118" t="s">
        <v>270</v>
      </c>
      <c r="B67" s="105">
        <v>1</v>
      </c>
      <c r="C67"/>
      <c r="D67"/>
      <c r="E67"/>
    </row>
    <row r="68" spans="1:5" ht="15" x14ac:dyDescent="0.25">
      <c r="A68" s="118" t="s">
        <v>365</v>
      </c>
      <c r="B68" s="105">
        <v>1</v>
      </c>
      <c r="C68"/>
      <c r="D68"/>
      <c r="E68"/>
    </row>
    <row r="69" spans="1:5" ht="15" x14ac:dyDescent="0.25">
      <c r="A69" s="118" t="s">
        <v>303</v>
      </c>
      <c r="B69" s="105">
        <v>2</v>
      </c>
      <c r="C69"/>
      <c r="D69"/>
      <c r="E69"/>
    </row>
    <row r="70" spans="1:5" ht="15" x14ac:dyDescent="0.25">
      <c r="A70" s="118" t="s">
        <v>358</v>
      </c>
      <c r="B70" s="105">
        <v>1</v>
      </c>
      <c r="C70"/>
      <c r="D70"/>
      <c r="E70"/>
    </row>
    <row r="71" spans="1:5" ht="15" x14ac:dyDescent="0.25">
      <c r="A71" s="118" t="s">
        <v>369</v>
      </c>
      <c r="B71" s="105">
        <v>1</v>
      </c>
      <c r="C71"/>
      <c r="D71"/>
      <c r="E71"/>
    </row>
    <row r="72" spans="1:5" ht="15" x14ac:dyDescent="0.25">
      <c r="A72" s="118" t="s">
        <v>329</v>
      </c>
      <c r="B72" s="105">
        <v>1</v>
      </c>
      <c r="C72"/>
      <c r="D72"/>
      <c r="E72"/>
    </row>
    <row r="73" spans="1:5" ht="15" x14ac:dyDescent="0.25">
      <c r="A73" s="118" t="s">
        <v>338</v>
      </c>
      <c r="B73" s="105">
        <v>1</v>
      </c>
      <c r="C73"/>
      <c r="D73"/>
      <c r="E73"/>
    </row>
    <row r="74" spans="1:5" ht="15" x14ac:dyDescent="0.25">
      <c r="A74" s="118" t="s">
        <v>383</v>
      </c>
      <c r="B74" s="105">
        <v>1</v>
      </c>
      <c r="C74"/>
      <c r="D74"/>
      <c r="E74"/>
    </row>
    <row r="75" spans="1:5" ht="15" x14ac:dyDescent="0.25">
      <c r="A75" s="118" t="s">
        <v>266</v>
      </c>
      <c r="B75" s="105">
        <v>1</v>
      </c>
      <c r="C75"/>
      <c r="D75"/>
      <c r="E75"/>
    </row>
    <row r="76" spans="1:5" ht="15" x14ac:dyDescent="0.25">
      <c r="A76" s="118" t="s">
        <v>322</v>
      </c>
      <c r="B76" s="105">
        <v>1</v>
      </c>
      <c r="C76"/>
      <c r="D76"/>
      <c r="E76"/>
    </row>
    <row r="77" spans="1:5" ht="15" x14ac:dyDescent="0.25">
      <c r="A77" s="118" t="s">
        <v>377</v>
      </c>
      <c r="B77" s="105">
        <v>1</v>
      </c>
      <c r="C77"/>
      <c r="D77"/>
      <c r="E77"/>
    </row>
    <row r="78" spans="1:5" ht="15" x14ac:dyDescent="0.25">
      <c r="A78" s="118" t="s">
        <v>363</v>
      </c>
      <c r="B78" s="105">
        <v>1</v>
      </c>
      <c r="C78"/>
      <c r="D78"/>
      <c r="E78"/>
    </row>
    <row r="79" spans="1:5" ht="15" x14ac:dyDescent="0.25">
      <c r="A79" s="118" t="s">
        <v>360</v>
      </c>
      <c r="B79" s="105">
        <v>1</v>
      </c>
      <c r="C79"/>
      <c r="D79"/>
      <c r="E79"/>
    </row>
    <row r="80" spans="1:5" ht="15" x14ac:dyDescent="0.25">
      <c r="A80" s="118" t="s">
        <v>341</v>
      </c>
      <c r="B80" s="105">
        <v>1</v>
      </c>
      <c r="C80"/>
      <c r="D80"/>
      <c r="E80"/>
    </row>
    <row r="81" spans="1:5" ht="15" x14ac:dyDescent="0.25">
      <c r="A81" s="118" t="s">
        <v>371</v>
      </c>
      <c r="B81" s="105"/>
      <c r="C81"/>
      <c r="D81"/>
      <c r="E81"/>
    </row>
    <row r="82" spans="1:5" ht="15" x14ac:dyDescent="0.25">
      <c r="A82" s="118" t="s">
        <v>250</v>
      </c>
      <c r="B82" s="105">
        <v>7</v>
      </c>
      <c r="C82"/>
      <c r="D82"/>
      <c r="E82"/>
    </row>
    <row r="83" spans="1:5" ht="15" x14ac:dyDescent="0.25">
      <c r="A83" s="118" t="s">
        <v>332</v>
      </c>
      <c r="B83" s="105">
        <v>1</v>
      </c>
      <c r="C83"/>
      <c r="D83"/>
      <c r="E83"/>
    </row>
    <row r="84" spans="1:5" ht="15" x14ac:dyDescent="0.25">
      <c r="A84" s="118" t="s">
        <v>386</v>
      </c>
      <c r="B84" s="105"/>
      <c r="C84"/>
      <c r="D84"/>
      <c r="E84"/>
    </row>
    <row r="85" spans="1:5" ht="15" x14ac:dyDescent="0.25">
      <c r="A85" s="118" t="s">
        <v>367</v>
      </c>
      <c r="B85" s="105">
        <v>1</v>
      </c>
      <c r="C85"/>
      <c r="D85"/>
      <c r="E85"/>
    </row>
    <row r="86" spans="1:5" ht="15" x14ac:dyDescent="0.25">
      <c r="A86" s="118" t="s">
        <v>287</v>
      </c>
      <c r="B86" s="105">
        <v>1</v>
      </c>
      <c r="C86"/>
      <c r="D86"/>
      <c r="E86"/>
    </row>
    <row r="87" spans="1:5" ht="15" x14ac:dyDescent="0.25">
      <c r="A87" s="118" t="s">
        <v>326</v>
      </c>
      <c r="B87" s="105">
        <v>1</v>
      </c>
      <c r="C87"/>
      <c r="D87"/>
      <c r="E87"/>
    </row>
    <row r="88" spans="1:5" ht="15" x14ac:dyDescent="0.25">
      <c r="A88" s="118" t="s">
        <v>260</v>
      </c>
      <c r="B88" s="105">
        <v>1</v>
      </c>
      <c r="C88"/>
      <c r="D88"/>
      <c r="E88"/>
    </row>
    <row r="89" spans="1:5" ht="15" x14ac:dyDescent="0.25">
      <c r="A89" s="118" t="s">
        <v>289</v>
      </c>
      <c r="B89" s="105">
        <v>1</v>
      </c>
      <c r="C89"/>
      <c r="D89"/>
      <c r="E89"/>
    </row>
    <row r="90" spans="1:5" ht="15" x14ac:dyDescent="0.25">
      <c r="A90" s="118" t="s">
        <v>284</v>
      </c>
      <c r="B90" s="105">
        <v>1</v>
      </c>
      <c r="C90"/>
      <c r="D90"/>
      <c r="E90"/>
    </row>
    <row r="91" spans="1:5" ht="15" x14ac:dyDescent="0.25">
      <c r="A91" s="98" t="s">
        <v>425</v>
      </c>
      <c r="B91" s="105">
        <v>10</v>
      </c>
      <c r="C91"/>
      <c r="D91"/>
      <c r="E91"/>
    </row>
    <row r="92" spans="1:5" ht="15" x14ac:dyDescent="0.25">
      <c r="A92" s="118" t="s">
        <v>303</v>
      </c>
      <c r="B92" s="105">
        <v>4</v>
      </c>
      <c r="C92"/>
      <c r="D92"/>
      <c r="E92"/>
    </row>
    <row r="93" spans="1:5" ht="15" x14ac:dyDescent="0.25">
      <c r="A93" s="118" t="s">
        <v>294</v>
      </c>
      <c r="B93" s="105">
        <v>2</v>
      </c>
      <c r="C93"/>
      <c r="D93"/>
      <c r="E93"/>
    </row>
    <row r="94" spans="1:5" ht="15" x14ac:dyDescent="0.25">
      <c r="A94" s="118" t="s">
        <v>277</v>
      </c>
      <c r="B94" s="105">
        <v>1</v>
      </c>
      <c r="C94"/>
      <c r="D94"/>
      <c r="E94"/>
    </row>
    <row r="95" spans="1:5" ht="15" x14ac:dyDescent="0.25">
      <c r="A95" s="118" t="s">
        <v>273</v>
      </c>
      <c r="B95" s="105"/>
      <c r="C95"/>
      <c r="D95"/>
      <c r="E95"/>
    </row>
    <row r="96" spans="1:5" ht="15" x14ac:dyDescent="0.25">
      <c r="A96" s="118" t="s">
        <v>298</v>
      </c>
      <c r="B96" s="105">
        <v>2</v>
      </c>
      <c r="C96"/>
      <c r="D96"/>
      <c r="E96"/>
    </row>
    <row r="97" spans="1:5" ht="15" x14ac:dyDescent="0.25">
      <c r="A97" s="118" t="s">
        <v>291</v>
      </c>
      <c r="B97" s="105">
        <v>1</v>
      </c>
      <c r="C97"/>
      <c r="D97"/>
      <c r="E97"/>
    </row>
    <row r="98" spans="1:5" ht="15" x14ac:dyDescent="0.25">
      <c r="A98" s="98" t="s">
        <v>626</v>
      </c>
      <c r="B98" s="105">
        <v>3</v>
      </c>
      <c r="C98"/>
      <c r="D98"/>
      <c r="E98"/>
    </row>
    <row r="99" spans="1:5" ht="15" x14ac:dyDescent="0.25">
      <c r="A99" s="118" t="s">
        <v>335</v>
      </c>
      <c r="B99" s="105">
        <v>1</v>
      </c>
      <c r="C99"/>
      <c r="D99"/>
      <c r="E99"/>
    </row>
    <row r="100" spans="1:5" ht="15" x14ac:dyDescent="0.25">
      <c r="A100" s="118" t="s">
        <v>353</v>
      </c>
      <c r="B100" s="105">
        <v>2</v>
      </c>
      <c r="C100"/>
      <c r="D100"/>
      <c r="E100"/>
    </row>
    <row r="101" spans="1:5" ht="15" x14ac:dyDescent="0.25">
      <c r="A101" s="98" t="s">
        <v>1205</v>
      </c>
      <c r="B101" s="105">
        <v>8</v>
      </c>
      <c r="C101"/>
      <c r="D101"/>
      <c r="E101"/>
    </row>
    <row r="102" spans="1:5" ht="15" x14ac:dyDescent="0.25">
      <c r="A102" s="118" t="s">
        <v>373</v>
      </c>
      <c r="B102" s="105">
        <v>1</v>
      </c>
      <c r="C102"/>
      <c r="D102"/>
      <c r="E102"/>
    </row>
    <row r="103" spans="1:5" ht="15" x14ac:dyDescent="0.25">
      <c r="A103" s="118" t="s">
        <v>349</v>
      </c>
      <c r="B103" s="105">
        <v>1</v>
      </c>
      <c r="C103"/>
      <c r="D103"/>
      <c r="E103"/>
    </row>
    <row r="104" spans="1:5" ht="15" x14ac:dyDescent="0.25">
      <c r="A104" s="118" t="s">
        <v>379</v>
      </c>
      <c r="B104" s="105">
        <v>1</v>
      </c>
      <c r="C104"/>
      <c r="D104"/>
      <c r="E104"/>
    </row>
    <row r="105" spans="1:5" ht="15" x14ac:dyDescent="0.25">
      <c r="A105" s="118" t="s">
        <v>341</v>
      </c>
      <c r="B105" s="105">
        <v>1</v>
      </c>
      <c r="C105"/>
      <c r="D105"/>
      <c r="E105"/>
    </row>
    <row r="106" spans="1:5" ht="15" x14ac:dyDescent="0.25">
      <c r="A106" s="118" t="s">
        <v>281</v>
      </c>
      <c r="B106" s="105">
        <v>1</v>
      </c>
      <c r="C106"/>
      <c r="D106"/>
      <c r="E106"/>
    </row>
    <row r="107" spans="1:5" ht="15" x14ac:dyDescent="0.25">
      <c r="A107" s="118" t="s">
        <v>263</v>
      </c>
      <c r="B107" s="105">
        <v>1</v>
      </c>
      <c r="C107"/>
      <c r="D107"/>
      <c r="E107"/>
    </row>
    <row r="108" spans="1:5" x14ac:dyDescent="0.25">
      <c r="A108" s="118" t="s">
        <v>317</v>
      </c>
      <c r="B108" s="105">
        <v>1</v>
      </c>
    </row>
    <row r="109" spans="1:5" x14ac:dyDescent="0.25">
      <c r="A109" s="118" t="s">
        <v>346</v>
      </c>
      <c r="B109" s="105">
        <v>1</v>
      </c>
    </row>
    <row r="110" spans="1:5" x14ac:dyDescent="0.25">
      <c r="A110" s="97" t="s">
        <v>428</v>
      </c>
      <c r="B110" s="105">
        <v>20</v>
      </c>
    </row>
    <row r="111" spans="1:5" x14ac:dyDescent="0.25">
      <c r="A111" s="98" t="s">
        <v>425</v>
      </c>
      <c r="B111" s="105">
        <v>4</v>
      </c>
    </row>
    <row r="112" spans="1:5" x14ac:dyDescent="0.25">
      <c r="A112" s="118" t="s">
        <v>109</v>
      </c>
      <c r="B112" s="105">
        <v>1</v>
      </c>
    </row>
    <row r="113" spans="1:2" x14ac:dyDescent="0.25">
      <c r="A113" s="118" t="s">
        <v>103</v>
      </c>
      <c r="B113" s="105">
        <v>1</v>
      </c>
    </row>
    <row r="114" spans="1:2" x14ac:dyDescent="0.25">
      <c r="A114" s="118" t="s">
        <v>706</v>
      </c>
      <c r="B114" s="105">
        <v>1</v>
      </c>
    </row>
    <row r="115" spans="1:2" x14ac:dyDescent="0.25">
      <c r="A115" s="118" t="s">
        <v>711</v>
      </c>
      <c r="B115" s="105">
        <v>1</v>
      </c>
    </row>
    <row r="116" spans="1:2" x14ac:dyDescent="0.25">
      <c r="A116" s="98" t="s">
        <v>423</v>
      </c>
      <c r="B116" s="105">
        <v>16</v>
      </c>
    </row>
    <row r="117" spans="1:2" x14ac:dyDescent="0.25">
      <c r="A117" s="118" t="s">
        <v>671</v>
      </c>
      <c r="B117" s="105">
        <v>1</v>
      </c>
    </row>
    <row r="118" spans="1:2" x14ac:dyDescent="0.25">
      <c r="A118" s="118" t="s">
        <v>672</v>
      </c>
      <c r="B118" s="105">
        <v>1</v>
      </c>
    </row>
    <row r="119" spans="1:2" x14ac:dyDescent="0.25">
      <c r="A119" s="118" t="s">
        <v>675</v>
      </c>
      <c r="B119" s="105">
        <v>1</v>
      </c>
    </row>
    <row r="120" spans="1:2" x14ac:dyDescent="0.25">
      <c r="A120" s="118" t="s">
        <v>677</v>
      </c>
      <c r="B120" s="105">
        <v>1</v>
      </c>
    </row>
    <row r="121" spans="1:2" x14ac:dyDescent="0.25">
      <c r="A121" s="118" t="s">
        <v>678</v>
      </c>
      <c r="B121" s="105">
        <v>2</v>
      </c>
    </row>
    <row r="122" spans="1:2" x14ac:dyDescent="0.25">
      <c r="A122" s="118" t="s">
        <v>679</v>
      </c>
      <c r="B122" s="105">
        <v>1</v>
      </c>
    </row>
    <row r="123" spans="1:2" x14ac:dyDescent="0.25">
      <c r="A123" s="118" t="s">
        <v>680</v>
      </c>
      <c r="B123" s="105">
        <v>2</v>
      </c>
    </row>
    <row r="124" spans="1:2" x14ac:dyDescent="0.25">
      <c r="A124" s="118" t="s">
        <v>681</v>
      </c>
      <c r="B124" s="105">
        <v>1</v>
      </c>
    </row>
    <row r="125" spans="1:2" x14ac:dyDescent="0.25">
      <c r="A125" s="118" t="s">
        <v>682</v>
      </c>
      <c r="B125" s="105">
        <v>1</v>
      </c>
    </row>
    <row r="126" spans="1:2" x14ac:dyDescent="0.25">
      <c r="A126" s="118" t="s">
        <v>691</v>
      </c>
      <c r="B126" s="105">
        <v>1</v>
      </c>
    </row>
    <row r="127" spans="1:2" x14ac:dyDescent="0.25">
      <c r="A127" s="118" t="s">
        <v>692</v>
      </c>
      <c r="B127" s="105">
        <v>1</v>
      </c>
    </row>
    <row r="128" spans="1:2" x14ac:dyDescent="0.25">
      <c r="A128" s="118" t="s">
        <v>693</v>
      </c>
      <c r="B128" s="105">
        <v>1</v>
      </c>
    </row>
    <row r="129" spans="1:2" x14ac:dyDescent="0.25">
      <c r="A129" s="118" t="s">
        <v>707</v>
      </c>
      <c r="B129" s="105">
        <v>1</v>
      </c>
    </row>
    <row r="130" spans="1:2" x14ac:dyDescent="0.25">
      <c r="A130" s="118" t="s">
        <v>712</v>
      </c>
      <c r="B130" s="105">
        <v>1</v>
      </c>
    </row>
    <row r="131" spans="1:2" x14ac:dyDescent="0.25">
      <c r="A131" s="97" t="s">
        <v>424</v>
      </c>
      <c r="B131" s="105">
        <v>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F0381-DD79-499F-8919-074BECBCD002}">
  <dimension ref="A1:H55"/>
  <sheetViews>
    <sheetView topLeftCell="A32" zoomScale="85" zoomScaleNormal="85" workbookViewId="0">
      <selection sqref="A1:D1"/>
    </sheetView>
  </sheetViews>
  <sheetFormatPr defaultColWidth="8.625" defaultRowHeight="14.25" x14ac:dyDescent="0.2"/>
  <cols>
    <col min="1" max="1" width="39.75" style="5" bestFit="1" customWidth="1"/>
    <col min="2" max="2" width="12.375" style="19" customWidth="1"/>
    <col min="3" max="3" width="71" style="20" customWidth="1"/>
    <col min="4" max="4" width="6" style="20" bestFit="1" customWidth="1"/>
    <col min="5" max="5" width="33.625" style="20" bestFit="1" customWidth="1"/>
    <col min="6" max="6" width="59.375" style="5" customWidth="1"/>
    <col min="7" max="7" width="19.625" style="19" bestFit="1" customWidth="1"/>
    <col min="8" max="8" width="24.25" style="20" bestFit="1" customWidth="1"/>
    <col min="9" max="16384" width="8.625" style="5"/>
  </cols>
  <sheetData>
    <row r="1" spans="1:8" x14ac:dyDescent="0.2">
      <c r="A1" s="120" t="s">
        <v>148</v>
      </c>
      <c r="B1" s="121"/>
      <c r="C1" s="122"/>
      <c r="D1" s="123" t="s">
        <v>149</v>
      </c>
      <c r="E1" s="124"/>
      <c r="F1" s="124"/>
      <c r="G1" s="124"/>
      <c r="H1" s="125"/>
    </row>
    <row r="2" spans="1:8" ht="57" x14ac:dyDescent="0.2">
      <c r="A2" s="6" t="s">
        <v>150</v>
      </c>
      <c r="B2" s="7" t="s">
        <v>3</v>
      </c>
      <c r="C2" s="8" t="s">
        <v>4</v>
      </c>
      <c r="D2" s="9" t="s">
        <v>151</v>
      </c>
      <c r="E2" s="10" t="s">
        <v>150</v>
      </c>
      <c r="F2" s="11" t="s">
        <v>4</v>
      </c>
      <c r="G2" s="12" t="s">
        <v>152</v>
      </c>
      <c r="H2" s="8" t="s">
        <v>153</v>
      </c>
    </row>
    <row r="3" spans="1:8" x14ac:dyDescent="0.2">
      <c r="A3" s="6" t="s">
        <v>13</v>
      </c>
      <c r="B3" s="7" t="s">
        <v>17</v>
      </c>
      <c r="C3" s="8"/>
      <c r="D3" s="9"/>
      <c r="E3" s="10"/>
      <c r="F3" s="11"/>
      <c r="G3" s="7"/>
      <c r="H3" s="8"/>
    </row>
    <row r="4" spans="1:8" x14ac:dyDescent="0.2">
      <c r="A4" s="6" t="s">
        <v>14</v>
      </c>
      <c r="B4" s="7" t="s">
        <v>18</v>
      </c>
      <c r="C4" s="8"/>
      <c r="D4" s="9">
        <v>7</v>
      </c>
      <c r="E4" s="10" t="s">
        <v>125</v>
      </c>
      <c r="F4" s="11" t="s">
        <v>154</v>
      </c>
      <c r="G4" s="7"/>
      <c r="H4" s="8"/>
    </row>
    <row r="5" spans="1:8" ht="57" x14ac:dyDescent="0.2">
      <c r="A5" s="6" t="s">
        <v>15</v>
      </c>
      <c r="B5" s="7" t="s">
        <v>19</v>
      </c>
      <c r="C5" s="8" t="s">
        <v>155</v>
      </c>
      <c r="D5" s="9">
        <v>48</v>
      </c>
      <c r="E5" s="10" t="s">
        <v>15</v>
      </c>
      <c r="F5" s="10" t="s">
        <v>156</v>
      </c>
      <c r="G5" s="7" t="s">
        <v>157</v>
      </c>
      <c r="H5" s="8" t="s">
        <v>427</v>
      </c>
    </row>
    <row r="6" spans="1:8" ht="42.75" x14ac:dyDescent="0.2">
      <c r="A6" s="6" t="s">
        <v>16</v>
      </c>
      <c r="B6" s="7" t="s">
        <v>20</v>
      </c>
      <c r="C6" s="8" t="s">
        <v>159</v>
      </c>
      <c r="D6" s="9">
        <v>49</v>
      </c>
      <c r="E6" s="10" t="s">
        <v>16</v>
      </c>
      <c r="F6" s="10" t="s">
        <v>160</v>
      </c>
      <c r="G6" s="7" t="s">
        <v>157</v>
      </c>
      <c r="H6" s="8" t="s">
        <v>158</v>
      </c>
    </row>
    <row r="7" spans="1:8" ht="42.75" x14ac:dyDescent="0.2">
      <c r="A7" s="6" t="s">
        <v>21</v>
      </c>
      <c r="B7" s="7" t="s">
        <v>22</v>
      </c>
      <c r="C7" s="8" t="s">
        <v>161</v>
      </c>
      <c r="D7" s="9">
        <v>50</v>
      </c>
      <c r="E7" s="10" t="s">
        <v>126</v>
      </c>
      <c r="F7" s="10" t="s">
        <v>162</v>
      </c>
      <c r="G7" s="7" t="s">
        <v>157</v>
      </c>
      <c r="H7" s="8" t="s">
        <v>158</v>
      </c>
    </row>
    <row r="8" spans="1:8" ht="42.75" x14ac:dyDescent="0.2">
      <c r="A8" s="6" t="s">
        <v>23</v>
      </c>
      <c r="B8" s="7" t="s">
        <v>24</v>
      </c>
      <c r="C8" s="8" t="s">
        <v>159</v>
      </c>
      <c r="D8" s="9">
        <v>50</v>
      </c>
      <c r="E8" s="10" t="s">
        <v>126</v>
      </c>
      <c r="F8" s="10" t="s">
        <v>162</v>
      </c>
      <c r="G8" s="7" t="s">
        <v>157</v>
      </c>
      <c r="H8" s="8" t="s">
        <v>158</v>
      </c>
    </row>
    <row r="9" spans="1:8" ht="42.75" x14ac:dyDescent="0.2">
      <c r="A9" s="6" t="s">
        <v>25</v>
      </c>
      <c r="B9" s="7" t="s">
        <v>26</v>
      </c>
      <c r="C9" s="8" t="s">
        <v>163</v>
      </c>
      <c r="D9" s="9">
        <v>51</v>
      </c>
      <c r="E9" s="10" t="s">
        <v>127</v>
      </c>
      <c r="F9" s="10" t="s">
        <v>164</v>
      </c>
      <c r="G9" s="7" t="s">
        <v>157</v>
      </c>
      <c r="H9" s="8" t="s">
        <v>158</v>
      </c>
    </row>
    <row r="10" spans="1:8" ht="42.75" x14ac:dyDescent="0.2">
      <c r="A10" s="6" t="s">
        <v>27</v>
      </c>
      <c r="B10" s="7" t="s">
        <v>28</v>
      </c>
      <c r="C10" s="8" t="s">
        <v>165</v>
      </c>
      <c r="D10" s="9">
        <v>51</v>
      </c>
      <c r="E10" s="10" t="s">
        <v>127</v>
      </c>
      <c r="F10" s="10" t="s">
        <v>164</v>
      </c>
      <c r="G10" s="7" t="s">
        <v>157</v>
      </c>
      <c r="H10" s="8" t="s">
        <v>158</v>
      </c>
    </row>
    <row r="11" spans="1:8" ht="85.5" x14ac:dyDescent="0.2">
      <c r="A11" s="6" t="s">
        <v>29</v>
      </c>
      <c r="B11" s="7" t="s">
        <v>30</v>
      </c>
      <c r="C11" s="8" t="s">
        <v>165</v>
      </c>
      <c r="D11" s="9"/>
      <c r="E11" s="10"/>
      <c r="F11" s="11"/>
      <c r="G11" s="7" t="s">
        <v>166</v>
      </c>
      <c r="H11" s="8" t="s">
        <v>167</v>
      </c>
    </row>
    <row r="12" spans="1:8" ht="42.75" x14ac:dyDescent="0.2">
      <c r="A12" s="6" t="s">
        <v>31</v>
      </c>
      <c r="B12" s="7" t="s">
        <v>32</v>
      </c>
      <c r="C12" s="8" t="s">
        <v>168</v>
      </c>
      <c r="D12" s="9">
        <v>52</v>
      </c>
      <c r="E12" s="10" t="s">
        <v>128</v>
      </c>
      <c r="F12" s="10" t="s">
        <v>169</v>
      </c>
      <c r="G12" s="7" t="s">
        <v>157</v>
      </c>
      <c r="H12" s="8" t="s">
        <v>158</v>
      </c>
    </row>
    <row r="13" spans="1:8" ht="42.75" x14ac:dyDescent="0.2">
      <c r="A13" s="6" t="s">
        <v>33</v>
      </c>
      <c r="B13" s="7" t="s">
        <v>34</v>
      </c>
      <c r="C13" s="8" t="s">
        <v>170</v>
      </c>
      <c r="D13" s="9">
        <v>54</v>
      </c>
      <c r="E13" s="10" t="s">
        <v>129</v>
      </c>
      <c r="F13" s="10" t="s">
        <v>171</v>
      </c>
      <c r="G13" s="7" t="s">
        <v>157</v>
      </c>
      <c r="H13" s="8" t="s">
        <v>158</v>
      </c>
    </row>
    <row r="14" spans="1:8" ht="42.75" x14ac:dyDescent="0.2">
      <c r="A14" s="6" t="s">
        <v>35</v>
      </c>
      <c r="B14" s="7" t="s">
        <v>36</v>
      </c>
      <c r="C14" s="8" t="s">
        <v>172</v>
      </c>
      <c r="D14" s="9">
        <v>55</v>
      </c>
      <c r="E14" s="10" t="s">
        <v>35</v>
      </c>
      <c r="F14" s="10" t="s">
        <v>173</v>
      </c>
      <c r="G14" s="7" t="s">
        <v>157</v>
      </c>
      <c r="H14" s="8" t="s">
        <v>158</v>
      </c>
    </row>
    <row r="15" spans="1:8" ht="99.75" x14ac:dyDescent="0.2">
      <c r="A15" s="6" t="s">
        <v>37</v>
      </c>
      <c r="B15" s="7" t="s">
        <v>38</v>
      </c>
      <c r="C15" s="8" t="s">
        <v>174</v>
      </c>
      <c r="D15" s="9">
        <v>56</v>
      </c>
      <c r="E15" s="10" t="s">
        <v>130</v>
      </c>
      <c r="F15" s="10" t="s">
        <v>175</v>
      </c>
      <c r="G15" s="7" t="s">
        <v>157</v>
      </c>
      <c r="H15" s="8" t="s">
        <v>176</v>
      </c>
    </row>
    <row r="16" spans="1:8" ht="99.75" x14ac:dyDescent="0.2">
      <c r="A16" s="6" t="s">
        <v>39</v>
      </c>
      <c r="B16" s="7" t="s">
        <v>40</v>
      </c>
      <c r="C16" s="8" t="s">
        <v>174</v>
      </c>
      <c r="D16" s="9">
        <v>56</v>
      </c>
      <c r="E16" s="10" t="s">
        <v>130</v>
      </c>
      <c r="F16" s="10" t="s">
        <v>175</v>
      </c>
      <c r="G16" s="7" t="s">
        <v>157</v>
      </c>
      <c r="H16" s="8" t="s">
        <v>176</v>
      </c>
    </row>
    <row r="17" spans="1:8" ht="114" x14ac:dyDescent="0.2">
      <c r="A17" s="6" t="s">
        <v>41</v>
      </c>
      <c r="B17" s="7" t="s">
        <v>42</v>
      </c>
      <c r="C17" s="8" t="s">
        <v>177</v>
      </c>
      <c r="D17" s="9">
        <v>57</v>
      </c>
      <c r="E17" s="10" t="s">
        <v>41</v>
      </c>
      <c r="F17" s="10" t="s">
        <v>178</v>
      </c>
      <c r="G17" s="7" t="s">
        <v>157</v>
      </c>
      <c r="H17" s="8" t="s">
        <v>179</v>
      </c>
    </row>
    <row r="18" spans="1:8" ht="71.25" x14ac:dyDescent="0.2">
      <c r="A18" s="6" t="s">
        <v>43</v>
      </c>
      <c r="B18" s="7" t="s">
        <v>44</v>
      </c>
      <c r="C18" s="8" t="s">
        <v>180</v>
      </c>
      <c r="D18" s="9">
        <v>60</v>
      </c>
      <c r="E18" s="10" t="s">
        <v>131</v>
      </c>
      <c r="F18" s="10" t="s">
        <v>181</v>
      </c>
      <c r="G18" s="7" t="s">
        <v>157</v>
      </c>
      <c r="H18" s="8" t="s">
        <v>182</v>
      </c>
    </row>
    <row r="19" spans="1:8" ht="28.5" x14ac:dyDescent="0.2">
      <c r="A19" s="6" t="s">
        <v>45</v>
      </c>
      <c r="B19" s="7" t="s">
        <v>46</v>
      </c>
      <c r="C19" s="8" t="s">
        <v>180</v>
      </c>
      <c r="D19" s="9">
        <v>61</v>
      </c>
      <c r="E19" s="10" t="s">
        <v>132</v>
      </c>
      <c r="F19" s="10" t="s">
        <v>183</v>
      </c>
      <c r="G19" s="7" t="s">
        <v>166</v>
      </c>
      <c r="H19" s="8" t="s">
        <v>184</v>
      </c>
    </row>
    <row r="20" spans="1:8" ht="42.75" x14ac:dyDescent="0.2">
      <c r="A20" s="6" t="s">
        <v>47</v>
      </c>
      <c r="B20" s="7" t="s">
        <v>48</v>
      </c>
      <c r="C20" s="8" t="s">
        <v>185</v>
      </c>
      <c r="D20" s="9">
        <v>58</v>
      </c>
      <c r="E20" s="10" t="s">
        <v>47</v>
      </c>
      <c r="F20" s="10" t="s">
        <v>186</v>
      </c>
      <c r="G20" s="7" t="s">
        <v>157</v>
      </c>
      <c r="H20" s="8" t="s">
        <v>158</v>
      </c>
    </row>
    <row r="21" spans="1:8" ht="42.75" x14ac:dyDescent="0.2">
      <c r="A21" s="6" t="s">
        <v>49</v>
      </c>
      <c r="B21" s="7" t="s">
        <v>50</v>
      </c>
      <c r="C21" s="8" t="s">
        <v>187</v>
      </c>
      <c r="D21" s="9">
        <v>59</v>
      </c>
      <c r="E21" s="10" t="s">
        <v>49</v>
      </c>
      <c r="F21" s="10" t="s">
        <v>188</v>
      </c>
      <c r="G21" s="7" t="s">
        <v>157</v>
      </c>
      <c r="H21" s="8" t="s">
        <v>158</v>
      </c>
    </row>
    <row r="22" spans="1:8" ht="42.75" x14ac:dyDescent="0.2">
      <c r="A22" s="6" t="s">
        <v>51</v>
      </c>
      <c r="B22" s="7" t="s">
        <v>52</v>
      </c>
      <c r="C22" s="8" t="s">
        <v>189</v>
      </c>
      <c r="D22" s="9">
        <v>47</v>
      </c>
      <c r="E22" s="10" t="s">
        <v>133</v>
      </c>
      <c r="F22" s="10" t="s">
        <v>190</v>
      </c>
      <c r="G22" s="7" t="s">
        <v>157</v>
      </c>
      <c r="H22" s="8" t="s">
        <v>158</v>
      </c>
    </row>
    <row r="23" spans="1:8" ht="42.75" x14ac:dyDescent="0.2">
      <c r="A23" s="6" t="s">
        <v>53</v>
      </c>
      <c r="B23" s="7" t="s">
        <v>54</v>
      </c>
      <c r="C23" s="8" t="s">
        <v>191</v>
      </c>
      <c r="D23" s="9">
        <v>41</v>
      </c>
      <c r="E23" s="10" t="s">
        <v>53</v>
      </c>
      <c r="F23" s="10" t="s">
        <v>192</v>
      </c>
      <c r="G23" s="7" t="s">
        <v>157</v>
      </c>
      <c r="H23" s="8" t="s">
        <v>158</v>
      </c>
    </row>
    <row r="24" spans="1:8" ht="213.75" x14ac:dyDescent="0.2">
      <c r="A24" s="6" t="s">
        <v>55</v>
      </c>
      <c r="B24" s="7" t="s">
        <v>56</v>
      </c>
      <c r="C24" s="8" t="s">
        <v>193</v>
      </c>
      <c r="D24" s="9">
        <v>42</v>
      </c>
      <c r="E24" s="10" t="s">
        <v>55</v>
      </c>
      <c r="F24" s="10" t="s">
        <v>194</v>
      </c>
      <c r="G24" s="7" t="s">
        <v>157</v>
      </c>
      <c r="H24" s="8" t="s">
        <v>158</v>
      </c>
    </row>
    <row r="25" spans="1:8" ht="42.75" x14ac:dyDescent="0.2">
      <c r="A25" s="6" t="s">
        <v>57</v>
      </c>
      <c r="B25" s="7" t="s">
        <v>58</v>
      </c>
      <c r="C25" s="8" t="s">
        <v>195</v>
      </c>
      <c r="D25" s="9">
        <v>43</v>
      </c>
      <c r="E25" s="10" t="s">
        <v>57</v>
      </c>
      <c r="F25" s="10" t="s">
        <v>196</v>
      </c>
      <c r="G25" s="7" t="s">
        <v>157</v>
      </c>
      <c r="H25" s="8" t="s">
        <v>158</v>
      </c>
    </row>
    <row r="26" spans="1:8" ht="42.75" x14ac:dyDescent="0.2">
      <c r="A26" s="6" t="s">
        <v>59</v>
      </c>
      <c r="B26" s="7" t="s">
        <v>60</v>
      </c>
      <c r="C26" s="8" t="s">
        <v>197</v>
      </c>
      <c r="D26" s="9">
        <v>44</v>
      </c>
      <c r="E26" s="10" t="s">
        <v>59</v>
      </c>
      <c r="F26" s="10" t="s">
        <v>198</v>
      </c>
      <c r="G26" s="7" t="s">
        <v>157</v>
      </c>
      <c r="H26" s="8" t="s">
        <v>158</v>
      </c>
    </row>
    <row r="27" spans="1:8" ht="42.75" x14ac:dyDescent="0.2">
      <c r="A27" s="6" t="s">
        <v>61</v>
      </c>
      <c r="B27" s="7" t="s">
        <v>62</v>
      </c>
      <c r="C27" s="8" t="s">
        <v>199</v>
      </c>
      <c r="D27" s="9">
        <v>45</v>
      </c>
      <c r="E27" s="10" t="s">
        <v>134</v>
      </c>
      <c r="F27" s="10" t="s">
        <v>200</v>
      </c>
      <c r="G27" s="7" t="s">
        <v>157</v>
      </c>
      <c r="H27" s="8" t="s">
        <v>158</v>
      </c>
    </row>
    <row r="28" spans="1:8" ht="42.75" x14ac:dyDescent="0.2">
      <c r="A28" s="6" t="s">
        <v>63</v>
      </c>
      <c r="B28" s="7" t="s">
        <v>64</v>
      </c>
      <c r="C28" s="8" t="s">
        <v>201</v>
      </c>
      <c r="D28" s="9">
        <v>46</v>
      </c>
      <c r="E28" s="10" t="s">
        <v>135</v>
      </c>
      <c r="F28" s="10" t="s">
        <v>202</v>
      </c>
      <c r="G28" s="7" t="s">
        <v>157</v>
      </c>
      <c r="H28" s="8" t="s">
        <v>158</v>
      </c>
    </row>
    <row r="29" spans="1:8" ht="28.5" x14ac:dyDescent="0.2">
      <c r="A29" s="6" t="s">
        <v>65</v>
      </c>
      <c r="B29" s="12" t="s">
        <v>66</v>
      </c>
      <c r="C29" s="8"/>
      <c r="D29" s="9">
        <v>6</v>
      </c>
      <c r="E29" s="10" t="s">
        <v>136</v>
      </c>
      <c r="F29" s="10" t="s">
        <v>203</v>
      </c>
      <c r="G29" s="7"/>
      <c r="H29" s="8"/>
    </row>
    <row r="30" spans="1:8" x14ac:dyDescent="0.2">
      <c r="A30" s="6" t="s">
        <v>67</v>
      </c>
      <c r="B30" s="7" t="s">
        <v>68</v>
      </c>
      <c r="C30" s="8"/>
      <c r="D30" s="9"/>
      <c r="E30" s="10" t="s">
        <v>137</v>
      </c>
      <c r="F30" s="10" t="s">
        <v>204</v>
      </c>
      <c r="G30" s="7"/>
      <c r="H30" s="8"/>
    </row>
    <row r="31" spans="1:8" ht="42.75" x14ac:dyDescent="0.2">
      <c r="A31" s="6" t="s">
        <v>69</v>
      </c>
      <c r="B31" s="7" t="s">
        <v>70</v>
      </c>
      <c r="C31" s="8" t="s">
        <v>118</v>
      </c>
      <c r="D31" s="9">
        <v>10</v>
      </c>
      <c r="E31" s="10" t="s">
        <v>138</v>
      </c>
      <c r="F31" s="10" t="s">
        <v>205</v>
      </c>
      <c r="G31" s="7" t="s">
        <v>157</v>
      </c>
      <c r="H31" s="8" t="s">
        <v>158</v>
      </c>
    </row>
    <row r="32" spans="1:8" ht="42.75" x14ac:dyDescent="0.2">
      <c r="A32" s="6" t="s">
        <v>71</v>
      </c>
      <c r="B32" s="7" t="s">
        <v>72</v>
      </c>
      <c r="C32" s="8" t="s">
        <v>206</v>
      </c>
      <c r="D32" s="9">
        <v>12</v>
      </c>
      <c r="E32" s="10" t="s">
        <v>71</v>
      </c>
      <c r="F32" s="10" t="s">
        <v>207</v>
      </c>
      <c r="G32" s="7" t="s">
        <v>157</v>
      </c>
      <c r="H32" s="8" t="s">
        <v>158</v>
      </c>
    </row>
    <row r="33" spans="1:8" ht="42.75" x14ac:dyDescent="0.2">
      <c r="A33" s="6" t="s">
        <v>73</v>
      </c>
      <c r="B33" s="7" t="s">
        <v>74</v>
      </c>
      <c r="C33" s="8" t="s">
        <v>118</v>
      </c>
      <c r="D33" s="9">
        <v>8</v>
      </c>
      <c r="E33" s="10" t="s">
        <v>73</v>
      </c>
      <c r="F33" s="10" t="s">
        <v>208</v>
      </c>
      <c r="G33" s="7" t="s">
        <v>157</v>
      </c>
      <c r="H33" s="8" t="s">
        <v>158</v>
      </c>
    </row>
    <row r="34" spans="1:8" ht="42.75" x14ac:dyDescent="0.2">
      <c r="A34" s="6" t="s">
        <v>75</v>
      </c>
      <c r="B34" s="7" t="s">
        <v>76</v>
      </c>
      <c r="C34" s="8" t="s">
        <v>118</v>
      </c>
      <c r="D34" s="9">
        <v>14</v>
      </c>
      <c r="E34" s="10" t="s">
        <v>75</v>
      </c>
      <c r="F34" s="10" t="s">
        <v>209</v>
      </c>
      <c r="G34" s="7" t="s">
        <v>157</v>
      </c>
      <c r="H34" s="8" t="s">
        <v>158</v>
      </c>
    </row>
    <row r="35" spans="1:8" x14ac:dyDescent="0.2">
      <c r="A35" s="6" t="s">
        <v>77</v>
      </c>
      <c r="B35" s="7" t="s">
        <v>78</v>
      </c>
      <c r="C35" s="8" t="s">
        <v>119</v>
      </c>
      <c r="D35" s="9">
        <v>18</v>
      </c>
      <c r="E35" s="10" t="s">
        <v>77</v>
      </c>
      <c r="F35" s="10" t="s">
        <v>210</v>
      </c>
      <c r="G35" s="7"/>
      <c r="H35" s="8"/>
    </row>
    <row r="36" spans="1:8" x14ac:dyDescent="0.2">
      <c r="A36" s="6" t="s">
        <v>79</v>
      </c>
      <c r="B36" s="7" t="s">
        <v>80</v>
      </c>
      <c r="C36" s="8" t="s">
        <v>120</v>
      </c>
      <c r="D36" s="9"/>
      <c r="E36" s="10"/>
      <c r="F36" s="11"/>
      <c r="G36" s="7" t="s">
        <v>166</v>
      </c>
      <c r="H36" s="8" t="s">
        <v>184</v>
      </c>
    </row>
    <row r="37" spans="1:8" ht="28.5" x14ac:dyDescent="0.2">
      <c r="A37" s="6" t="s">
        <v>81</v>
      </c>
      <c r="B37" s="7" t="s">
        <v>82</v>
      </c>
      <c r="C37" s="8" t="s">
        <v>211</v>
      </c>
      <c r="D37" s="9">
        <v>24</v>
      </c>
      <c r="E37" s="10" t="s">
        <v>139</v>
      </c>
      <c r="F37" s="10" t="s">
        <v>212</v>
      </c>
      <c r="G37" s="7" t="s">
        <v>213</v>
      </c>
      <c r="H37" s="8"/>
    </row>
    <row r="38" spans="1:8" ht="28.5" x14ac:dyDescent="0.2">
      <c r="A38" s="6" t="s">
        <v>83</v>
      </c>
      <c r="B38" s="7" t="s">
        <v>84</v>
      </c>
      <c r="C38" s="8" t="s">
        <v>214</v>
      </c>
      <c r="D38" s="9">
        <v>25</v>
      </c>
      <c r="E38" s="10" t="s">
        <v>83</v>
      </c>
      <c r="F38" s="10" t="s">
        <v>215</v>
      </c>
      <c r="G38" s="7" t="s">
        <v>213</v>
      </c>
      <c r="H38" s="8"/>
    </row>
    <row r="39" spans="1:8" ht="28.5" x14ac:dyDescent="0.2">
      <c r="A39" s="6" t="s">
        <v>85</v>
      </c>
      <c r="B39" s="7" t="s">
        <v>86</v>
      </c>
      <c r="C39" s="8" t="s">
        <v>216</v>
      </c>
      <c r="D39" s="9">
        <v>26</v>
      </c>
      <c r="E39" s="10" t="s">
        <v>85</v>
      </c>
      <c r="F39" s="10" t="s">
        <v>217</v>
      </c>
      <c r="G39" s="7" t="s">
        <v>213</v>
      </c>
      <c r="H39" s="8"/>
    </row>
    <row r="40" spans="1:8" ht="28.5" x14ac:dyDescent="0.2">
      <c r="A40" s="6" t="s">
        <v>87</v>
      </c>
      <c r="B40" s="7" t="s">
        <v>88</v>
      </c>
      <c r="C40" s="8" t="s">
        <v>218</v>
      </c>
      <c r="D40" s="9">
        <v>27</v>
      </c>
      <c r="E40" s="10" t="s">
        <v>87</v>
      </c>
      <c r="F40" s="10" t="s">
        <v>219</v>
      </c>
      <c r="G40" s="7" t="s">
        <v>213</v>
      </c>
      <c r="H40" s="8"/>
    </row>
    <row r="41" spans="1:8" ht="28.5" x14ac:dyDescent="0.2">
      <c r="A41" s="6" t="s">
        <v>89</v>
      </c>
      <c r="B41" s="7" t="s">
        <v>90</v>
      </c>
      <c r="C41" s="8" t="s">
        <v>220</v>
      </c>
      <c r="D41" s="9">
        <v>28</v>
      </c>
      <c r="E41" s="10" t="s">
        <v>89</v>
      </c>
      <c r="F41" s="10" t="s">
        <v>221</v>
      </c>
      <c r="G41" s="7" t="s">
        <v>213</v>
      </c>
      <c r="H41" s="8"/>
    </row>
    <row r="42" spans="1:8" ht="28.5" x14ac:dyDescent="0.2">
      <c r="A42" s="6" t="s">
        <v>91</v>
      </c>
      <c r="B42" s="7" t="s">
        <v>92</v>
      </c>
      <c r="C42" s="8" t="s">
        <v>222</v>
      </c>
      <c r="D42" s="9">
        <v>29</v>
      </c>
      <c r="E42" s="10" t="s">
        <v>140</v>
      </c>
      <c r="F42" s="10" t="s">
        <v>223</v>
      </c>
      <c r="G42" s="7" t="s">
        <v>166</v>
      </c>
      <c r="H42" s="8" t="s">
        <v>224</v>
      </c>
    </row>
    <row r="43" spans="1:8" ht="28.5" x14ac:dyDescent="0.2">
      <c r="A43" s="6" t="s">
        <v>93</v>
      </c>
      <c r="B43" s="7" t="s">
        <v>94</v>
      </c>
      <c r="C43" s="8" t="s">
        <v>211</v>
      </c>
      <c r="D43" s="9">
        <v>23</v>
      </c>
      <c r="E43" s="10" t="s">
        <v>141</v>
      </c>
      <c r="F43" s="10" t="s">
        <v>212</v>
      </c>
      <c r="G43" s="7" t="s">
        <v>213</v>
      </c>
      <c r="H43" s="8"/>
    </row>
    <row r="44" spans="1:8" ht="85.5" x14ac:dyDescent="0.2">
      <c r="A44" s="6" t="s">
        <v>95</v>
      </c>
      <c r="B44" s="7" t="s">
        <v>96</v>
      </c>
      <c r="C44" s="8" t="s">
        <v>225</v>
      </c>
      <c r="D44" s="9">
        <v>31</v>
      </c>
      <c r="E44" s="10" t="s">
        <v>95</v>
      </c>
      <c r="F44" s="10" t="s">
        <v>226</v>
      </c>
      <c r="G44" s="7" t="s">
        <v>157</v>
      </c>
      <c r="H44" s="8" t="s">
        <v>227</v>
      </c>
    </row>
    <row r="45" spans="1:8" ht="28.5" x14ac:dyDescent="0.2">
      <c r="A45" s="6" t="s">
        <v>97</v>
      </c>
      <c r="B45" s="7" t="s">
        <v>98</v>
      </c>
      <c r="C45" s="8" t="s">
        <v>121</v>
      </c>
      <c r="D45" s="9">
        <v>32</v>
      </c>
      <c r="E45" s="10" t="s">
        <v>97</v>
      </c>
      <c r="F45" s="10" t="s">
        <v>228</v>
      </c>
      <c r="G45" s="7"/>
      <c r="H45" s="8"/>
    </row>
    <row r="46" spans="1:8" ht="42.75" x14ac:dyDescent="0.2">
      <c r="A46" s="6" t="s">
        <v>99</v>
      </c>
      <c r="B46" s="7" t="s">
        <v>100</v>
      </c>
      <c r="C46" s="8" t="s">
        <v>229</v>
      </c>
      <c r="D46" s="9">
        <v>33</v>
      </c>
      <c r="E46" s="10" t="s">
        <v>142</v>
      </c>
      <c r="F46" s="10" t="s">
        <v>230</v>
      </c>
      <c r="G46" s="7" t="s">
        <v>213</v>
      </c>
      <c r="H46" s="8" t="s">
        <v>231</v>
      </c>
    </row>
    <row r="47" spans="1:8" ht="42.75" x14ac:dyDescent="0.2">
      <c r="A47" s="6" t="s">
        <v>101</v>
      </c>
      <c r="B47" s="7" t="s">
        <v>102</v>
      </c>
      <c r="C47" s="8" t="s">
        <v>232</v>
      </c>
      <c r="D47" s="9">
        <v>34</v>
      </c>
      <c r="E47" s="10" t="s">
        <v>143</v>
      </c>
      <c r="F47" s="10" t="s">
        <v>233</v>
      </c>
      <c r="G47" s="7" t="s">
        <v>213</v>
      </c>
      <c r="H47" s="8" t="s">
        <v>231</v>
      </c>
    </row>
    <row r="48" spans="1:8" ht="85.5" x14ac:dyDescent="0.2">
      <c r="A48" s="6" t="s">
        <v>103</v>
      </c>
      <c r="B48" s="7" t="s">
        <v>104</v>
      </c>
      <c r="C48" s="8" t="s">
        <v>234</v>
      </c>
      <c r="D48" s="9">
        <v>35</v>
      </c>
      <c r="E48" s="10" t="s">
        <v>144</v>
      </c>
      <c r="F48" s="10" t="s">
        <v>235</v>
      </c>
      <c r="G48" s="7" t="s">
        <v>213</v>
      </c>
      <c r="H48" s="8"/>
    </row>
    <row r="49" spans="1:8" ht="128.25" x14ac:dyDescent="0.2">
      <c r="A49" s="6" t="s">
        <v>105</v>
      </c>
      <c r="B49" s="7" t="s">
        <v>106</v>
      </c>
      <c r="C49" s="8" t="s">
        <v>236</v>
      </c>
      <c r="D49" s="9">
        <v>36</v>
      </c>
      <c r="E49" s="10" t="s">
        <v>145</v>
      </c>
      <c r="F49" s="10" t="s">
        <v>237</v>
      </c>
      <c r="G49" s="7" t="s">
        <v>213</v>
      </c>
      <c r="H49" s="8"/>
    </row>
    <row r="50" spans="1:8" ht="42.75" x14ac:dyDescent="0.2">
      <c r="A50" s="6" t="s">
        <v>107</v>
      </c>
      <c r="B50" s="7" t="s">
        <v>108</v>
      </c>
      <c r="C50" s="8" t="s">
        <v>122</v>
      </c>
      <c r="D50" s="9">
        <v>37</v>
      </c>
      <c r="E50" s="10" t="s">
        <v>146</v>
      </c>
      <c r="F50" s="10" t="s">
        <v>238</v>
      </c>
      <c r="G50" s="7" t="s">
        <v>213</v>
      </c>
      <c r="H50" s="8"/>
    </row>
    <row r="51" spans="1:8" ht="57" x14ac:dyDescent="0.2">
      <c r="A51" s="6" t="s">
        <v>109</v>
      </c>
      <c r="B51" s="7" t="s">
        <v>110</v>
      </c>
      <c r="C51" s="8" t="s">
        <v>123</v>
      </c>
      <c r="D51" s="9">
        <v>38</v>
      </c>
      <c r="E51" s="10" t="s">
        <v>147</v>
      </c>
      <c r="F51" s="10" t="s">
        <v>239</v>
      </c>
      <c r="G51" s="7" t="s">
        <v>213</v>
      </c>
      <c r="H51" s="8"/>
    </row>
    <row r="52" spans="1:8" ht="57" x14ac:dyDescent="0.2">
      <c r="A52" s="6" t="s">
        <v>111</v>
      </c>
      <c r="B52" s="7" t="s">
        <v>112</v>
      </c>
      <c r="C52" s="8" t="s">
        <v>232</v>
      </c>
      <c r="D52" s="9"/>
      <c r="E52" s="10"/>
      <c r="F52" s="11"/>
      <c r="G52" s="7" t="s">
        <v>166</v>
      </c>
      <c r="H52" s="8" t="s">
        <v>240</v>
      </c>
    </row>
    <row r="53" spans="1:8" ht="142.5" x14ac:dyDescent="0.2">
      <c r="A53" s="6" t="s">
        <v>105</v>
      </c>
      <c r="B53" s="7" t="s">
        <v>113</v>
      </c>
      <c r="C53" s="8" t="s">
        <v>241</v>
      </c>
      <c r="D53" s="9"/>
      <c r="E53" s="10"/>
      <c r="F53" s="11"/>
      <c r="G53" s="7" t="s">
        <v>166</v>
      </c>
      <c r="H53" s="8" t="s">
        <v>240</v>
      </c>
    </row>
    <row r="54" spans="1:8" ht="85.5" x14ac:dyDescent="0.2">
      <c r="A54" s="6" t="s">
        <v>114</v>
      </c>
      <c r="B54" s="7" t="s">
        <v>115</v>
      </c>
      <c r="C54" s="8" t="s">
        <v>242</v>
      </c>
      <c r="D54" s="9"/>
      <c r="E54" s="10"/>
      <c r="F54" s="11"/>
      <c r="G54" s="7" t="s">
        <v>166</v>
      </c>
      <c r="H54" s="8" t="s">
        <v>240</v>
      </c>
    </row>
    <row r="55" spans="1:8" ht="57.75" thickBot="1" x14ac:dyDescent="0.25">
      <c r="A55" s="13" t="s">
        <v>116</v>
      </c>
      <c r="B55" s="14" t="s">
        <v>117</v>
      </c>
      <c r="C55" s="15" t="s">
        <v>124</v>
      </c>
      <c r="D55" s="16"/>
      <c r="E55" s="17"/>
      <c r="F55" s="18"/>
      <c r="G55" s="14" t="s">
        <v>166</v>
      </c>
      <c r="H55" s="15" t="s">
        <v>240</v>
      </c>
    </row>
  </sheetData>
  <mergeCells count="2">
    <mergeCell ref="A1:C1"/>
    <mergeCell ref="D1:H1"/>
  </mergeCells>
  <conditionalFormatting sqref="G2:G1048576">
    <cfRule type="cellIs" dxfId="33" priority="1" operator="equal">
      <formula>"Deny"</formula>
    </cfRule>
    <cfRule type="cellIs" dxfId="32" priority="2" operator="equal">
      <formula>"Accept with Deviations"</formula>
    </cfRule>
    <cfRule type="cellIs" dxfId="31" priority="3" operator="equal">
      <formula>"Accept"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FE455-6DD8-493F-BE70-973F14972B90}">
  <dimension ref="A1:K86"/>
  <sheetViews>
    <sheetView topLeftCell="A19" zoomScale="70" zoomScaleNormal="70" workbookViewId="0">
      <selection sqref="A1:D1"/>
    </sheetView>
  </sheetViews>
  <sheetFormatPr defaultColWidth="8.625" defaultRowHeight="14.25" x14ac:dyDescent="0.2"/>
  <cols>
    <col min="1" max="1" width="10.875" style="19" bestFit="1" customWidth="1"/>
    <col min="2" max="2" width="78.5" style="77" bestFit="1" customWidth="1"/>
    <col min="3" max="3" width="8.625" style="19"/>
    <col min="4" max="4" width="35.125" style="78" bestFit="1" customWidth="1"/>
    <col min="5" max="5" width="7.25" style="19" bestFit="1" customWidth="1"/>
    <col min="6" max="6" width="17.875" style="5" bestFit="1" customWidth="1"/>
    <col min="7" max="7" width="33.125" style="5" bestFit="1" customWidth="1"/>
    <col min="8" max="8" width="19.125" style="5" bestFit="1" customWidth="1"/>
    <col min="9" max="9" width="46.875" style="20" bestFit="1" customWidth="1"/>
    <col min="10" max="10" width="8.625" style="5"/>
    <col min="11" max="11" width="20" style="5" bestFit="1" customWidth="1"/>
    <col min="12" max="16384" width="8.625" style="5"/>
  </cols>
  <sheetData>
    <row r="1" spans="1:9" ht="15.75" x14ac:dyDescent="0.2">
      <c r="A1" s="126" t="s">
        <v>243</v>
      </c>
      <c r="B1" s="127"/>
      <c r="C1" s="127"/>
      <c r="D1" s="128"/>
      <c r="E1" s="126" t="s">
        <v>149</v>
      </c>
      <c r="F1" s="127"/>
      <c r="G1" s="127"/>
      <c r="H1" s="127"/>
      <c r="I1" s="128"/>
    </row>
    <row r="2" spans="1:9" ht="60.75" thickBot="1" x14ac:dyDescent="0.25">
      <c r="A2" s="21" t="s">
        <v>244</v>
      </c>
      <c r="B2" s="22" t="s">
        <v>245</v>
      </c>
      <c r="C2" s="23" t="s">
        <v>3</v>
      </c>
      <c r="D2" s="24" t="s">
        <v>4</v>
      </c>
      <c r="E2" s="25" t="s">
        <v>246</v>
      </c>
      <c r="F2" s="26" t="s">
        <v>247</v>
      </c>
      <c r="G2" s="27" t="s">
        <v>4</v>
      </c>
      <c r="H2" s="28" t="s">
        <v>248</v>
      </c>
      <c r="I2" s="29" t="s">
        <v>153</v>
      </c>
    </row>
    <row r="3" spans="1:9" x14ac:dyDescent="0.2">
      <c r="A3" s="129" t="s">
        <v>249</v>
      </c>
      <c r="B3" s="132" t="s">
        <v>250</v>
      </c>
      <c r="C3" s="30" t="s">
        <v>251</v>
      </c>
      <c r="D3" s="31"/>
      <c r="E3" s="32"/>
      <c r="F3" s="33"/>
      <c r="G3" s="33"/>
      <c r="H3" s="30"/>
      <c r="I3" s="135" t="s">
        <v>252</v>
      </c>
    </row>
    <row r="4" spans="1:9" x14ac:dyDescent="0.2">
      <c r="A4" s="130"/>
      <c r="B4" s="133"/>
      <c r="C4" s="7" t="s">
        <v>253</v>
      </c>
      <c r="D4" s="34"/>
      <c r="E4" s="35"/>
      <c r="F4" s="10"/>
      <c r="G4" s="10"/>
      <c r="H4" s="7"/>
      <c r="I4" s="136"/>
    </row>
    <row r="5" spans="1:9" x14ac:dyDescent="0.2">
      <c r="A5" s="130"/>
      <c r="B5" s="133"/>
      <c r="C5" s="7" t="s">
        <v>254</v>
      </c>
      <c r="D5" s="34"/>
      <c r="E5" s="35"/>
      <c r="F5" s="10"/>
      <c r="G5" s="10"/>
      <c r="H5" s="7"/>
      <c r="I5" s="136"/>
    </row>
    <row r="6" spans="1:9" x14ac:dyDescent="0.2">
      <c r="A6" s="130"/>
      <c r="B6" s="133"/>
      <c r="C6" s="7" t="s">
        <v>255</v>
      </c>
      <c r="D6" s="34"/>
      <c r="E6" s="35"/>
      <c r="F6" s="10"/>
      <c r="G6" s="10"/>
      <c r="H6" s="7"/>
      <c r="I6" s="136"/>
    </row>
    <row r="7" spans="1:9" x14ac:dyDescent="0.2">
      <c r="A7" s="130"/>
      <c r="B7" s="133"/>
      <c r="C7" s="7" t="s">
        <v>256</v>
      </c>
      <c r="D7" s="34"/>
      <c r="E7" s="35"/>
      <c r="F7" s="10"/>
      <c r="G7" s="10"/>
      <c r="H7" s="7"/>
      <c r="I7" s="136"/>
    </row>
    <row r="8" spans="1:9" x14ac:dyDescent="0.2">
      <c r="A8" s="130"/>
      <c r="B8" s="133"/>
      <c r="C8" s="7" t="s">
        <v>257</v>
      </c>
      <c r="D8" s="34"/>
      <c r="E8" s="35"/>
      <c r="F8" s="10"/>
      <c r="G8" s="10"/>
      <c r="H8" s="7"/>
      <c r="I8" s="136"/>
    </row>
    <row r="9" spans="1:9" ht="15" thickBot="1" x14ac:dyDescent="0.25">
      <c r="A9" s="131"/>
      <c r="B9" s="134"/>
      <c r="C9" s="14" t="s">
        <v>258</v>
      </c>
      <c r="D9" s="36"/>
      <c r="E9" s="37"/>
      <c r="F9" s="17"/>
      <c r="G9" s="17"/>
      <c r="H9" s="14"/>
      <c r="I9" s="137"/>
    </row>
    <row r="10" spans="1:9" ht="15" thickBot="1" x14ac:dyDescent="0.25">
      <c r="A10" s="38" t="s">
        <v>259</v>
      </c>
      <c r="B10" s="39" t="s">
        <v>260</v>
      </c>
      <c r="C10" s="40" t="s">
        <v>119</v>
      </c>
      <c r="D10" s="41"/>
      <c r="E10" s="42" t="s">
        <v>119</v>
      </c>
      <c r="F10" s="43"/>
      <c r="G10" s="43"/>
      <c r="H10" s="40" t="s">
        <v>119</v>
      </c>
      <c r="I10" s="44" t="s">
        <v>261</v>
      </c>
    </row>
    <row r="11" spans="1:9" ht="29.25" thickBot="1" x14ac:dyDescent="0.25">
      <c r="A11" s="38" t="s">
        <v>262</v>
      </c>
      <c r="B11" s="39" t="s">
        <v>263</v>
      </c>
      <c r="C11" s="40" t="s">
        <v>119</v>
      </c>
      <c r="D11" s="41"/>
      <c r="E11" s="42">
        <v>52</v>
      </c>
      <c r="F11" s="43" t="s">
        <v>128</v>
      </c>
      <c r="G11" s="43" t="s">
        <v>169</v>
      </c>
      <c r="H11" s="40" t="s">
        <v>166</v>
      </c>
      <c r="I11" s="44" t="s">
        <v>264</v>
      </c>
    </row>
    <row r="12" spans="1:9" ht="29.25" thickBot="1" x14ac:dyDescent="0.25">
      <c r="A12" s="38" t="s">
        <v>265</v>
      </c>
      <c r="B12" s="39" t="s">
        <v>266</v>
      </c>
      <c r="C12" s="40" t="s">
        <v>119</v>
      </c>
      <c r="D12" s="41" t="s">
        <v>267</v>
      </c>
      <c r="E12" s="42"/>
      <c r="F12" s="43"/>
      <c r="G12" s="43"/>
      <c r="H12" s="40"/>
      <c r="I12" s="44" t="s">
        <v>268</v>
      </c>
    </row>
    <row r="13" spans="1:9" ht="15" thickBot="1" x14ac:dyDescent="0.25">
      <c r="A13" s="38" t="s">
        <v>269</v>
      </c>
      <c r="B13" s="39" t="s">
        <v>270</v>
      </c>
      <c r="C13" s="40" t="s">
        <v>119</v>
      </c>
      <c r="D13" s="41" t="s">
        <v>271</v>
      </c>
      <c r="E13" s="42"/>
      <c r="F13" s="43"/>
      <c r="G13" s="43"/>
      <c r="H13" s="40"/>
      <c r="I13" s="44" t="s">
        <v>268</v>
      </c>
    </row>
    <row r="14" spans="1:9" ht="29.25" thickBot="1" x14ac:dyDescent="0.25">
      <c r="A14" s="38" t="s">
        <v>272</v>
      </c>
      <c r="B14" s="39" t="s">
        <v>273</v>
      </c>
      <c r="C14" s="40"/>
      <c r="D14" s="41"/>
      <c r="E14" s="42">
        <v>37</v>
      </c>
      <c r="F14" s="43" t="s">
        <v>146</v>
      </c>
      <c r="G14" s="43" t="s">
        <v>274</v>
      </c>
      <c r="H14" s="40" t="s">
        <v>157</v>
      </c>
      <c r="I14" s="44" t="s">
        <v>275</v>
      </c>
    </row>
    <row r="15" spans="1:9" ht="57.75" thickBot="1" x14ac:dyDescent="0.25">
      <c r="A15" s="38" t="s">
        <v>276</v>
      </c>
      <c r="B15" s="39" t="s">
        <v>277</v>
      </c>
      <c r="C15" s="40" t="s">
        <v>119</v>
      </c>
      <c r="D15" s="41" t="s">
        <v>278</v>
      </c>
      <c r="E15" s="42">
        <v>36</v>
      </c>
      <c r="F15" s="43" t="s">
        <v>145</v>
      </c>
      <c r="G15" s="43" t="s">
        <v>237</v>
      </c>
      <c r="H15" s="40" t="s">
        <v>166</v>
      </c>
      <c r="I15" s="44" t="s">
        <v>279</v>
      </c>
    </row>
    <row r="16" spans="1:9" ht="114.75" thickBot="1" x14ac:dyDescent="0.25">
      <c r="A16" s="45" t="s">
        <v>280</v>
      </c>
      <c r="B16" s="46" t="s">
        <v>281</v>
      </c>
      <c r="C16" s="40" t="s">
        <v>119</v>
      </c>
      <c r="D16" s="41"/>
      <c r="E16" s="42">
        <v>55</v>
      </c>
      <c r="F16" s="43" t="s">
        <v>35</v>
      </c>
      <c r="G16" s="43" t="s">
        <v>173</v>
      </c>
      <c r="H16" s="40" t="s">
        <v>166</v>
      </c>
      <c r="I16" s="44" t="s">
        <v>282</v>
      </c>
    </row>
    <row r="17" spans="1:9" ht="15" thickBot="1" x14ac:dyDescent="0.25">
      <c r="A17" s="45" t="s">
        <v>283</v>
      </c>
      <c r="B17" s="46" t="s">
        <v>284</v>
      </c>
      <c r="C17" s="40" t="s">
        <v>119</v>
      </c>
      <c r="D17" s="41"/>
      <c r="E17" s="42" t="s">
        <v>119</v>
      </c>
      <c r="F17" s="43"/>
      <c r="G17" s="43"/>
      <c r="H17" s="40" t="s">
        <v>166</v>
      </c>
      <c r="I17" s="44" t="s">
        <v>285</v>
      </c>
    </row>
    <row r="18" spans="1:9" ht="15" thickBot="1" x14ac:dyDescent="0.25">
      <c r="A18" s="45" t="s">
        <v>286</v>
      </c>
      <c r="B18" s="46" t="s">
        <v>287</v>
      </c>
      <c r="C18" s="40" t="s">
        <v>119</v>
      </c>
      <c r="D18" s="41"/>
      <c r="E18" s="42" t="s">
        <v>119</v>
      </c>
      <c r="F18" s="43"/>
      <c r="G18" s="43"/>
      <c r="H18" s="40" t="s">
        <v>119</v>
      </c>
      <c r="I18" s="44" t="s">
        <v>261</v>
      </c>
    </row>
    <row r="19" spans="1:9" ht="15" thickBot="1" x14ac:dyDescent="0.25">
      <c r="A19" s="45" t="s">
        <v>288</v>
      </c>
      <c r="B19" s="46" t="s">
        <v>289</v>
      </c>
      <c r="C19" s="40" t="s">
        <v>119</v>
      </c>
      <c r="D19" s="41"/>
      <c r="E19" s="42" t="s">
        <v>119</v>
      </c>
      <c r="F19" s="43"/>
      <c r="G19" s="43"/>
      <c r="H19" s="40" t="s">
        <v>166</v>
      </c>
      <c r="I19" s="44" t="s">
        <v>285</v>
      </c>
    </row>
    <row r="20" spans="1:9" ht="43.5" thickBot="1" x14ac:dyDescent="0.25">
      <c r="A20" s="45" t="s">
        <v>290</v>
      </c>
      <c r="B20" s="46" t="s">
        <v>291</v>
      </c>
      <c r="C20" s="40" t="s">
        <v>119</v>
      </c>
      <c r="D20" s="41"/>
      <c r="E20" s="42">
        <v>6</v>
      </c>
      <c r="F20" s="43" t="s">
        <v>136</v>
      </c>
      <c r="G20" s="43" t="s">
        <v>203</v>
      </c>
      <c r="H20" s="40" t="s">
        <v>166</v>
      </c>
      <c r="I20" s="44" t="s">
        <v>292</v>
      </c>
    </row>
    <row r="21" spans="1:9" ht="57" x14ac:dyDescent="0.2">
      <c r="A21" s="120" t="s">
        <v>293</v>
      </c>
      <c r="B21" s="139" t="s">
        <v>294</v>
      </c>
      <c r="C21" s="121" t="s">
        <v>119</v>
      </c>
      <c r="D21" s="135" t="s">
        <v>295</v>
      </c>
      <c r="E21" s="32">
        <v>35</v>
      </c>
      <c r="F21" s="33" t="s">
        <v>144</v>
      </c>
      <c r="G21" s="33" t="s">
        <v>235</v>
      </c>
      <c r="H21" s="30" t="s">
        <v>213</v>
      </c>
      <c r="I21" s="47" t="s">
        <v>296</v>
      </c>
    </row>
    <row r="22" spans="1:9" ht="43.5" thickBot="1" x14ac:dyDescent="0.25">
      <c r="A22" s="143"/>
      <c r="B22" s="144"/>
      <c r="C22" s="145"/>
      <c r="D22" s="137"/>
      <c r="E22" s="37">
        <v>36</v>
      </c>
      <c r="F22" s="17" t="s">
        <v>145</v>
      </c>
      <c r="G22" s="17" t="s">
        <v>237</v>
      </c>
      <c r="H22" s="14" t="s">
        <v>213</v>
      </c>
      <c r="I22" s="15" t="s">
        <v>296</v>
      </c>
    </row>
    <row r="23" spans="1:9" ht="213.75" x14ac:dyDescent="0.2">
      <c r="A23" s="120" t="s">
        <v>297</v>
      </c>
      <c r="B23" s="139" t="s">
        <v>298</v>
      </c>
      <c r="C23" s="121" t="s">
        <v>119</v>
      </c>
      <c r="D23" s="135" t="s">
        <v>299</v>
      </c>
      <c r="E23" s="32">
        <v>33</v>
      </c>
      <c r="F23" s="33" t="s">
        <v>142</v>
      </c>
      <c r="G23" s="33" t="s">
        <v>230</v>
      </c>
      <c r="H23" s="30" t="s">
        <v>157</v>
      </c>
      <c r="I23" s="47" t="s">
        <v>300</v>
      </c>
    </row>
    <row r="24" spans="1:9" ht="200.25" thickBot="1" x14ac:dyDescent="0.25">
      <c r="A24" s="138"/>
      <c r="B24" s="140"/>
      <c r="C24" s="141"/>
      <c r="D24" s="142"/>
      <c r="E24" s="48">
        <v>34</v>
      </c>
      <c r="F24" s="49" t="s">
        <v>143</v>
      </c>
      <c r="G24" s="49" t="s">
        <v>233</v>
      </c>
      <c r="H24" s="50" t="s">
        <v>157</v>
      </c>
      <c r="I24" s="51" t="s">
        <v>301</v>
      </c>
    </row>
    <row r="25" spans="1:9" ht="42.75" x14ac:dyDescent="0.2">
      <c r="A25" s="146" t="s">
        <v>302</v>
      </c>
      <c r="B25" s="149" t="s">
        <v>303</v>
      </c>
      <c r="C25" s="30">
        <v>6.2</v>
      </c>
      <c r="D25" s="52" t="s">
        <v>304</v>
      </c>
      <c r="E25" s="32">
        <v>29</v>
      </c>
      <c r="F25" s="33" t="s">
        <v>305</v>
      </c>
      <c r="G25" s="33" t="s">
        <v>223</v>
      </c>
      <c r="H25" s="30" t="s">
        <v>166</v>
      </c>
      <c r="I25" s="47" t="s">
        <v>306</v>
      </c>
    </row>
    <row r="26" spans="1:9" x14ac:dyDescent="0.2">
      <c r="A26" s="147"/>
      <c r="B26" s="150"/>
      <c r="C26" s="7">
        <v>6.3</v>
      </c>
      <c r="D26" s="34" t="s">
        <v>307</v>
      </c>
      <c r="E26" s="35" t="s">
        <v>119</v>
      </c>
      <c r="F26" s="10"/>
      <c r="G26" s="10"/>
      <c r="H26" s="7" t="s">
        <v>166</v>
      </c>
      <c r="I26" s="8" t="s">
        <v>285</v>
      </c>
    </row>
    <row r="27" spans="1:9" ht="42.75" x14ac:dyDescent="0.2">
      <c r="A27" s="147"/>
      <c r="B27" s="150"/>
      <c r="C27" s="141">
        <v>6.4</v>
      </c>
      <c r="D27" s="34" t="s">
        <v>308</v>
      </c>
      <c r="E27" s="35">
        <v>28</v>
      </c>
      <c r="F27" s="10" t="s">
        <v>89</v>
      </c>
      <c r="G27" s="10" t="s">
        <v>221</v>
      </c>
      <c r="H27" s="7" t="s">
        <v>166</v>
      </c>
      <c r="I27" s="8" t="s">
        <v>309</v>
      </c>
    </row>
    <row r="28" spans="1:9" ht="42.75" x14ac:dyDescent="0.2">
      <c r="A28" s="147"/>
      <c r="B28" s="150"/>
      <c r="C28" s="152"/>
      <c r="D28" s="34" t="s">
        <v>310</v>
      </c>
      <c r="E28" s="35">
        <v>27</v>
      </c>
      <c r="F28" s="10" t="s">
        <v>87</v>
      </c>
      <c r="G28" s="10" t="s">
        <v>311</v>
      </c>
      <c r="H28" s="7" t="s">
        <v>166</v>
      </c>
      <c r="I28" s="8" t="s">
        <v>312</v>
      </c>
    </row>
    <row r="29" spans="1:9" ht="28.5" x14ac:dyDescent="0.2">
      <c r="A29" s="147"/>
      <c r="B29" s="150"/>
      <c r="C29" s="7">
        <v>6.6</v>
      </c>
      <c r="D29" s="34" t="s">
        <v>313</v>
      </c>
      <c r="E29" s="35" t="s">
        <v>119</v>
      </c>
      <c r="F29" s="10"/>
      <c r="G29" s="10"/>
      <c r="H29" s="7" t="s">
        <v>166</v>
      </c>
      <c r="I29" s="8" t="s">
        <v>285</v>
      </c>
    </row>
    <row r="30" spans="1:9" ht="43.5" thickBot="1" x14ac:dyDescent="0.25">
      <c r="A30" s="148"/>
      <c r="B30" s="151"/>
      <c r="C30" s="53">
        <v>6.5</v>
      </c>
      <c r="D30" s="36" t="s">
        <v>97</v>
      </c>
      <c r="E30" s="37">
        <v>32</v>
      </c>
      <c r="F30" s="17" t="s">
        <v>97</v>
      </c>
      <c r="G30" s="17" t="s">
        <v>314</v>
      </c>
      <c r="H30" s="14" t="s">
        <v>166</v>
      </c>
      <c r="I30" s="15" t="s">
        <v>315</v>
      </c>
    </row>
    <row r="31" spans="1:9" ht="86.25" thickBot="1" x14ac:dyDescent="0.25">
      <c r="A31" s="45" t="s">
        <v>316</v>
      </c>
      <c r="B31" s="46" t="s">
        <v>317</v>
      </c>
      <c r="C31" s="40" t="s">
        <v>119</v>
      </c>
      <c r="D31" s="41" t="s">
        <v>318</v>
      </c>
      <c r="E31" s="42">
        <v>49</v>
      </c>
      <c r="F31" s="43" t="s">
        <v>16</v>
      </c>
      <c r="G31" s="43" t="s">
        <v>319</v>
      </c>
      <c r="H31" s="40" t="s">
        <v>157</v>
      </c>
      <c r="I31" s="44" t="s">
        <v>320</v>
      </c>
    </row>
    <row r="32" spans="1:9" ht="15" thickBot="1" x14ac:dyDescent="0.25">
      <c r="A32" s="45" t="s">
        <v>321</v>
      </c>
      <c r="B32" s="46" t="s">
        <v>322</v>
      </c>
      <c r="C32" s="40" t="s">
        <v>119</v>
      </c>
      <c r="D32" s="41" t="s">
        <v>323</v>
      </c>
      <c r="E32" s="42" t="s">
        <v>119</v>
      </c>
      <c r="F32" s="43"/>
      <c r="G32" s="43"/>
      <c r="H32" s="40" t="s">
        <v>166</v>
      </c>
      <c r="I32" s="44" t="s">
        <v>324</v>
      </c>
    </row>
    <row r="33" spans="1:9" ht="15" thickBot="1" x14ac:dyDescent="0.25">
      <c r="A33" s="45" t="s">
        <v>325</v>
      </c>
      <c r="B33" s="46" t="s">
        <v>326</v>
      </c>
      <c r="C33" s="40" t="s">
        <v>119</v>
      </c>
      <c r="D33" s="41" t="s">
        <v>327</v>
      </c>
      <c r="E33" s="42" t="s">
        <v>119</v>
      </c>
      <c r="F33" s="43"/>
      <c r="G33" s="43"/>
      <c r="H33" s="40" t="s">
        <v>166</v>
      </c>
      <c r="I33" s="44" t="s">
        <v>285</v>
      </c>
    </row>
    <row r="34" spans="1:9" ht="29.25" thickBot="1" x14ac:dyDescent="0.25">
      <c r="A34" s="45" t="s">
        <v>328</v>
      </c>
      <c r="B34" s="46" t="s">
        <v>329</v>
      </c>
      <c r="C34" s="40" t="s">
        <v>119</v>
      </c>
      <c r="D34" s="41" t="s">
        <v>330</v>
      </c>
      <c r="E34" s="42" t="s">
        <v>119</v>
      </c>
      <c r="F34" s="43"/>
      <c r="G34" s="43"/>
      <c r="H34" s="40" t="s">
        <v>166</v>
      </c>
      <c r="I34" s="44" t="s">
        <v>285</v>
      </c>
    </row>
    <row r="35" spans="1:9" ht="15" thickBot="1" x14ac:dyDescent="0.25">
      <c r="A35" s="45" t="s">
        <v>331</v>
      </c>
      <c r="B35" s="46" t="s">
        <v>332</v>
      </c>
      <c r="C35" s="40" t="s">
        <v>119</v>
      </c>
      <c r="D35" s="41"/>
      <c r="E35" s="42" t="s">
        <v>119</v>
      </c>
      <c r="F35" s="43"/>
      <c r="G35" s="43"/>
      <c r="H35" s="40" t="s">
        <v>119</v>
      </c>
      <c r="I35" s="44" t="s">
        <v>333</v>
      </c>
    </row>
    <row r="36" spans="1:9" ht="43.5" thickBot="1" x14ac:dyDescent="0.25">
      <c r="A36" s="45" t="s">
        <v>334</v>
      </c>
      <c r="B36" s="46" t="s">
        <v>335</v>
      </c>
      <c r="C36" s="40" t="s">
        <v>119</v>
      </c>
      <c r="D36" s="41"/>
      <c r="E36" s="42">
        <v>43</v>
      </c>
      <c r="F36" s="43" t="s">
        <v>57</v>
      </c>
      <c r="G36" s="43" t="s">
        <v>196</v>
      </c>
      <c r="H36" s="40" t="s">
        <v>157</v>
      </c>
      <c r="I36" s="44" t="s">
        <v>336</v>
      </c>
    </row>
    <row r="37" spans="1:9" ht="15" thickBot="1" x14ac:dyDescent="0.25">
      <c r="A37" s="45" t="s">
        <v>337</v>
      </c>
      <c r="B37" s="46" t="s">
        <v>338</v>
      </c>
      <c r="C37" s="40" t="s">
        <v>119</v>
      </c>
      <c r="D37" s="41"/>
      <c r="E37" s="42" t="s">
        <v>119</v>
      </c>
      <c r="F37" s="43"/>
      <c r="G37" s="43"/>
      <c r="H37" s="40" t="s">
        <v>119</v>
      </c>
      <c r="I37" s="44" t="s">
        <v>339</v>
      </c>
    </row>
    <row r="38" spans="1:9" ht="57" x14ac:dyDescent="0.2">
      <c r="A38" s="120" t="s">
        <v>340</v>
      </c>
      <c r="B38" s="153" t="s">
        <v>341</v>
      </c>
      <c r="C38" s="121" t="s">
        <v>119</v>
      </c>
      <c r="D38" s="135" t="s">
        <v>342</v>
      </c>
      <c r="E38" s="32">
        <v>56</v>
      </c>
      <c r="F38" s="33" t="s">
        <v>130</v>
      </c>
      <c r="G38" s="33" t="s">
        <v>175</v>
      </c>
      <c r="H38" s="30" t="s">
        <v>157</v>
      </c>
      <c r="I38" s="47" t="s">
        <v>176</v>
      </c>
    </row>
    <row r="39" spans="1:9" ht="43.5" thickBot="1" x14ac:dyDescent="0.25">
      <c r="A39" s="143"/>
      <c r="B39" s="154"/>
      <c r="C39" s="145"/>
      <c r="D39" s="137"/>
      <c r="E39" s="37">
        <v>63</v>
      </c>
      <c r="F39" s="17" t="s">
        <v>343</v>
      </c>
      <c r="G39" s="17"/>
      <c r="H39" s="14" t="s">
        <v>213</v>
      </c>
      <c r="I39" s="15" t="s">
        <v>344</v>
      </c>
    </row>
    <row r="40" spans="1:9" ht="72" thickBot="1" x14ac:dyDescent="0.25">
      <c r="A40" s="45" t="s">
        <v>345</v>
      </c>
      <c r="B40" s="46" t="s">
        <v>346</v>
      </c>
      <c r="C40" s="40" t="s">
        <v>119</v>
      </c>
      <c r="D40" s="41" t="s">
        <v>327</v>
      </c>
      <c r="E40" s="42">
        <v>50</v>
      </c>
      <c r="F40" s="43" t="s">
        <v>126</v>
      </c>
      <c r="G40" s="43" t="s">
        <v>162</v>
      </c>
      <c r="H40" s="40" t="s">
        <v>213</v>
      </c>
      <c r="I40" s="44" t="s">
        <v>347</v>
      </c>
    </row>
    <row r="41" spans="1:9" ht="29.25" thickBot="1" x14ac:dyDescent="0.25">
      <c r="A41" s="45" t="s">
        <v>348</v>
      </c>
      <c r="B41" s="46" t="s">
        <v>349</v>
      </c>
      <c r="C41" s="40" t="s">
        <v>119</v>
      </c>
      <c r="D41" s="41" t="s">
        <v>350</v>
      </c>
      <c r="E41" s="42">
        <v>51</v>
      </c>
      <c r="F41" s="43" t="s">
        <v>127</v>
      </c>
      <c r="G41" s="43" t="s">
        <v>164</v>
      </c>
      <c r="H41" s="40" t="s">
        <v>166</v>
      </c>
      <c r="I41" s="44" t="s">
        <v>351</v>
      </c>
    </row>
    <row r="42" spans="1:9" ht="28.5" x14ac:dyDescent="0.2">
      <c r="A42" s="146" t="s">
        <v>352</v>
      </c>
      <c r="B42" s="149" t="s">
        <v>353</v>
      </c>
      <c r="C42" s="149" t="s">
        <v>119</v>
      </c>
      <c r="D42" s="155" t="s">
        <v>354</v>
      </c>
      <c r="E42" s="32">
        <v>42</v>
      </c>
      <c r="F42" s="33" t="s">
        <v>55</v>
      </c>
      <c r="G42" s="33" t="s">
        <v>194</v>
      </c>
      <c r="H42" s="30" t="s">
        <v>166</v>
      </c>
      <c r="I42" s="47" t="s">
        <v>355</v>
      </c>
    </row>
    <row r="43" spans="1:9" ht="29.25" thickBot="1" x14ac:dyDescent="0.25">
      <c r="A43" s="148"/>
      <c r="B43" s="151"/>
      <c r="C43" s="151"/>
      <c r="D43" s="156"/>
      <c r="E43" s="54">
        <v>41</v>
      </c>
      <c r="F43" s="55" t="s">
        <v>53</v>
      </c>
      <c r="G43" s="55" t="s">
        <v>192</v>
      </c>
      <c r="H43" s="53" t="s">
        <v>166</v>
      </c>
      <c r="I43" s="56" t="s">
        <v>356</v>
      </c>
    </row>
    <row r="44" spans="1:9" ht="15" thickBot="1" x14ac:dyDescent="0.25">
      <c r="A44" s="57" t="s">
        <v>357</v>
      </c>
      <c r="B44" s="58" t="s">
        <v>358</v>
      </c>
      <c r="C44" s="59" t="s">
        <v>119</v>
      </c>
      <c r="D44" s="60"/>
      <c r="E44" s="61" t="s">
        <v>119</v>
      </c>
      <c r="F44" s="62"/>
      <c r="G44" s="62"/>
      <c r="H44" s="40" t="s">
        <v>119</v>
      </c>
      <c r="I44" s="44" t="s">
        <v>339</v>
      </c>
    </row>
    <row r="45" spans="1:9" ht="15" thickBot="1" x14ac:dyDescent="0.25">
      <c r="A45" s="38" t="s">
        <v>359</v>
      </c>
      <c r="B45" s="39" t="s">
        <v>360</v>
      </c>
      <c r="C45" s="40" t="s">
        <v>119</v>
      </c>
      <c r="D45" s="41"/>
      <c r="E45" s="42" t="s">
        <v>119</v>
      </c>
      <c r="F45" s="43"/>
      <c r="G45" s="43"/>
      <c r="H45" s="40" t="s">
        <v>119</v>
      </c>
      <c r="I45" s="44" t="s">
        <v>361</v>
      </c>
    </row>
    <row r="46" spans="1:9" ht="15" thickBot="1" x14ac:dyDescent="0.25">
      <c r="A46" s="45" t="s">
        <v>362</v>
      </c>
      <c r="B46" s="63" t="s">
        <v>363</v>
      </c>
      <c r="C46" s="40" t="s">
        <v>119</v>
      </c>
      <c r="D46" s="41"/>
      <c r="E46" s="42" t="s">
        <v>119</v>
      </c>
      <c r="F46" s="43"/>
      <c r="G46" s="43"/>
      <c r="H46" s="40" t="s">
        <v>119</v>
      </c>
      <c r="I46" s="44" t="s">
        <v>333</v>
      </c>
    </row>
    <row r="47" spans="1:9" ht="15" thickBot="1" x14ac:dyDescent="0.25">
      <c r="A47" s="45" t="s">
        <v>364</v>
      </c>
      <c r="B47" s="63" t="s">
        <v>365</v>
      </c>
      <c r="C47" s="40" t="s">
        <v>119</v>
      </c>
      <c r="D47" s="41"/>
      <c r="E47" s="42" t="s">
        <v>119</v>
      </c>
      <c r="F47" s="43"/>
      <c r="G47" s="43"/>
      <c r="H47" s="40" t="s">
        <v>119</v>
      </c>
      <c r="I47" s="44" t="s">
        <v>333</v>
      </c>
    </row>
    <row r="48" spans="1:9" ht="15" thickBot="1" x14ac:dyDescent="0.25">
      <c r="A48" s="45" t="s">
        <v>366</v>
      </c>
      <c r="B48" s="63" t="s">
        <v>367</v>
      </c>
      <c r="C48" s="40" t="s">
        <v>119</v>
      </c>
      <c r="D48" s="41"/>
      <c r="E48" s="42" t="s">
        <v>119</v>
      </c>
      <c r="F48" s="43"/>
      <c r="G48" s="43"/>
      <c r="H48" s="40" t="s">
        <v>119</v>
      </c>
      <c r="I48" s="44" t="s">
        <v>333</v>
      </c>
    </row>
    <row r="49" spans="1:11" ht="15" thickBot="1" x14ac:dyDescent="0.25">
      <c r="A49" s="45" t="s">
        <v>368</v>
      </c>
      <c r="B49" s="63" t="s">
        <v>369</v>
      </c>
      <c r="C49" s="40" t="s">
        <v>119</v>
      </c>
      <c r="D49" s="41"/>
      <c r="E49" s="42" t="s">
        <v>119</v>
      </c>
      <c r="F49" s="43"/>
      <c r="G49" s="43"/>
      <c r="H49" s="40" t="s">
        <v>119</v>
      </c>
      <c r="I49" s="44" t="s">
        <v>333</v>
      </c>
    </row>
    <row r="50" spans="1:11" ht="15" thickBot="1" x14ac:dyDescent="0.25">
      <c r="A50" s="45" t="s">
        <v>370</v>
      </c>
      <c r="B50" s="63" t="s">
        <v>371</v>
      </c>
      <c r="C50" s="40"/>
      <c r="D50" s="41"/>
      <c r="E50" s="42" t="s">
        <v>119</v>
      </c>
      <c r="F50" s="43"/>
      <c r="G50" s="43"/>
      <c r="H50" s="40" t="s">
        <v>119</v>
      </c>
      <c r="I50" s="44" t="s">
        <v>361</v>
      </c>
    </row>
    <row r="51" spans="1:11" ht="29.25" thickBot="1" x14ac:dyDescent="0.25">
      <c r="A51" s="57" t="s">
        <v>372</v>
      </c>
      <c r="B51" s="64" t="s">
        <v>373</v>
      </c>
      <c r="C51" s="59" t="s">
        <v>119</v>
      </c>
      <c r="D51" s="60" t="s">
        <v>374</v>
      </c>
      <c r="E51" s="61">
        <v>59</v>
      </c>
      <c r="F51" s="62" t="s">
        <v>49</v>
      </c>
      <c r="G51" s="62" t="s">
        <v>188</v>
      </c>
      <c r="H51" s="59"/>
      <c r="I51" s="65" t="s">
        <v>375</v>
      </c>
    </row>
    <row r="52" spans="1:11" ht="29.25" thickBot="1" x14ac:dyDescent="0.25">
      <c r="A52" s="45" t="s">
        <v>376</v>
      </c>
      <c r="B52" s="63" t="s">
        <v>377</v>
      </c>
      <c r="C52" s="40" t="s">
        <v>119</v>
      </c>
      <c r="D52" s="41"/>
      <c r="E52" s="42" t="s">
        <v>119</v>
      </c>
      <c r="F52" s="43"/>
      <c r="G52" s="43"/>
      <c r="H52" s="40" t="s">
        <v>119</v>
      </c>
      <c r="I52" s="44" t="s">
        <v>339</v>
      </c>
    </row>
    <row r="53" spans="1:11" ht="29.25" thickBot="1" x14ac:dyDescent="0.25">
      <c r="A53" s="45" t="s">
        <v>378</v>
      </c>
      <c r="B53" s="63" t="s">
        <v>379</v>
      </c>
      <c r="C53" s="40" t="s">
        <v>119</v>
      </c>
      <c r="D53" s="41" t="s">
        <v>380</v>
      </c>
      <c r="E53" s="42">
        <v>58</v>
      </c>
      <c r="F53" s="43" t="s">
        <v>47</v>
      </c>
      <c r="G53" s="43" t="s">
        <v>186</v>
      </c>
      <c r="H53" s="40" t="s">
        <v>213</v>
      </c>
      <c r="I53" s="44" t="s">
        <v>381</v>
      </c>
    </row>
    <row r="54" spans="1:11" ht="29.25" thickBot="1" x14ac:dyDescent="0.25">
      <c r="A54" s="57" t="s">
        <v>382</v>
      </c>
      <c r="B54" s="64" t="s">
        <v>383</v>
      </c>
      <c r="C54" s="59" t="s">
        <v>119</v>
      </c>
      <c r="D54" s="60" t="s">
        <v>267</v>
      </c>
      <c r="E54" s="61" t="s">
        <v>119</v>
      </c>
      <c r="F54" s="62"/>
      <c r="G54" s="62"/>
      <c r="H54" s="59" t="s">
        <v>166</v>
      </c>
      <c r="I54" s="65" t="s">
        <v>384</v>
      </c>
    </row>
    <row r="55" spans="1:11" ht="15" thickBot="1" x14ac:dyDescent="0.25">
      <c r="A55" s="45" t="s">
        <v>385</v>
      </c>
      <c r="B55" s="63" t="s">
        <v>386</v>
      </c>
      <c r="C55" s="40"/>
      <c r="D55" s="41"/>
      <c r="E55" s="42" t="s">
        <v>119</v>
      </c>
      <c r="F55" s="43"/>
      <c r="G55" s="43" t="s">
        <v>119</v>
      </c>
      <c r="H55" s="40" t="s">
        <v>119</v>
      </c>
      <c r="I55" s="44" t="s">
        <v>361</v>
      </c>
      <c r="K55" s="20"/>
    </row>
    <row r="56" spans="1:11" x14ac:dyDescent="0.2">
      <c r="A56" s="66" t="s">
        <v>380</v>
      </c>
      <c r="B56" s="67"/>
      <c r="C56" s="68"/>
      <c r="D56" s="69"/>
      <c r="E56" s="70"/>
      <c r="F56" s="71"/>
      <c r="G56" s="71"/>
      <c r="H56" s="68"/>
      <c r="I56" s="72"/>
    </row>
    <row r="57" spans="1:11" x14ac:dyDescent="0.2">
      <c r="A57" s="73" t="s">
        <v>387</v>
      </c>
      <c r="B57" s="74"/>
      <c r="C57" s="7"/>
      <c r="D57" s="34"/>
      <c r="E57" s="35"/>
      <c r="F57" s="10"/>
      <c r="G57" s="10"/>
      <c r="H57" s="7"/>
      <c r="I57" s="8"/>
    </row>
    <row r="58" spans="1:11" x14ac:dyDescent="0.2">
      <c r="A58" s="73" t="s">
        <v>388</v>
      </c>
      <c r="B58" s="74"/>
      <c r="C58" s="7"/>
      <c r="D58" s="34"/>
      <c r="E58" s="35"/>
      <c r="F58" s="10"/>
      <c r="G58" s="10"/>
      <c r="H58" s="7"/>
      <c r="I58" s="8"/>
    </row>
    <row r="59" spans="1:11" x14ac:dyDescent="0.2">
      <c r="A59" s="73" t="s">
        <v>389</v>
      </c>
      <c r="B59" s="74"/>
      <c r="C59" s="7"/>
      <c r="D59" s="34"/>
      <c r="E59" s="35"/>
      <c r="F59" s="10"/>
      <c r="G59" s="10"/>
      <c r="H59" s="7"/>
      <c r="I59" s="8"/>
    </row>
    <row r="60" spans="1:11" x14ac:dyDescent="0.2">
      <c r="A60" s="73" t="s">
        <v>390</v>
      </c>
      <c r="B60" s="74"/>
      <c r="C60" s="7"/>
      <c r="D60" s="34"/>
      <c r="E60" s="35"/>
      <c r="F60" s="10"/>
      <c r="G60" s="10"/>
      <c r="H60" s="7"/>
      <c r="I60" s="8"/>
    </row>
    <row r="61" spans="1:11" x14ac:dyDescent="0.2">
      <c r="A61" s="73" t="s">
        <v>391</v>
      </c>
      <c r="B61" s="74"/>
      <c r="C61" s="7"/>
      <c r="D61" s="34"/>
      <c r="E61" s="35"/>
      <c r="F61" s="10"/>
      <c r="G61" s="10"/>
      <c r="H61" s="7"/>
      <c r="I61" s="8"/>
    </row>
    <row r="62" spans="1:11" x14ac:dyDescent="0.2">
      <c r="A62" s="73" t="s">
        <v>392</v>
      </c>
      <c r="B62" s="74"/>
      <c r="C62" s="7"/>
      <c r="D62" s="34"/>
      <c r="E62" s="35"/>
      <c r="F62" s="10"/>
      <c r="G62" s="10"/>
      <c r="H62" s="7"/>
      <c r="I62" s="8"/>
    </row>
    <row r="63" spans="1:11" x14ac:dyDescent="0.2">
      <c r="A63" s="73" t="s">
        <v>393</v>
      </c>
      <c r="B63" s="74"/>
      <c r="C63" s="7"/>
      <c r="D63" s="34"/>
      <c r="E63" s="35"/>
      <c r="F63" s="10"/>
      <c r="G63" s="10"/>
      <c r="H63" s="7"/>
      <c r="I63" s="8"/>
    </row>
    <row r="64" spans="1:11" x14ac:dyDescent="0.2">
      <c r="A64" s="73" t="s">
        <v>394</v>
      </c>
      <c r="B64" s="74"/>
      <c r="C64" s="7"/>
      <c r="D64" s="34"/>
      <c r="E64" s="35"/>
      <c r="F64" s="10"/>
      <c r="G64" s="10"/>
      <c r="H64" s="7"/>
      <c r="I64" s="8"/>
    </row>
    <row r="65" spans="1:9" x14ac:dyDescent="0.2">
      <c r="A65" s="73" t="s">
        <v>395</v>
      </c>
      <c r="B65" s="74"/>
      <c r="C65" s="7"/>
      <c r="D65" s="34"/>
      <c r="E65" s="35"/>
      <c r="F65" s="10"/>
      <c r="G65" s="10"/>
      <c r="H65" s="7"/>
      <c r="I65" s="8"/>
    </row>
    <row r="66" spans="1:9" x14ac:dyDescent="0.2">
      <c r="A66" s="73" t="s">
        <v>396</v>
      </c>
      <c r="B66" s="74"/>
      <c r="C66" s="7"/>
      <c r="D66" s="34"/>
      <c r="E66" s="35"/>
      <c r="F66" s="10"/>
      <c r="G66" s="10"/>
      <c r="H66" s="7"/>
      <c r="I66" s="8"/>
    </row>
    <row r="67" spans="1:9" x14ac:dyDescent="0.2">
      <c r="A67" s="73" t="s">
        <v>397</v>
      </c>
      <c r="B67" s="74"/>
      <c r="C67" s="7"/>
      <c r="D67" s="34"/>
      <c r="E67" s="35"/>
      <c r="F67" s="10"/>
      <c r="G67" s="10"/>
      <c r="H67" s="7"/>
      <c r="I67" s="8"/>
    </row>
    <row r="68" spans="1:9" x14ac:dyDescent="0.2">
      <c r="A68" s="73" t="s">
        <v>398</v>
      </c>
      <c r="B68" s="74"/>
      <c r="C68" s="7"/>
      <c r="D68" s="34"/>
      <c r="E68" s="35"/>
      <c r="F68" s="10"/>
      <c r="G68" s="10"/>
      <c r="H68" s="7"/>
      <c r="I68" s="8"/>
    </row>
    <row r="69" spans="1:9" x14ac:dyDescent="0.2">
      <c r="A69" s="73" t="s">
        <v>399</v>
      </c>
      <c r="B69" s="74"/>
      <c r="C69" s="7"/>
      <c r="D69" s="34"/>
      <c r="E69" s="35"/>
      <c r="F69" s="10"/>
      <c r="G69" s="10"/>
      <c r="H69" s="7"/>
      <c r="I69" s="8"/>
    </row>
    <row r="70" spans="1:9" x14ac:dyDescent="0.2">
      <c r="A70" s="73" t="s">
        <v>400</v>
      </c>
      <c r="B70" s="74"/>
      <c r="C70" s="7"/>
      <c r="D70" s="34"/>
      <c r="E70" s="35"/>
      <c r="F70" s="10"/>
      <c r="G70" s="10"/>
      <c r="H70" s="7"/>
      <c r="I70" s="8"/>
    </row>
    <row r="71" spans="1:9" x14ac:dyDescent="0.2">
      <c r="A71" s="73" t="s">
        <v>401</v>
      </c>
      <c r="B71" s="74"/>
      <c r="C71" s="7"/>
      <c r="D71" s="34"/>
      <c r="E71" s="35"/>
      <c r="F71" s="10"/>
      <c r="G71" s="10"/>
      <c r="H71" s="7"/>
      <c r="I71" s="8"/>
    </row>
    <row r="72" spans="1:9" x14ac:dyDescent="0.2">
      <c r="A72" s="73" t="s">
        <v>402</v>
      </c>
      <c r="B72" s="74"/>
      <c r="C72" s="7"/>
      <c r="D72" s="34"/>
      <c r="E72" s="35"/>
      <c r="F72" s="10"/>
      <c r="G72" s="10"/>
      <c r="H72" s="7"/>
      <c r="I72" s="8"/>
    </row>
    <row r="73" spans="1:9" x14ac:dyDescent="0.2">
      <c r="A73" s="73" t="s">
        <v>403</v>
      </c>
      <c r="B73" s="74"/>
      <c r="C73" s="7"/>
      <c r="D73" s="34"/>
      <c r="E73" s="35"/>
      <c r="F73" s="10"/>
      <c r="G73" s="10"/>
      <c r="H73" s="7"/>
      <c r="I73" s="8"/>
    </row>
    <row r="74" spans="1:9" x14ac:dyDescent="0.2">
      <c r="A74" s="73" t="s">
        <v>404</v>
      </c>
      <c r="B74" s="74"/>
      <c r="C74" s="7"/>
      <c r="D74" s="34"/>
      <c r="E74" s="35"/>
      <c r="F74" s="10"/>
      <c r="G74" s="10"/>
      <c r="H74" s="7"/>
      <c r="I74" s="8"/>
    </row>
    <row r="75" spans="1:9" x14ac:dyDescent="0.2">
      <c r="A75" s="73" t="s">
        <v>405</v>
      </c>
      <c r="B75" s="74"/>
      <c r="C75" s="7"/>
      <c r="D75" s="34"/>
      <c r="E75" s="35"/>
      <c r="F75" s="10"/>
      <c r="G75" s="10"/>
      <c r="H75" s="7"/>
      <c r="I75" s="8"/>
    </row>
    <row r="76" spans="1:9" ht="15" thickBot="1" x14ac:dyDescent="0.25">
      <c r="A76" s="75" t="s">
        <v>406</v>
      </c>
      <c r="B76" s="76"/>
      <c r="C76" s="14"/>
      <c r="D76" s="36"/>
      <c r="E76" s="37"/>
      <c r="F76" s="17"/>
      <c r="G76" s="17"/>
      <c r="H76" s="14"/>
      <c r="I76" s="15"/>
    </row>
    <row r="81" spans="2:2" x14ac:dyDescent="0.2">
      <c r="B81" s="88"/>
    </row>
    <row r="83" spans="2:2" x14ac:dyDescent="0.2">
      <c r="B83" s="88"/>
    </row>
    <row r="84" spans="2:2" x14ac:dyDescent="0.2">
      <c r="B84" s="88"/>
    </row>
    <row r="86" spans="2:2" x14ac:dyDescent="0.2">
      <c r="B86" s="88"/>
    </row>
  </sheetData>
  <mergeCells count="24">
    <mergeCell ref="D38:D39"/>
    <mergeCell ref="A42:A43"/>
    <mergeCell ref="B42:B43"/>
    <mergeCell ref="C42:C43"/>
    <mergeCell ref="D42:D43"/>
    <mergeCell ref="A25:A30"/>
    <mergeCell ref="B25:B30"/>
    <mergeCell ref="C27:C28"/>
    <mergeCell ref="A38:A39"/>
    <mergeCell ref="B38:B39"/>
    <mergeCell ref="C38:C39"/>
    <mergeCell ref="E1:I1"/>
    <mergeCell ref="A3:A9"/>
    <mergeCell ref="B3:B9"/>
    <mergeCell ref="I3:I9"/>
    <mergeCell ref="A23:A24"/>
    <mergeCell ref="B23:B24"/>
    <mergeCell ref="C23:C24"/>
    <mergeCell ref="D23:D24"/>
    <mergeCell ref="A21:A22"/>
    <mergeCell ref="B21:B22"/>
    <mergeCell ref="C21:C22"/>
    <mergeCell ref="D21:D22"/>
    <mergeCell ref="A1:D1"/>
  </mergeCells>
  <conditionalFormatting sqref="H2 H39:H43 H51 H54:H76 H46:H49">
    <cfRule type="cellIs" dxfId="30" priority="29" operator="equal">
      <formula>"Deny"</formula>
    </cfRule>
    <cfRule type="cellIs" dxfId="29" priority="30" operator="equal">
      <formula>"Accept with Deviations"</formula>
    </cfRule>
    <cfRule type="cellIs" dxfId="28" priority="31" operator="equal">
      <formula>"Accept"</formula>
    </cfRule>
  </conditionalFormatting>
  <conditionalFormatting sqref="H3:H35">
    <cfRule type="cellIs" dxfId="27" priority="26" operator="equal">
      <formula>"Deny"</formula>
    </cfRule>
    <cfRule type="cellIs" dxfId="26" priority="27" operator="equal">
      <formula>"Accept with Deviations"</formula>
    </cfRule>
    <cfRule type="cellIs" dxfId="25" priority="28" operator="equal">
      <formula>"Accept"</formula>
    </cfRule>
  </conditionalFormatting>
  <conditionalFormatting sqref="H38">
    <cfRule type="cellIs" dxfId="24" priority="23" operator="equal">
      <formula>"Deny"</formula>
    </cfRule>
    <cfRule type="cellIs" dxfId="23" priority="24" operator="equal">
      <formula>"Accept with Deviations"</formula>
    </cfRule>
    <cfRule type="cellIs" dxfId="22" priority="25" operator="equal">
      <formula>"Accept"</formula>
    </cfRule>
  </conditionalFormatting>
  <conditionalFormatting sqref="H50">
    <cfRule type="cellIs" dxfId="21" priority="20" operator="equal">
      <formula>"Deny"</formula>
    </cfRule>
    <cfRule type="cellIs" dxfId="20" priority="21" operator="equal">
      <formula>"Accept with Deviations"</formula>
    </cfRule>
    <cfRule type="cellIs" dxfId="19" priority="22" operator="equal">
      <formula>"Accept"</formula>
    </cfRule>
  </conditionalFormatting>
  <conditionalFormatting sqref="H53">
    <cfRule type="cellIs" dxfId="18" priority="17" operator="equal">
      <formula>"Deny"</formula>
    </cfRule>
    <cfRule type="cellIs" dxfId="17" priority="18" operator="equal">
      <formula>"Accept with Deviations"</formula>
    </cfRule>
    <cfRule type="cellIs" dxfId="16" priority="19" operator="equal">
      <formula>"Accept"</formula>
    </cfRule>
  </conditionalFormatting>
  <conditionalFormatting sqref="H36">
    <cfRule type="cellIs" dxfId="15" priority="14" operator="equal">
      <formula>"Deny"</formula>
    </cfRule>
    <cfRule type="cellIs" dxfId="14" priority="15" operator="equal">
      <formula>"Accept with Deviations"</formula>
    </cfRule>
    <cfRule type="cellIs" dxfId="13" priority="16" operator="equal">
      <formula>"Accept"</formula>
    </cfRule>
  </conditionalFormatting>
  <conditionalFormatting sqref="H45">
    <cfRule type="cellIs" dxfId="12" priority="11" operator="equal">
      <formula>"Deny"</formula>
    </cfRule>
    <cfRule type="cellIs" dxfId="11" priority="12" operator="equal">
      <formula>"Accept with Deviations"</formula>
    </cfRule>
    <cfRule type="cellIs" dxfId="10" priority="13" operator="equal">
      <formula>"Accept"</formula>
    </cfRule>
  </conditionalFormatting>
  <conditionalFormatting sqref="H52">
    <cfRule type="cellIs" dxfId="9" priority="8" operator="equal">
      <formula>"Deny"</formula>
    </cfRule>
    <cfRule type="cellIs" dxfId="8" priority="9" operator="equal">
      <formula>"Accept with Deviations"</formula>
    </cfRule>
    <cfRule type="cellIs" dxfId="7" priority="10" operator="equal">
      <formula>"Accept"</formula>
    </cfRule>
  </conditionalFormatting>
  <conditionalFormatting sqref="H37">
    <cfRule type="cellIs" dxfId="6" priority="5" operator="equal">
      <formula>"Deny"</formula>
    </cfRule>
    <cfRule type="cellIs" dxfId="5" priority="6" operator="equal">
      <formula>"Accept with Deviations"</formula>
    </cfRule>
    <cfRule type="cellIs" dxfId="4" priority="7" operator="equal">
      <formula>"Accept"</formula>
    </cfRule>
  </conditionalFormatting>
  <conditionalFormatting sqref="H1:H1048576">
    <cfRule type="cellIs" dxfId="3" priority="4" operator="equal">
      <formula>"N/A"</formula>
    </cfRule>
  </conditionalFormatting>
  <conditionalFormatting sqref="H44">
    <cfRule type="cellIs" dxfId="2" priority="1" operator="equal">
      <formula>"Deny"</formula>
    </cfRule>
    <cfRule type="cellIs" dxfId="1" priority="2" operator="equal">
      <formula>"Accept with Deviations"</formula>
    </cfRule>
    <cfRule type="cellIs" dxfId="0" priority="3" operator="equal">
      <formula>"Accept"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14843-EDE2-4AC1-BE42-DC3B7001FE21}">
  <dimension ref="A1:E5"/>
  <sheetViews>
    <sheetView zoomScale="85" zoomScaleNormal="85" workbookViewId="0">
      <selection activeCell="E4" sqref="E4"/>
    </sheetView>
  </sheetViews>
  <sheetFormatPr defaultRowHeight="14.25" x14ac:dyDescent="0.2"/>
  <cols>
    <col min="1" max="1" width="15.125" style="19" customWidth="1"/>
    <col min="2" max="5" width="50" style="19" customWidth="1"/>
    <col min="6" max="6" width="8.75" customWidth="1"/>
  </cols>
  <sheetData>
    <row r="1" spans="1:5" ht="91.5" customHeight="1" x14ac:dyDescent="0.2">
      <c r="A1" s="7"/>
      <c r="B1" s="91" t="s">
        <v>433</v>
      </c>
      <c r="C1" s="92" t="s">
        <v>434</v>
      </c>
      <c r="D1" s="93" t="s">
        <v>435</v>
      </c>
      <c r="E1" s="94" t="s">
        <v>436</v>
      </c>
    </row>
    <row r="2" spans="1:5" ht="141.75" customHeight="1" x14ac:dyDescent="0.2">
      <c r="A2" s="7" t="s">
        <v>437</v>
      </c>
      <c r="B2" s="91" t="s">
        <v>438</v>
      </c>
      <c r="C2" s="92" t="s">
        <v>439</v>
      </c>
      <c r="D2" s="93" t="s">
        <v>440</v>
      </c>
      <c r="E2" s="95" t="s">
        <v>441</v>
      </c>
    </row>
    <row r="3" spans="1:5" ht="141.75" customHeight="1" x14ac:dyDescent="0.2">
      <c r="A3" s="7" t="s">
        <v>442</v>
      </c>
      <c r="B3" s="91" t="s">
        <v>443</v>
      </c>
      <c r="C3" s="92" t="s">
        <v>444</v>
      </c>
      <c r="D3" s="93" t="s">
        <v>445</v>
      </c>
      <c r="E3" s="95" t="s">
        <v>446</v>
      </c>
    </row>
    <row r="4" spans="1:5" ht="173.45" customHeight="1" x14ac:dyDescent="0.2">
      <c r="A4" s="7" t="s">
        <v>447</v>
      </c>
      <c r="B4" s="91" t="s">
        <v>448</v>
      </c>
      <c r="C4" s="92" t="s">
        <v>449</v>
      </c>
      <c r="D4" s="93" t="s">
        <v>450</v>
      </c>
      <c r="E4" s="95" t="s">
        <v>451</v>
      </c>
    </row>
    <row r="5" spans="1:5" ht="141.75" customHeight="1" x14ac:dyDescent="0.2">
      <c r="A5" s="7" t="s">
        <v>452</v>
      </c>
      <c r="B5" s="91" t="s">
        <v>453</v>
      </c>
      <c r="C5" s="92" t="s">
        <v>454</v>
      </c>
      <c r="D5" s="93" t="s">
        <v>455</v>
      </c>
      <c r="E5" s="95" t="s">
        <v>456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Dropdowns</vt:lpstr>
      <vt:lpstr>README</vt:lpstr>
      <vt:lpstr>PROJECT Wear Sensor vs OE PIVOT</vt:lpstr>
      <vt:lpstr>PROJECT Wear Sensor vs OE</vt:lpstr>
      <vt:lpstr>PROJECT Wear Sensor vs Bendix</vt:lpstr>
      <vt:lpstr>PROJECT Lining Wear Sense PIVOT</vt:lpstr>
      <vt:lpstr>OE Compliance Matrix</vt:lpstr>
      <vt:lpstr>OE Compliance Pivot</vt:lpstr>
      <vt:lpstr>OE International</vt:lpstr>
      <vt:lpstr>OE PACCAR</vt:lpstr>
      <vt:lpstr>EMC Gap Analysis by KS 2024</vt:lpstr>
      <vt:lpstr>Compliance_Dropdowns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Garrett, Dale</dc:creator>
  <cp:lastModifiedBy>Garrett, Dale</cp:lastModifiedBy>
  <cp:lastPrinted>2025-03-04T15:59:06Z</cp:lastPrinted>
  <dcterms:created xsi:type="dcterms:W3CDTF">2020-10-29T08:50:43Z</dcterms:created>
  <dcterms:modified xsi:type="dcterms:W3CDTF">2025-03-11T17:06:39Z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