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320" yWindow="0" windowWidth="26320" windowHeight="14900" tabRatio="500"/>
  </bookViews>
  <sheets>
    <sheet name="BUDGET AND DELIVERABLES" sheetId="1" r:id="rId1"/>
    <sheet name="EXPEND &amp; DELIVERY RECORD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  <c r="C31" i="1"/>
  <c r="C29" i="1"/>
  <c r="C28" i="1"/>
  <c r="C21" i="1"/>
  <c r="C27" i="1"/>
  <c r="C26" i="1"/>
  <c r="C25" i="1"/>
  <c r="C24" i="1"/>
  <c r="C23" i="1"/>
  <c r="C20" i="1"/>
  <c r="C16" i="1"/>
  <c r="C19" i="1"/>
  <c r="C18" i="1"/>
  <c r="C17" i="1"/>
  <c r="C14" i="1"/>
  <c r="C13" i="1"/>
  <c r="C12" i="1"/>
  <c r="C11" i="1"/>
  <c r="C10" i="1"/>
  <c r="E32" i="1"/>
  <c r="F32" i="1"/>
  <c r="E31" i="1"/>
  <c r="F31" i="1"/>
  <c r="C41" i="1"/>
  <c r="C40" i="1"/>
  <c r="E41" i="1"/>
  <c r="F41" i="1"/>
  <c r="E40" i="1"/>
  <c r="F40" i="1"/>
  <c r="C39" i="1"/>
  <c r="D29" i="1"/>
  <c r="E29" i="1"/>
  <c r="F29" i="1"/>
  <c r="E28" i="1"/>
  <c r="F28" i="1"/>
  <c r="C38" i="1"/>
  <c r="E36" i="1"/>
  <c r="F36" i="1"/>
  <c r="E26" i="1"/>
  <c r="F26" i="1"/>
  <c r="E27" i="1"/>
  <c r="F27" i="1"/>
  <c r="E24" i="1"/>
  <c r="F24" i="1"/>
  <c r="E19" i="1"/>
  <c r="F19" i="1"/>
  <c r="E20" i="1"/>
  <c r="F20" i="1"/>
  <c r="E21" i="1"/>
  <c r="F21" i="1"/>
  <c r="E17" i="1"/>
  <c r="F17" i="1"/>
  <c r="E14" i="1"/>
  <c r="F14" i="1"/>
  <c r="E11" i="1"/>
  <c r="F11" i="1"/>
  <c r="E12" i="1"/>
  <c r="F12" i="1"/>
  <c r="E39" i="1"/>
  <c r="F39" i="1"/>
  <c r="E10" i="1"/>
  <c r="E13" i="1"/>
  <c r="E16" i="1"/>
  <c r="E18" i="1"/>
  <c r="E23" i="1"/>
  <c r="E25" i="1"/>
  <c r="E34" i="1"/>
  <c r="E38" i="1"/>
  <c r="E43" i="1"/>
  <c r="E45" i="1"/>
  <c r="F10" i="1"/>
  <c r="F13" i="1"/>
  <c r="F16" i="1"/>
  <c r="F18" i="1"/>
  <c r="F23" i="1"/>
  <c r="F25" i="1"/>
  <c r="F34" i="1"/>
  <c r="F38" i="1"/>
  <c r="F43" i="1"/>
  <c r="F45" i="1"/>
</calcChain>
</file>

<file path=xl/sharedStrings.xml><?xml version="1.0" encoding="utf-8"?>
<sst xmlns="http://schemas.openxmlformats.org/spreadsheetml/2006/main" count="142" uniqueCount="85">
  <si>
    <t>BUDGET AND DELIVERABLES</t>
  </si>
  <si>
    <r>
      <t xml:space="preserve">Activity Budget Breakdown </t>
    </r>
    <r>
      <rPr>
        <sz val="11"/>
        <color theme="1"/>
        <rFont val="Verdana"/>
      </rPr>
      <t>(Insert lines into the following table as required)</t>
    </r>
  </si>
  <si>
    <t>Description</t>
  </si>
  <si>
    <t>Qty/ No.</t>
  </si>
  <si>
    <t>Unit cost</t>
  </si>
  <si>
    <t>Budget (Local)</t>
  </si>
  <si>
    <t>Budget (US $)</t>
  </si>
  <si>
    <t xml:space="preserve">Venue(s) </t>
  </si>
  <si>
    <t>(Specify location, facilities required, No. persons, dates etc.)</t>
  </si>
  <si>
    <t>#</t>
  </si>
  <si>
    <t>Ditto for each as required</t>
  </si>
  <si>
    <t>Accommodation</t>
  </si>
  <si>
    <t>Daily Subsistence Allowance (DSA)</t>
  </si>
  <si>
    <t>Visa Costs for reimbursement</t>
  </si>
  <si>
    <t>Specify list of participants needing visa cost reimbursements</t>
  </si>
  <si>
    <t>Transport &amp; other logistics</t>
  </si>
  <si>
    <t>Specify – e.g. 1 x 26 place bus for dates, 4 x 5 seat 4X4’s x 3 weeks including start and finish dates etc.</t>
  </si>
  <si>
    <t>Other</t>
  </si>
  <si>
    <t>Specify</t>
  </si>
  <si>
    <t>TOTAL</t>
  </si>
  <si>
    <t xml:space="preserve">NB. For exchange rates, NVACs should use the London Financial Times “Guide to world Currencies” </t>
  </si>
  <si>
    <r>
      <t xml:space="preserve">Main Deliverables </t>
    </r>
    <r>
      <rPr>
        <sz val="11"/>
        <color theme="1"/>
        <rFont val="Verdana"/>
      </rPr>
      <t>(Insert lines into the following table as required)</t>
    </r>
  </si>
  <si>
    <t xml:space="preserve">Quantity </t>
  </si>
  <si>
    <t>Means of verification</t>
  </si>
  <si>
    <t xml:space="preserve">Specify e.g. 40 x Persons trained for annual Assessment by date </t>
  </si>
  <si>
    <t>Please sign and submit to the SADC RVAA PMU for approval.</t>
  </si>
  <si>
    <t>Name:</t>
  </si>
  <si>
    <t>Signature:</t>
  </si>
  <si>
    <t>Date:</t>
  </si>
  <si>
    <t xml:space="preserve">SADC RVAA PMU will review, refer for clarification (where necessary) and approve via email notification. </t>
  </si>
  <si>
    <r>
      <t>NVAC Name / Country:</t>
    </r>
    <r>
      <rPr>
        <sz val="11"/>
        <color theme="1"/>
        <rFont val="Verdana"/>
      </rPr>
      <t xml:space="preserve"> </t>
    </r>
  </si>
  <si>
    <r>
      <t>Activity Description:</t>
    </r>
    <r>
      <rPr>
        <sz val="11"/>
        <color theme="1"/>
        <rFont val="Verdana"/>
      </rPr>
      <t xml:space="preserve"> </t>
    </r>
  </si>
  <si>
    <r>
      <t>Anticipated Start Date</t>
    </r>
    <r>
      <rPr>
        <sz val="11"/>
        <color theme="1"/>
        <rFont val="Verdana"/>
      </rPr>
      <t xml:space="preserve">: </t>
    </r>
  </si>
  <si>
    <r>
      <t>Anticipated End Date:</t>
    </r>
    <r>
      <rPr>
        <sz val="11"/>
        <color theme="1"/>
        <rFont val="Verdana"/>
      </rPr>
      <t xml:space="preserve"> </t>
    </r>
  </si>
  <si>
    <r>
      <t>Ref. Number</t>
    </r>
    <r>
      <rPr>
        <u/>
        <sz val="11"/>
        <color rgb="FF000000"/>
        <rFont val="Verdana"/>
      </rPr>
      <t>:</t>
    </r>
    <r>
      <rPr>
        <sz val="11"/>
        <color rgb="FF000000"/>
        <rFont val="Verdana"/>
      </rPr>
      <t xml:space="preserve"> </t>
    </r>
  </si>
  <si>
    <t>Insert Text</t>
  </si>
  <si>
    <t>(SADC PMU to supply)</t>
  </si>
  <si>
    <t>ACTIVITY EXPENDITURES AND DELIVERABLES RECORD</t>
  </si>
  <si>
    <r>
      <t xml:space="preserve">Activity Expenditure Record </t>
    </r>
    <r>
      <rPr>
        <sz val="11"/>
        <color rgb="FF000000"/>
        <rFont val="Verdana"/>
      </rPr>
      <t>(Insert lines into the following table as required)</t>
    </r>
  </si>
  <si>
    <t>Actual (Local)</t>
  </si>
  <si>
    <t>Actual (US $)</t>
  </si>
  <si>
    <t>VARIANCE</t>
  </si>
  <si>
    <t>(US $)</t>
  </si>
  <si>
    <t>DSA</t>
  </si>
  <si>
    <t xml:space="preserve">Specify number of participants, dates, supply detailed list of participants &amp; contact details </t>
  </si>
  <si>
    <t>Flights</t>
  </si>
  <si>
    <t>Specify list of participants &amp; contact details departure from and arrival to locations / dates and duration of stay.</t>
  </si>
  <si>
    <t xml:space="preserve">NB. For exchange rates, NVACs should use the London Financial Times “Guide to World Currencies” on a Friday immediately preceding the date in which the purchase was made or services acquired or if this procurement took place on a Friday at the rate so stated on that day. </t>
  </si>
  <si>
    <t>SAVAC/South Africa</t>
  </si>
  <si>
    <t>None</t>
  </si>
  <si>
    <t>Stationery, pens, notepad, photocopy forms, etc.</t>
  </si>
  <si>
    <t>Baseline field data in spreadsheets</t>
  </si>
  <si>
    <t>Baseline data analysed and written up</t>
  </si>
  <si>
    <t>Baseline spreadsheets</t>
  </si>
  <si>
    <t>Baseline spreadsheets, draft reports</t>
  </si>
  <si>
    <t>Baselines Assessment in Limpopo (4 Livelihood Zones)</t>
  </si>
  <si>
    <t>6 x 8-seater H1s x 20 days including 8 Feb to 28 Feb</t>
  </si>
  <si>
    <t>Refreshments (220 interviews)</t>
  </si>
  <si>
    <t>Refreshments (540 interviews)</t>
  </si>
  <si>
    <t>2 x 4 seat sedan as support vehilce x 34 days, including 1 Feb to 7 Mar</t>
  </si>
  <si>
    <t>Fuel (180 km/d @ 7 l/100km x 34 days x 2 sedans)</t>
  </si>
  <si>
    <t>Fuel (250 km/d @ 10 l/100km x 20 days x 6 H1s)</t>
  </si>
  <si>
    <t>Livelihoods, food and nutrition security baseline</t>
  </si>
  <si>
    <t>Report</t>
  </si>
  <si>
    <t>Cross sectional analysis of food and nutrition status</t>
  </si>
  <si>
    <t>Data sets, incl Statistics package analysis file</t>
  </si>
  <si>
    <t>Staff Hire</t>
  </si>
  <si>
    <t>Students on HEA field work</t>
  </si>
  <si>
    <t>HEA Team Baselines Assessment training venue in Limpopo, conference hall for 40 people + trainer, 8 days</t>
  </si>
  <si>
    <t>Continuum Team field training venue, conference room for 30 enumerators/officials + 3 trainers 5 days</t>
  </si>
  <si>
    <t>Continuum Team pre-stesting analysis venue, conference room for analysis 12 enumerators + 3 trainers, 1 day</t>
  </si>
  <si>
    <t>HEA Team venue for analysis in Limpopo, conference hall for 40 people + coordinator, 6 days</t>
  </si>
  <si>
    <t>Continuum Team data cleaning &amp; analysis venue, room for 8 analysts, 5 days</t>
  </si>
  <si>
    <t>Continuum Team training in Limpopo, at venue 7 days</t>
  </si>
  <si>
    <t>HEA Team field work accomodation, all over the province. 41 people from 18 days</t>
  </si>
  <si>
    <t>Continuum Team field work accommodation, all over the province. 33 people from 20 days</t>
  </si>
  <si>
    <t>HEA Team training and pre-testing in Limpopo, close to or at venue, 41 people, 8 days</t>
  </si>
  <si>
    <t>HEA Team analysis venue in Limpopo, close to or at venue, 41 people, 7 days</t>
  </si>
  <si>
    <t>HEA Training: 41 participants, 7 days, TA plus all SAVAC (10) and PVAC (20) participants</t>
  </si>
  <si>
    <t>Continuum Training: 33 participants, 9 days, 3 TAs + 28 enumerators</t>
  </si>
  <si>
    <t>HEA Field work: 41 participants, 18 days, TA plus all SAVAC (10) and PVAC (20) participants</t>
  </si>
  <si>
    <t>Analysis: 41 participants, 7 days, TA plus all SAVAC (10) and PVAC (20) participants</t>
  </si>
  <si>
    <t>Continuum Analysis: 9 participants, 7 days, 3 TAs</t>
  </si>
  <si>
    <t>Continuum Team analysis in Limpopo, close to or at venue, 9 people, 7 days</t>
  </si>
  <si>
    <t>Enumerators for Continuum assessment, 24 staff for 20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</si>
</sst>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Verdana"/>
    </font>
    <font>
      <u/>
      <sz val="11"/>
      <color theme="1"/>
      <name val="Verdana"/>
    </font>
    <font>
      <i/>
      <sz val="11"/>
      <color rgb="FF0000FF"/>
      <name val="Verdana"/>
    </font>
    <font>
      <u/>
      <sz val="11"/>
      <color rgb="FF000000"/>
      <name val="Verdana"/>
    </font>
    <font>
      <sz val="11"/>
      <color rgb="FF000000"/>
      <name val="Verdana"/>
    </font>
    <font>
      <sz val="11"/>
      <color theme="1"/>
      <name val="Calibri"/>
      <scheme val="minor"/>
    </font>
    <font>
      <b/>
      <sz val="11"/>
      <color theme="1"/>
      <name val="Verdana"/>
    </font>
    <font>
      <b/>
      <sz val="12"/>
      <color rgb="FF000000"/>
      <name val="Verdana"/>
    </font>
    <font>
      <i/>
      <sz val="10"/>
      <color rgb="FF0000FF"/>
      <name val="Verdana"/>
    </font>
    <font>
      <b/>
      <i/>
      <sz val="11"/>
      <color theme="1"/>
      <name val="Verdana"/>
    </font>
    <font>
      <b/>
      <i/>
      <sz val="10"/>
      <color theme="1"/>
      <name val="Verdana"/>
    </font>
    <font>
      <b/>
      <sz val="12"/>
      <color theme="1"/>
      <name val="Verdana"/>
    </font>
    <font>
      <sz val="10"/>
      <color theme="1"/>
      <name val="Verdana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Verdana"/>
    </font>
    <font>
      <sz val="9"/>
      <color theme="1"/>
      <name val="Verdana"/>
    </font>
    <font>
      <i/>
      <sz val="12"/>
      <color rgb="FF0000FF"/>
      <name val="Calibri"/>
      <family val="2"/>
      <scheme val="minor"/>
    </font>
    <font>
      <i/>
      <sz val="10"/>
      <color theme="1"/>
      <name val="Verdana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4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  <xf numFmtId="0" fontId="13" fillId="0" borderId="0" xfId="0" applyFont="1" applyAlignment="1">
      <alignment horizontal="justify" vertical="center"/>
    </xf>
    <xf numFmtId="0" fontId="14" fillId="0" borderId="1" xfId="0" applyFont="1" applyBorder="1" applyAlignment="1">
      <alignment horizontal="justify" vertical="center" wrapText="1"/>
    </xf>
    <xf numFmtId="0" fontId="14" fillId="0" borderId="0" xfId="0" applyFont="1" applyAlignment="1">
      <alignment horizontal="justify" vertical="center"/>
    </xf>
    <xf numFmtId="0" fontId="8" fillId="0" borderId="0" xfId="0" applyFont="1"/>
    <xf numFmtId="0" fontId="3" fillId="0" borderId="0" xfId="0" applyFont="1" applyAlignment="1">
      <alignment horizontal="right"/>
    </xf>
    <xf numFmtId="0" fontId="7" fillId="0" borderId="0" xfId="0" applyFont="1"/>
    <xf numFmtId="0" fontId="2" fillId="0" borderId="3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18" fillId="0" borderId="3" xfId="0" applyFont="1" applyBorder="1" applyAlignment="1">
      <alignment horizontal="justify" vertical="center" wrapText="1"/>
    </xf>
    <xf numFmtId="0" fontId="9" fillId="0" borderId="3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  <xf numFmtId="0" fontId="19" fillId="0" borderId="3" xfId="0" applyFont="1" applyBorder="1" applyAlignment="1">
      <alignment horizontal="justify" vertical="center" wrapText="1"/>
    </xf>
    <xf numFmtId="0" fontId="4" fillId="0" borderId="3" xfId="0" applyFont="1" applyBorder="1"/>
    <xf numFmtId="0" fontId="7" fillId="0" borderId="3" xfId="0" applyFont="1" applyBorder="1"/>
    <xf numFmtId="0" fontId="11" fillId="0" borderId="0" xfId="0" applyFont="1" applyAlignment="1">
      <alignment horizontal="justify" vertical="center"/>
    </xf>
    <xf numFmtId="0" fontId="10" fillId="0" borderId="3" xfId="0" applyFont="1" applyBorder="1" applyAlignment="1">
      <alignment horizontal="justify" vertical="center" wrapText="1"/>
    </xf>
    <xf numFmtId="0" fontId="14" fillId="0" borderId="3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165" fontId="2" fillId="0" borderId="3" xfId="11" applyNumberFormat="1" applyFont="1" applyBorder="1" applyAlignment="1">
      <alignment horizontal="justify" vertical="center" wrapText="1"/>
    </xf>
    <xf numFmtId="165" fontId="8" fillId="0" borderId="3" xfId="11" applyNumberFormat="1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left" vertical="center" wrapText="1"/>
    </xf>
    <xf numFmtId="0" fontId="2" fillId="0" borderId="0" xfId="0" applyFont="1" applyAlignment="1">
      <alignment horizontal="justify" vertical="center"/>
    </xf>
    <xf numFmtId="0" fontId="0" fillId="0" borderId="0" xfId="0" applyAlignment="1"/>
    <xf numFmtId="0" fontId="14" fillId="0" borderId="2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0" fillId="0" borderId="3" xfId="0" applyBorder="1" applyAlignment="1"/>
    <xf numFmtId="0" fontId="4" fillId="0" borderId="3" xfId="0" applyFont="1" applyBorder="1" applyAlignment="1">
      <alignment horizontal="justify" vertical="center" wrapText="1"/>
    </xf>
    <xf numFmtId="0" fontId="20" fillId="0" borderId="3" xfId="0" applyFont="1" applyBorder="1" applyAlignment="1"/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8" fillId="0" borderId="0" xfId="0" applyFont="1" applyAlignment="1">
      <alignment horizontal="justify" vertical="center"/>
    </xf>
    <xf numFmtId="0" fontId="7" fillId="0" borderId="0" xfId="0" applyFont="1" applyAlignment="1"/>
    <xf numFmtId="0" fontId="4" fillId="0" borderId="3" xfId="0" applyFont="1" applyBorder="1" applyAlignment="1"/>
    <xf numFmtId="0" fontId="7" fillId="0" borderId="3" xfId="0" applyFont="1" applyBorder="1" applyAlignment="1"/>
    <xf numFmtId="15" fontId="4" fillId="0" borderId="3" xfId="0" applyNumberFormat="1" applyFont="1" applyBorder="1" applyAlignment="1"/>
    <xf numFmtId="15" fontId="4" fillId="0" borderId="3" xfId="0" applyNumberFormat="1" applyFont="1" applyFill="1" applyBorder="1" applyAlignment="1"/>
    <xf numFmtId="0" fontId="7" fillId="0" borderId="3" xfId="0" applyFont="1" applyFill="1" applyBorder="1" applyAlignment="1"/>
    <xf numFmtId="0" fontId="2" fillId="0" borderId="3" xfId="0" applyFont="1" applyBorder="1" applyAlignment="1">
      <alignment horizontal="center" vertical="center" wrapText="1"/>
    </xf>
    <xf numFmtId="0" fontId="4" fillId="0" borderId="4" xfId="0" applyFont="1" applyBorder="1" applyAlignment="1"/>
    <xf numFmtId="0" fontId="0" fillId="0" borderId="5" xfId="0" applyBorder="1" applyAlignment="1"/>
    <xf numFmtId="0" fontId="0" fillId="0" borderId="6" xfId="0" applyBorder="1" applyAlignment="1"/>
    <xf numFmtId="0" fontId="14" fillId="0" borderId="3" xfId="0" applyFont="1" applyBorder="1" applyAlignment="1">
      <alignment horizontal="justify" vertical="center" wrapText="1"/>
    </xf>
    <xf numFmtId="0" fontId="21" fillId="0" borderId="0" xfId="0" applyFont="1" applyAlignment="1">
      <alignment horizontal="justify" vertical="center"/>
    </xf>
    <xf numFmtId="0" fontId="0" fillId="0" borderId="0" xfId="0" applyFont="1" applyAlignment="1"/>
  </cellXfs>
  <cellStyles count="54">
    <cellStyle name="Comma" xfId="1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1"/>
  <sheetViews>
    <sheetView tabSelected="1" topLeftCell="A27" zoomScale="125" zoomScaleNormal="125" zoomScalePageLayoutView="125" workbookViewId="0">
      <selection activeCell="F6" sqref="F6"/>
    </sheetView>
  </sheetViews>
  <sheetFormatPr baseColWidth="10" defaultColWidth="10.83203125" defaultRowHeight="14" x14ac:dyDescent="0"/>
  <cols>
    <col min="1" max="1" width="3.6640625" style="8" customWidth="1"/>
    <col min="2" max="2" width="76" style="8" customWidth="1"/>
    <col min="3" max="3" width="7.5" style="8" customWidth="1"/>
    <col min="4" max="4" width="8.6640625" style="8" customWidth="1"/>
    <col min="5" max="5" width="14.5" style="8" customWidth="1"/>
    <col min="6" max="6" width="12.1640625" style="8" customWidth="1"/>
    <col min="7" max="7" width="8.1640625" style="8" customWidth="1"/>
    <col min="8" max="16384" width="10.83203125" style="8"/>
  </cols>
  <sheetData>
    <row r="1" spans="2:7" ht="15">
      <c r="B1" s="7" t="s">
        <v>30</v>
      </c>
      <c r="C1" s="44" t="s">
        <v>48</v>
      </c>
      <c r="D1" s="45"/>
      <c r="E1" s="45"/>
      <c r="F1" s="45"/>
    </row>
    <row r="2" spans="2:7" ht="15">
      <c r="B2" s="7" t="s">
        <v>31</v>
      </c>
      <c r="C2" s="44" t="s">
        <v>55</v>
      </c>
      <c r="D2" s="45"/>
      <c r="E2" s="45"/>
      <c r="F2" s="45"/>
    </row>
    <row r="3" spans="2:7" ht="15">
      <c r="B3" s="7" t="s">
        <v>32</v>
      </c>
      <c r="C3" s="46">
        <v>42037</v>
      </c>
      <c r="D3" s="45"/>
      <c r="E3" s="45"/>
      <c r="F3" s="45"/>
    </row>
    <row r="4" spans="2:7" ht="15">
      <c r="B4" s="7" t="s">
        <v>33</v>
      </c>
      <c r="C4" s="47">
        <v>41704</v>
      </c>
      <c r="D4" s="48"/>
      <c r="E4" s="48"/>
      <c r="F4" s="48"/>
    </row>
    <row r="5" spans="2:7" ht="15">
      <c r="B5" s="7" t="s">
        <v>34</v>
      </c>
      <c r="C5" s="17" t="s">
        <v>36</v>
      </c>
      <c r="D5" s="18"/>
      <c r="E5" s="18"/>
      <c r="F5" s="18">
        <v>15.6</v>
      </c>
    </row>
    <row r="6" spans="2:7" ht="15">
      <c r="B6" s="6" t="s">
        <v>0</v>
      </c>
    </row>
    <row r="7" spans="2:7">
      <c r="B7" s="42" t="s">
        <v>1</v>
      </c>
      <c r="C7" s="43"/>
      <c r="D7" s="43"/>
      <c r="E7" s="43"/>
      <c r="F7" s="43"/>
      <c r="G7" s="43"/>
    </row>
    <row r="8" spans="2:7" ht="28">
      <c r="B8" s="9" t="s">
        <v>2</v>
      </c>
      <c r="C8" s="10" t="s">
        <v>3</v>
      </c>
      <c r="D8" s="10" t="s">
        <v>4</v>
      </c>
      <c r="E8" s="10" t="s">
        <v>5</v>
      </c>
      <c r="F8" s="10" t="s">
        <v>6</v>
      </c>
    </row>
    <row r="9" spans="2:7">
      <c r="B9" s="11" t="s">
        <v>7</v>
      </c>
      <c r="C9" s="9"/>
      <c r="D9" s="9"/>
      <c r="E9" s="24"/>
      <c r="F9" s="24"/>
    </row>
    <row r="10" spans="2:7" ht="28">
      <c r="B10" s="26" t="s">
        <v>68</v>
      </c>
      <c r="C10" s="9">
        <f>41*8</f>
        <v>328</v>
      </c>
      <c r="D10" s="9">
        <v>400</v>
      </c>
      <c r="E10" s="24">
        <f t="shared" ref="E10:E14" si="0">C10*D10</f>
        <v>131200</v>
      </c>
      <c r="F10" s="24">
        <f>E10/F$5</f>
        <v>8410.2564102564102</v>
      </c>
    </row>
    <row r="11" spans="2:7" ht="28">
      <c r="B11" s="28" t="s">
        <v>69</v>
      </c>
      <c r="C11" s="27">
        <f>33*5</f>
        <v>165</v>
      </c>
      <c r="D11" s="27">
        <v>400</v>
      </c>
      <c r="E11" s="24">
        <f t="shared" si="0"/>
        <v>66000</v>
      </c>
      <c r="F11" s="24">
        <f t="shared" ref="F11:F12" si="1">E11/F$5</f>
        <v>4230.7692307692305</v>
      </c>
    </row>
    <row r="12" spans="2:7" ht="28">
      <c r="B12" s="28" t="s">
        <v>70</v>
      </c>
      <c r="C12" s="27">
        <f>33*1</f>
        <v>33</v>
      </c>
      <c r="D12" s="27">
        <v>400</v>
      </c>
      <c r="E12" s="24">
        <f t="shared" si="0"/>
        <v>13200</v>
      </c>
      <c r="F12" s="24">
        <f t="shared" si="1"/>
        <v>846.15384615384619</v>
      </c>
    </row>
    <row r="13" spans="2:7" ht="28">
      <c r="B13" s="12" t="s">
        <v>71</v>
      </c>
      <c r="C13" s="9">
        <f>6*41</f>
        <v>246</v>
      </c>
      <c r="D13" s="27">
        <v>400</v>
      </c>
      <c r="E13" s="24">
        <f t="shared" si="0"/>
        <v>98400</v>
      </c>
      <c r="F13" s="24">
        <f>E13/F$5</f>
        <v>6307.6923076923076</v>
      </c>
    </row>
    <row r="14" spans="2:7">
      <c r="B14" s="28" t="s">
        <v>72</v>
      </c>
      <c r="C14" s="27">
        <f>8*5</f>
        <v>40</v>
      </c>
      <c r="D14" s="27">
        <v>400</v>
      </c>
      <c r="E14" s="24">
        <f t="shared" si="0"/>
        <v>16000</v>
      </c>
      <c r="F14" s="24">
        <f>E14/F$5</f>
        <v>1025.6410256410256</v>
      </c>
    </row>
    <row r="15" spans="2:7">
      <c r="B15" s="11" t="s">
        <v>11</v>
      </c>
      <c r="C15" s="9"/>
      <c r="D15" s="9"/>
      <c r="E15" s="24"/>
      <c r="F15" s="24"/>
    </row>
    <row r="16" spans="2:7" ht="28">
      <c r="B16" s="12" t="s">
        <v>76</v>
      </c>
      <c r="C16" s="9">
        <f>41*8</f>
        <v>328</v>
      </c>
      <c r="D16" s="9">
        <v>1000</v>
      </c>
      <c r="E16" s="24">
        <f t="shared" ref="E16:E21" si="2">C16*D16</f>
        <v>328000</v>
      </c>
      <c r="F16" s="24">
        <f t="shared" ref="F16:F21" si="3">E16/F$5</f>
        <v>21025.641025641027</v>
      </c>
    </row>
    <row r="17" spans="2:6">
      <c r="B17" s="28" t="s">
        <v>73</v>
      </c>
      <c r="C17" s="27">
        <f>33*7</f>
        <v>231</v>
      </c>
      <c r="D17" s="27">
        <v>1000</v>
      </c>
      <c r="E17" s="24">
        <f t="shared" si="2"/>
        <v>231000</v>
      </c>
      <c r="F17" s="24">
        <f t="shared" si="3"/>
        <v>14807.692307692309</v>
      </c>
    </row>
    <row r="18" spans="2:6" ht="28">
      <c r="B18" s="23" t="s">
        <v>74</v>
      </c>
      <c r="C18" s="22">
        <f>41*18</f>
        <v>738</v>
      </c>
      <c r="D18" s="22">
        <v>950</v>
      </c>
      <c r="E18" s="24">
        <f t="shared" si="2"/>
        <v>701100</v>
      </c>
      <c r="F18" s="24">
        <f t="shared" si="3"/>
        <v>44942.307692307695</v>
      </c>
    </row>
    <row r="19" spans="2:6" ht="28">
      <c r="B19" s="28" t="s">
        <v>75</v>
      </c>
      <c r="C19" s="27">
        <f>20*33</f>
        <v>660</v>
      </c>
      <c r="D19" s="27">
        <v>950</v>
      </c>
      <c r="E19" s="24">
        <f t="shared" si="2"/>
        <v>627000</v>
      </c>
      <c r="F19" s="24">
        <f t="shared" si="3"/>
        <v>40192.307692307695</v>
      </c>
    </row>
    <row r="20" spans="2:6">
      <c r="B20" s="12" t="s">
        <v>77</v>
      </c>
      <c r="C20" s="9">
        <f>41*7</f>
        <v>287</v>
      </c>
      <c r="D20" s="9">
        <v>1000</v>
      </c>
      <c r="E20" s="24">
        <f t="shared" si="2"/>
        <v>287000</v>
      </c>
      <c r="F20" s="24">
        <f t="shared" si="3"/>
        <v>18397.435897435898</v>
      </c>
    </row>
    <row r="21" spans="2:6">
      <c r="B21" s="28" t="s">
        <v>83</v>
      </c>
      <c r="C21" s="27">
        <f>9*7</f>
        <v>63</v>
      </c>
      <c r="D21" s="27">
        <v>1000</v>
      </c>
      <c r="E21" s="24">
        <f t="shared" si="2"/>
        <v>63000</v>
      </c>
      <c r="F21" s="24">
        <f t="shared" si="3"/>
        <v>4038.4615384615386</v>
      </c>
    </row>
    <row r="22" spans="2:6">
      <c r="B22" s="11" t="s">
        <v>12</v>
      </c>
      <c r="C22" s="9"/>
      <c r="D22" s="9"/>
      <c r="E22" s="24"/>
      <c r="F22" s="24"/>
    </row>
    <row r="23" spans="2:6" ht="28">
      <c r="B23" s="12" t="s">
        <v>78</v>
      </c>
      <c r="C23" s="22">
        <f>41*7</f>
        <v>287</v>
      </c>
      <c r="D23" s="9">
        <v>326</v>
      </c>
      <c r="E23" s="24">
        <f t="shared" ref="E23:E25" si="4">C23*D23</f>
        <v>93562</v>
      </c>
      <c r="F23" s="24">
        <f t="shared" ref="F23:F25" si="5">E23/F$5</f>
        <v>5997.5641025641025</v>
      </c>
    </row>
    <row r="24" spans="2:6">
      <c r="B24" s="28" t="s">
        <v>79</v>
      </c>
      <c r="C24" s="27">
        <f>33*8</f>
        <v>264</v>
      </c>
      <c r="D24" s="27">
        <v>326</v>
      </c>
      <c r="E24" s="24">
        <f t="shared" si="4"/>
        <v>86064</v>
      </c>
      <c r="F24" s="24">
        <f t="shared" si="5"/>
        <v>5516.9230769230771</v>
      </c>
    </row>
    <row r="25" spans="2:6" ht="28">
      <c r="B25" s="23" t="s">
        <v>80</v>
      </c>
      <c r="C25" s="22">
        <f>41*18</f>
        <v>738</v>
      </c>
      <c r="D25" s="27">
        <v>326</v>
      </c>
      <c r="E25" s="24">
        <f t="shared" si="4"/>
        <v>240588</v>
      </c>
      <c r="F25" s="24">
        <f t="shared" si="5"/>
        <v>15422.307692307693</v>
      </c>
    </row>
    <row r="26" spans="2:6" ht="28">
      <c r="B26" s="23" t="s">
        <v>81</v>
      </c>
      <c r="C26" s="22">
        <f>41*7</f>
        <v>287</v>
      </c>
      <c r="D26" s="27">
        <v>326</v>
      </c>
      <c r="E26" s="24">
        <f t="shared" ref="E26:E28" si="6">C26*D26</f>
        <v>93562</v>
      </c>
      <c r="F26" s="24">
        <f t="shared" ref="F26:F28" si="7">E26/F$5</f>
        <v>5997.5641025641025</v>
      </c>
    </row>
    <row r="27" spans="2:6">
      <c r="B27" s="28" t="s">
        <v>82</v>
      </c>
      <c r="C27" s="27">
        <f>9*7</f>
        <v>63</v>
      </c>
      <c r="D27" s="27">
        <v>326</v>
      </c>
      <c r="E27" s="24">
        <f t="shared" si="6"/>
        <v>20538</v>
      </c>
      <c r="F27" s="24">
        <f t="shared" si="7"/>
        <v>1316.5384615384617</v>
      </c>
    </row>
    <row r="28" spans="2:6">
      <c r="B28" s="28" t="s">
        <v>57</v>
      </c>
      <c r="C28" s="27">
        <f>220*8*2.5</f>
        <v>4400</v>
      </c>
      <c r="D28" s="27">
        <v>45</v>
      </c>
      <c r="E28" s="24">
        <f t="shared" si="6"/>
        <v>198000</v>
      </c>
      <c r="F28" s="24">
        <f t="shared" si="7"/>
        <v>12692.307692307693</v>
      </c>
    </row>
    <row r="29" spans="2:6">
      <c r="B29" s="28" t="s">
        <v>58</v>
      </c>
      <c r="C29" s="27">
        <f>540*2*2.5</f>
        <v>2700</v>
      </c>
      <c r="D29" s="27">
        <f>3</f>
        <v>3</v>
      </c>
      <c r="E29" s="24">
        <f t="shared" ref="E29" si="8">C29*D29</f>
        <v>8100</v>
      </c>
      <c r="F29" s="24">
        <f t="shared" ref="F29" si="9">E29/F$5</f>
        <v>519.23076923076928</v>
      </c>
    </row>
    <row r="30" spans="2:6">
      <c r="B30" s="11" t="s">
        <v>66</v>
      </c>
      <c r="C30" s="29"/>
      <c r="D30" s="29"/>
      <c r="E30" s="24"/>
      <c r="F30" s="24"/>
    </row>
    <row r="31" spans="2:6">
      <c r="B31" s="30" t="s">
        <v>84</v>
      </c>
      <c r="C31" s="29">
        <f>24*20</f>
        <v>480</v>
      </c>
      <c r="D31" s="29">
        <v>640</v>
      </c>
      <c r="E31" s="24">
        <f t="shared" ref="E31:E32" si="10">C31*D31</f>
        <v>307200</v>
      </c>
      <c r="F31" s="24">
        <f t="shared" ref="F31:F32" si="11">E31/F$5</f>
        <v>19692.307692307691</v>
      </c>
    </row>
    <row r="32" spans="2:6">
      <c r="B32" s="30" t="s">
        <v>67</v>
      </c>
      <c r="C32" s="29">
        <f>10*20</f>
        <v>200</v>
      </c>
      <c r="D32" s="29">
        <v>640</v>
      </c>
      <c r="E32" s="24">
        <f t="shared" si="10"/>
        <v>128000</v>
      </c>
      <c r="F32" s="24">
        <f t="shared" si="11"/>
        <v>8205.1282051282051</v>
      </c>
    </row>
    <row r="33" spans="2:6">
      <c r="B33" s="11" t="s">
        <v>45</v>
      </c>
      <c r="C33" s="9"/>
      <c r="D33" s="9"/>
      <c r="E33" s="24"/>
      <c r="F33" s="24"/>
    </row>
    <row r="34" spans="2:6">
      <c r="B34" s="12" t="s">
        <v>49</v>
      </c>
      <c r="C34" s="9"/>
      <c r="D34" s="9"/>
      <c r="E34" s="24">
        <f>C34*D34</f>
        <v>0</v>
      </c>
      <c r="F34" s="24">
        <f>E34/F$5</f>
        <v>0</v>
      </c>
    </row>
    <row r="35" spans="2:6">
      <c r="B35" s="11" t="s">
        <v>13</v>
      </c>
      <c r="C35" s="9"/>
      <c r="D35" s="9"/>
      <c r="E35" s="24"/>
      <c r="F35" s="24"/>
    </row>
    <row r="36" spans="2:6">
      <c r="B36" s="12" t="s">
        <v>49</v>
      </c>
      <c r="C36" s="9"/>
      <c r="D36" s="9"/>
      <c r="E36" s="24">
        <f>C36*D36</f>
        <v>0</v>
      </c>
      <c r="F36" s="24">
        <f>E36/F$5</f>
        <v>0</v>
      </c>
    </row>
    <row r="37" spans="2:6">
      <c r="B37" s="11" t="s">
        <v>15</v>
      </c>
      <c r="C37" s="9"/>
      <c r="D37" s="9"/>
      <c r="E37" s="24"/>
      <c r="F37" s="24"/>
    </row>
    <row r="38" spans="2:6">
      <c r="B38" s="12" t="s">
        <v>56</v>
      </c>
      <c r="C38" s="9">
        <f>6*20</f>
        <v>120</v>
      </c>
      <c r="D38" s="9">
        <v>750</v>
      </c>
      <c r="E38" s="24">
        <f t="shared" ref="E38" si="12">C38*D38</f>
        <v>90000</v>
      </c>
      <c r="F38" s="24">
        <f t="shared" ref="F38:F43" si="13">E38/F$5</f>
        <v>5769.2307692307695</v>
      </c>
    </row>
    <row r="39" spans="2:6">
      <c r="B39" s="23" t="s">
        <v>59</v>
      </c>
      <c r="C39" s="22">
        <f>2*34</f>
        <v>68</v>
      </c>
      <c r="D39" s="22">
        <v>197</v>
      </c>
      <c r="E39" s="24">
        <f t="shared" ref="E39" si="14">C39*D39</f>
        <v>13396</v>
      </c>
      <c r="F39" s="24">
        <f t="shared" si="13"/>
        <v>858.71794871794873</v>
      </c>
    </row>
    <row r="40" spans="2:6">
      <c r="B40" s="28" t="s">
        <v>61</v>
      </c>
      <c r="C40" s="27">
        <f>(250/100)*10*20*6</f>
        <v>3000</v>
      </c>
      <c r="D40" s="27">
        <v>14</v>
      </c>
      <c r="E40" s="24">
        <f t="shared" ref="E40:E41" si="15">C40*D40</f>
        <v>42000</v>
      </c>
      <c r="F40" s="24">
        <f t="shared" ref="F40:F41" si="16">E40/F$5</f>
        <v>2692.3076923076924</v>
      </c>
    </row>
    <row r="41" spans="2:6">
      <c r="B41" s="28" t="s">
        <v>60</v>
      </c>
      <c r="C41" s="27">
        <f>(180/100)*7*34*2</f>
        <v>856.8</v>
      </c>
      <c r="D41" s="27">
        <v>14</v>
      </c>
      <c r="E41" s="24">
        <f t="shared" si="15"/>
        <v>11995.199999999999</v>
      </c>
      <c r="F41" s="24">
        <f t="shared" si="16"/>
        <v>768.92307692307691</v>
      </c>
    </row>
    <row r="42" spans="2:6">
      <c r="B42" s="11" t="s">
        <v>17</v>
      </c>
      <c r="C42" s="9"/>
      <c r="D42" s="9"/>
      <c r="E42" s="24"/>
      <c r="F42" s="24"/>
    </row>
    <row r="43" spans="2:6">
      <c r="B43" s="12" t="s">
        <v>50</v>
      </c>
      <c r="C43" s="9">
        <v>1</v>
      </c>
      <c r="D43" s="9">
        <v>4000</v>
      </c>
      <c r="E43" s="24">
        <f t="shared" ref="E43" si="17">C43*D43</f>
        <v>4000</v>
      </c>
      <c r="F43" s="24">
        <f t="shared" si="13"/>
        <v>256.41025641025641</v>
      </c>
    </row>
    <row r="44" spans="2:6">
      <c r="B44" s="12"/>
      <c r="C44" s="9"/>
      <c r="D44" s="9"/>
      <c r="E44" s="24"/>
      <c r="F44" s="24"/>
    </row>
    <row r="45" spans="2:6">
      <c r="B45" s="13" t="s">
        <v>19</v>
      </c>
      <c r="C45" s="9"/>
      <c r="D45" s="9"/>
      <c r="E45" s="25">
        <f>SUM(E8:E44)</f>
        <v>3898905.2</v>
      </c>
      <c r="F45" s="25">
        <f>SUM(F8:F44)</f>
        <v>249929.82051282047</v>
      </c>
    </row>
    <row r="47" spans="2:6">
      <c r="B47" s="12" t="s">
        <v>10</v>
      </c>
      <c r="C47" s="9"/>
      <c r="D47" s="9"/>
      <c r="E47" s="9"/>
      <c r="F47" s="9"/>
    </row>
    <row r="48" spans="2:6">
      <c r="B48" s="11" t="s">
        <v>17</v>
      </c>
      <c r="C48" s="9"/>
      <c r="D48" s="9"/>
      <c r="E48" s="9"/>
      <c r="F48" s="9"/>
    </row>
    <row r="49" spans="2:6">
      <c r="B49" s="12" t="s">
        <v>18</v>
      </c>
      <c r="C49" s="9"/>
      <c r="D49" s="9"/>
      <c r="E49" s="9"/>
      <c r="F49" s="9"/>
    </row>
    <row r="50" spans="2:6">
      <c r="B50" s="12" t="s">
        <v>10</v>
      </c>
      <c r="C50" s="9"/>
      <c r="D50" s="9"/>
      <c r="E50" s="9"/>
      <c r="F50" s="9"/>
    </row>
    <row r="51" spans="2:6" ht="16">
      <c r="B51" s="14" t="s">
        <v>19</v>
      </c>
      <c r="C51" s="9"/>
      <c r="D51" s="9"/>
      <c r="E51" s="9"/>
      <c r="F51" s="9"/>
    </row>
    <row r="52" spans="2:6" ht="26">
      <c r="B52" s="2" t="s">
        <v>20</v>
      </c>
      <c r="C52"/>
      <c r="D52"/>
      <c r="E52"/>
      <c r="F52"/>
    </row>
    <row r="53" spans="2:6" ht="16">
      <c r="B53" s="3" t="s">
        <v>21</v>
      </c>
      <c r="C53"/>
      <c r="D53"/>
      <c r="E53"/>
      <c r="F53"/>
    </row>
    <row r="54" spans="2:6" ht="22" customHeight="1">
      <c r="B54" s="15" t="s">
        <v>2</v>
      </c>
      <c r="C54" s="16" t="s">
        <v>22</v>
      </c>
      <c r="D54" s="35" t="s">
        <v>23</v>
      </c>
      <c r="E54" s="36"/>
      <c r="F54" s="36"/>
    </row>
    <row r="55" spans="2:6" ht="15">
      <c r="B55" s="12" t="s">
        <v>62</v>
      </c>
      <c r="C55" s="9">
        <v>4</v>
      </c>
      <c r="D55" s="37" t="s">
        <v>63</v>
      </c>
      <c r="E55" s="38"/>
      <c r="F55" s="38"/>
    </row>
    <row r="56" spans="2:6" ht="31" customHeight="1">
      <c r="B56" s="28" t="s">
        <v>64</v>
      </c>
      <c r="C56" s="27">
        <v>4</v>
      </c>
      <c r="D56" s="39" t="s">
        <v>65</v>
      </c>
      <c r="E56" s="40"/>
      <c r="F56" s="41"/>
    </row>
    <row r="57" spans="2:6" ht="15">
      <c r="B57" s="12" t="s">
        <v>51</v>
      </c>
      <c r="C57" s="9">
        <v>4</v>
      </c>
      <c r="D57" s="37" t="s">
        <v>53</v>
      </c>
      <c r="E57" s="38"/>
      <c r="F57" s="38"/>
    </row>
    <row r="58" spans="2:6" ht="15">
      <c r="B58" s="12" t="s">
        <v>52</v>
      </c>
      <c r="C58" s="9">
        <v>4</v>
      </c>
      <c r="D58" s="37" t="s">
        <v>54</v>
      </c>
      <c r="E58" s="38"/>
      <c r="F58" s="38"/>
    </row>
    <row r="59" spans="2:6" ht="15">
      <c r="B59" s="1"/>
      <c r="C59"/>
      <c r="D59"/>
      <c r="E59"/>
      <c r="F59"/>
    </row>
    <row r="60" spans="2:6" ht="15">
      <c r="B60" s="1" t="s">
        <v>25</v>
      </c>
      <c r="C60"/>
      <c r="D60"/>
      <c r="E60"/>
      <c r="F60"/>
    </row>
    <row r="61" spans="2:6" ht="16" thickBot="1">
      <c r="B61" s="1"/>
      <c r="C61"/>
      <c r="D61"/>
      <c r="E61"/>
      <c r="F61"/>
    </row>
    <row r="62" spans="2:6" ht="15">
      <c r="B62" s="33" t="s">
        <v>26</v>
      </c>
      <c r="C62"/>
      <c r="D62"/>
      <c r="E62"/>
      <c r="F62"/>
    </row>
    <row r="63" spans="2:6" ht="16" thickBot="1">
      <c r="B63" s="34"/>
      <c r="C63"/>
      <c r="D63"/>
      <c r="E63"/>
      <c r="F63"/>
    </row>
    <row r="64" spans="2:6" ht="16" thickBot="1">
      <c r="B64" s="4"/>
      <c r="C64"/>
      <c r="D64"/>
      <c r="E64"/>
      <c r="F64"/>
    </row>
    <row r="65" spans="2:6" ht="15">
      <c r="B65" s="33" t="s">
        <v>27</v>
      </c>
      <c r="C65"/>
      <c r="D65"/>
      <c r="E65"/>
      <c r="F65"/>
    </row>
    <row r="66" spans="2:6" ht="16" thickBot="1">
      <c r="B66" s="34"/>
      <c r="C66"/>
      <c r="D66"/>
      <c r="E66"/>
      <c r="F66"/>
    </row>
    <row r="67" spans="2:6" ht="16" thickBot="1">
      <c r="B67" s="4"/>
      <c r="C67"/>
      <c r="D67"/>
      <c r="E67"/>
      <c r="F67"/>
    </row>
    <row r="68" spans="2:6" ht="15">
      <c r="B68" s="33" t="s">
        <v>28</v>
      </c>
      <c r="C68"/>
      <c r="D68"/>
      <c r="E68"/>
      <c r="F68"/>
    </row>
    <row r="69" spans="2:6" ht="16" thickBot="1">
      <c r="B69" s="34"/>
      <c r="C69"/>
      <c r="D69"/>
      <c r="E69"/>
      <c r="F69"/>
    </row>
    <row r="70" spans="2:6" ht="15">
      <c r="B70" s="5"/>
      <c r="C70"/>
      <c r="D70"/>
      <c r="E70"/>
      <c r="F70"/>
    </row>
    <row r="71" spans="2:6" ht="15">
      <c r="B71" s="31" t="s">
        <v>29</v>
      </c>
      <c r="C71" s="32"/>
      <c r="D71" s="32"/>
      <c r="E71" s="32"/>
      <c r="F71" s="32"/>
    </row>
  </sheetData>
  <mergeCells count="14">
    <mergeCell ref="B7:G7"/>
    <mergeCell ref="C1:F1"/>
    <mergeCell ref="C2:F2"/>
    <mergeCell ref="C3:F3"/>
    <mergeCell ref="C4:F4"/>
    <mergeCell ref="B71:F71"/>
    <mergeCell ref="B65:B66"/>
    <mergeCell ref="B68:B69"/>
    <mergeCell ref="D54:F54"/>
    <mergeCell ref="D55:F55"/>
    <mergeCell ref="D57:F57"/>
    <mergeCell ref="D58:F58"/>
    <mergeCell ref="B62:B63"/>
    <mergeCell ref="D56:F56"/>
  </mergeCells>
  <phoneticPr fontId="15" type="noConversion"/>
  <pageMargins left="0.75000000000000011" right="0.75000000000000011" top="1" bottom="1" header="0.5" footer="0.5"/>
  <pageSetup paperSize="9" orientation="landscape" horizontalDpi="4294967292" verticalDpi="4294967292"/>
  <headerFooter>
    <oddHeader>&amp;L&amp;"Verdana Bold,Bold"&amp;9&amp;K000000Form 2&amp;"Verdana,Regular" BUDGET AND DELIVERABLES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0"/>
  <sheetViews>
    <sheetView workbookViewId="0">
      <selection activeCell="J23" sqref="J23"/>
    </sheetView>
  </sheetViews>
  <sheetFormatPr baseColWidth="10" defaultColWidth="10.83203125" defaultRowHeight="14" x14ac:dyDescent="0"/>
  <cols>
    <col min="1" max="1" width="3.6640625" style="8" customWidth="1"/>
    <col min="2" max="2" width="69.83203125" style="8" customWidth="1"/>
    <col min="3" max="3" width="7.5" style="8" customWidth="1"/>
    <col min="4" max="4" width="5.1640625" style="8" customWidth="1"/>
    <col min="5" max="5" width="6.1640625" style="8" customWidth="1"/>
    <col min="6" max="6" width="9.83203125" style="8" customWidth="1"/>
    <col min="7" max="7" width="8.1640625" style="8" customWidth="1"/>
    <col min="8" max="16384" width="10.83203125" style="8"/>
  </cols>
  <sheetData>
    <row r="1" spans="2:8" ht="15">
      <c r="B1" s="7" t="s">
        <v>30</v>
      </c>
      <c r="C1" s="50" t="s">
        <v>35</v>
      </c>
      <c r="D1" s="51"/>
      <c r="E1" s="51"/>
      <c r="F1" s="51"/>
      <c r="G1" s="51"/>
      <c r="H1" s="52"/>
    </row>
    <row r="2" spans="2:8" ht="15">
      <c r="B2" s="7" t="s">
        <v>31</v>
      </c>
      <c r="C2" s="44" t="s">
        <v>35</v>
      </c>
      <c r="D2" s="45"/>
      <c r="E2" s="45"/>
      <c r="F2" s="45"/>
      <c r="G2" s="36"/>
      <c r="H2" s="36"/>
    </row>
    <row r="3" spans="2:8" ht="15">
      <c r="B3" s="7" t="s">
        <v>32</v>
      </c>
      <c r="C3" s="44" t="s">
        <v>35</v>
      </c>
      <c r="D3" s="45"/>
      <c r="E3" s="45"/>
      <c r="F3" s="45"/>
      <c r="G3" s="36"/>
      <c r="H3" s="36"/>
    </row>
    <row r="4" spans="2:8" ht="15">
      <c r="B4" s="7" t="s">
        <v>33</v>
      </c>
      <c r="C4" s="44" t="s">
        <v>35</v>
      </c>
      <c r="D4" s="45"/>
      <c r="E4" s="45"/>
      <c r="F4" s="45"/>
      <c r="G4" s="36"/>
      <c r="H4" s="36"/>
    </row>
    <row r="5" spans="2:8" ht="15">
      <c r="B5" s="7" t="s">
        <v>34</v>
      </c>
      <c r="C5" s="44" t="s">
        <v>36</v>
      </c>
      <c r="D5" s="36"/>
      <c r="E5" s="36"/>
      <c r="F5" s="36"/>
      <c r="G5" s="36"/>
      <c r="H5" s="36"/>
    </row>
    <row r="6" spans="2:8" ht="15">
      <c r="B6" s="6" t="s">
        <v>37</v>
      </c>
    </row>
    <row r="7" spans="2:8">
      <c r="B7" s="42" t="s">
        <v>38</v>
      </c>
      <c r="C7" s="43"/>
      <c r="D7" s="43"/>
      <c r="E7" s="43"/>
      <c r="F7" s="43"/>
      <c r="G7" s="43"/>
    </row>
    <row r="8" spans="2:8">
      <c r="B8" s="35" t="s">
        <v>2</v>
      </c>
      <c r="C8" s="49" t="s">
        <v>6</v>
      </c>
      <c r="D8" s="49" t="s">
        <v>3</v>
      </c>
      <c r="E8" s="49" t="s">
        <v>4</v>
      </c>
      <c r="F8" s="49" t="s">
        <v>39</v>
      </c>
      <c r="G8" s="49" t="s">
        <v>40</v>
      </c>
      <c r="H8" s="10" t="s">
        <v>41</v>
      </c>
    </row>
    <row r="9" spans="2:8">
      <c r="B9" s="35"/>
      <c r="C9" s="49"/>
      <c r="D9" s="49"/>
      <c r="E9" s="49"/>
      <c r="F9" s="49"/>
      <c r="G9" s="49"/>
      <c r="H9" s="10" t="s">
        <v>42</v>
      </c>
    </row>
    <row r="10" spans="2:8">
      <c r="B10" s="11" t="s">
        <v>7</v>
      </c>
      <c r="C10" s="9"/>
      <c r="D10" s="9"/>
      <c r="E10" s="9"/>
      <c r="F10" s="9"/>
      <c r="G10" s="9"/>
      <c r="H10" s="15"/>
    </row>
    <row r="11" spans="2:8">
      <c r="B11" s="20" t="s">
        <v>8</v>
      </c>
      <c r="C11" s="9"/>
      <c r="D11" s="9" t="s">
        <v>9</v>
      </c>
      <c r="E11" s="9" t="s">
        <v>9</v>
      </c>
      <c r="F11" s="9"/>
      <c r="G11" s="9"/>
      <c r="H11" s="9"/>
    </row>
    <row r="12" spans="2:8">
      <c r="B12" s="12" t="s">
        <v>10</v>
      </c>
      <c r="C12" s="9"/>
      <c r="D12" s="9" t="s">
        <v>9</v>
      </c>
      <c r="E12" s="9"/>
      <c r="F12" s="9"/>
      <c r="G12" s="9"/>
      <c r="H12" s="9"/>
    </row>
    <row r="13" spans="2:8">
      <c r="B13" s="11" t="s">
        <v>11</v>
      </c>
      <c r="C13" s="9"/>
      <c r="D13" s="9"/>
      <c r="E13" s="9"/>
      <c r="F13" s="9"/>
      <c r="G13" s="9"/>
      <c r="H13" s="9"/>
    </row>
    <row r="14" spans="2:8">
      <c r="B14" s="20" t="s">
        <v>8</v>
      </c>
      <c r="C14" s="9"/>
      <c r="D14" s="9" t="s">
        <v>9</v>
      </c>
      <c r="E14" s="9" t="s">
        <v>9</v>
      </c>
      <c r="F14" s="9"/>
      <c r="G14" s="9"/>
      <c r="H14" s="9"/>
    </row>
    <row r="15" spans="2:8">
      <c r="B15" s="12" t="s">
        <v>10</v>
      </c>
      <c r="C15" s="9"/>
      <c r="D15" s="9"/>
      <c r="E15" s="9"/>
      <c r="F15" s="9"/>
      <c r="G15" s="9"/>
      <c r="H15" s="9"/>
    </row>
    <row r="16" spans="2:8">
      <c r="B16" s="11" t="s">
        <v>43</v>
      </c>
      <c r="C16" s="9"/>
      <c r="D16" s="9"/>
      <c r="E16" s="9"/>
      <c r="F16" s="9"/>
      <c r="G16" s="9"/>
      <c r="H16" s="9"/>
    </row>
    <row r="17" spans="2:8" ht="28">
      <c r="B17" s="12" t="s">
        <v>44</v>
      </c>
      <c r="C17" s="9"/>
      <c r="D17" s="9" t="s">
        <v>9</v>
      </c>
      <c r="E17" s="9" t="s">
        <v>9</v>
      </c>
      <c r="F17" s="9"/>
      <c r="G17" s="9"/>
      <c r="H17" s="9"/>
    </row>
    <row r="18" spans="2:8">
      <c r="B18" s="12" t="s">
        <v>10</v>
      </c>
      <c r="C18" s="9"/>
      <c r="D18" s="9" t="s">
        <v>9</v>
      </c>
      <c r="E18" s="9" t="s">
        <v>9</v>
      </c>
      <c r="F18" s="9"/>
      <c r="G18" s="9"/>
      <c r="H18" s="9"/>
    </row>
    <row r="19" spans="2:8">
      <c r="B19" s="11" t="s">
        <v>45</v>
      </c>
      <c r="C19" s="9"/>
      <c r="D19" s="9"/>
      <c r="E19" s="9"/>
      <c r="F19" s="9"/>
      <c r="G19" s="9"/>
      <c r="H19" s="9"/>
    </row>
    <row r="20" spans="2:8" ht="28">
      <c r="B20" s="12" t="s">
        <v>46</v>
      </c>
      <c r="C20" s="9"/>
      <c r="D20" s="9" t="s">
        <v>9</v>
      </c>
      <c r="E20" s="9" t="s">
        <v>9</v>
      </c>
      <c r="F20" s="9"/>
      <c r="G20" s="9"/>
      <c r="H20" s="9"/>
    </row>
    <row r="21" spans="2:8">
      <c r="B21" s="11" t="s">
        <v>13</v>
      </c>
      <c r="C21" s="9"/>
      <c r="D21" s="9"/>
      <c r="E21" s="9"/>
      <c r="F21" s="9"/>
      <c r="G21" s="9"/>
      <c r="H21" s="9"/>
    </row>
    <row r="22" spans="2:8">
      <c r="B22" s="12" t="s">
        <v>14</v>
      </c>
      <c r="C22" s="9"/>
      <c r="D22" s="9"/>
      <c r="E22" s="9"/>
      <c r="F22" s="9"/>
      <c r="G22" s="9"/>
      <c r="H22" s="9"/>
    </row>
    <row r="23" spans="2:8">
      <c r="B23" s="11" t="s">
        <v>15</v>
      </c>
      <c r="C23" s="9"/>
      <c r="D23" s="9"/>
      <c r="E23" s="9"/>
      <c r="F23" s="9"/>
      <c r="G23" s="9"/>
      <c r="H23" s="9"/>
    </row>
    <row r="24" spans="2:8" ht="28">
      <c r="B24" s="12" t="s">
        <v>16</v>
      </c>
      <c r="C24" s="9"/>
      <c r="D24" s="9" t="s">
        <v>9</v>
      </c>
      <c r="E24" s="9" t="s">
        <v>9</v>
      </c>
      <c r="F24" s="9"/>
      <c r="G24" s="9"/>
      <c r="H24" s="9"/>
    </row>
    <row r="25" spans="2:8">
      <c r="B25" s="12" t="s">
        <v>10</v>
      </c>
      <c r="C25" s="9"/>
      <c r="D25" s="9"/>
      <c r="E25" s="9"/>
      <c r="F25" s="9"/>
      <c r="G25" s="9"/>
      <c r="H25" s="9"/>
    </row>
    <row r="26" spans="2:8">
      <c r="B26" s="11" t="s">
        <v>17</v>
      </c>
      <c r="C26" s="9"/>
      <c r="D26" s="9"/>
      <c r="E26" s="9"/>
      <c r="F26" s="9"/>
      <c r="G26" s="9"/>
      <c r="H26" s="9"/>
    </row>
    <row r="27" spans="2:8">
      <c r="B27" s="12" t="s">
        <v>18</v>
      </c>
      <c r="C27" s="9"/>
      <c r="D27" s="9"/>
      <c r="E27" s="9"/>
      <c r="F27" s="9"/>
      <c r="G27" s="9"/>
      <c r="H27" s="9"/>
    </row>
    <row r="28" spans="2:8">
      <c r="B28" s="12" t="s">
        <v>10</v>
      </c>
      <c r="C28" s="9"/>
      <c r="D28" s="9"/>
      <c r="E28" s="9"/>
      <c r="F28" s="9"/>
      <c r="G28" s="9"/>
      <c r="H28" s="9"/>
    </row>
    <row r="29" spans="2:8" ht="16">
      <c r="B29" s="14" t="s">
        <v>19</v>
      </c>
      <c r="C29" s="9"/>
      <c r="D29" s="9"/>
      <c r="E29" s="9"/>
      <c r="F29" s="9"/>
      <c r="G29" s="9"/>
      <c r="H29" s="9"/>
    </row>
    <row r="30" spans="2:8" ht="15">
      <c r="B30" s="19"/>
      <c r="C30"/>
      <c r="D30"/>
      <c r="E30"/>
      <c r="F30"/>
      <c r="G30"/>
      <c r="H30"/>
    </row>
    <row r="31" spans="2:8" ht="47" customHeight="1">
      <c r="B31" s="54" t="s">
        <v>47</v>
      </c>
      <c r="C31" s="55"/>
      <c r="D31" s="55"/>
      <c r="E31" s="55"/>
      <c r="F31" s="55"/>
      <c r="G31" s="55"/>
      <c r="H31" s="55"/>
    </row>
    <row r="32" spans="2:8" ht="15">
      <c r="B32" s="1"/>
      <c r="C32"/>
      <c r="D32"/>
      <c r="E32"/>
      <c r="F32"/>
      <c r="G32"/>
      <c r="H32"/>
    </row>
    <row r="33" spans="2:8" ht="16">
      <c r="B33" s="3" t="s">
        <v>21</v>
      </c>
      <c r="C33"/>
      <c r="D33"/>
      <c r="E33"/>
      <c r="F33"/>
      <c r="G33"/>
      <c r="H33"/>
    </row>
    <row r="34" spans="2:8" ht="28">
      <c r="B34" s="15" t="s">
        <v>2</v>
      </c>
      <c r="C34" s="9" t="s">
        <v>22</v>
      </c>
      <c r="D34" s="35" t="s">
        <v>23</v>
      </c>
      <c r="E34" s="36"/>
      <c r="F34" s="36"/>
      <c r="G34" s="36"/>
      <c r="H34" s="36"/>
    </row>
    <row r="35" spans="2:8" ht="15">
      <c r="B35" s="12" t="s">
        <v>24</v>
      </c>
      <c r="C35" s="9" t="s">
        <v>9</v>
      </c>
      <c r="D35" s="37" t="s">
        <v>18</v>
      </c>
      <c r="E35" s="36"/>
      <c r="F35" s="36"/>
      <c r="G35" s="36"/>
      <c r="H35" s="36"/>
    </row>
    <row r="36" spans="2:8" ht="15">
      <c r="B36" s="12" t="s">
        <v>10</v>
      </c>
      <c r="C36" s="9"/>
      <c r="D36" s="35"/>
      <c r="E36" s="36"/>
      <c r="F36" s="36"/>
      <c r="G36" s="36"/>
      <c r="H36" s="36"/>
    </row>
    <row r="37" spans="2:8" ht="15">
      <c r="B37" s="12" t="s">
        <v>10</v>
      </c>
      <c r="C37" s="9"/>
      <c r="D37" s="35"/>
      <c r="E37" s="36"/>
      <c r="F37" s="36"/>
      <c r="G37" s="36"/>
      <c r="H37" s="36"/>
    </row>
    <row r="38" spans="2:8" ht="15">
      <c r="B38" s="1"/>
      <c r="C38"/>
      <c r="D38"/>
      <c r="E38"/>
      <c r="F38"/>
      <c r="G38"/>
      <c r="H38"/>
    </row>
    <row r="39" spans="2:8" ht="15">
      <c r="B39" s="1" t="s">
        <v>25</v>
      </c>
      <c r="C39"/>
      <c r="D39"/>
      <c r="E39"/>
      <c r="F39"/>
      <c r="G39"/>
      <c r="H39"/>
    </row>
    <row r="40" spans="2:8" ht="15">
      <c r="B40" s="1"/>
      <c r="C40"/>
      <c r="D40"/>
      <c r="E40"/>
      <c r="F40"/>
      <c r="G40"/>
      <c r="H40"/>
    </row>
    <row r="41" spans="2:8" ht="15">
      <c r="B41" s="53" t="s">
        <v>26</v>
      </c>
      <c r="C41"/>
      <c r="D41"/>
      <c r="E41"/>
      <c r="F41"/>
      <c r="G41"/>
      <c r="H41"/>
    </row>
    <row r="42" spans="2:8" ht="15">
      <c r="B42" s="53"/>
      <c r="C42"/>
      <c r="D42"/>
      <c r="E42"/>
      <c r="F42"/>
      <c r="G42"/>
      <c r="H42"/>
    </row>
    <row r="43" spans="2:8" ht="15">
      <c r="B43" s="21"/>
      <c r="C43"/>
      <c r="D43"/>
      <c r="E43"/>
      <c r="F43"/>
      <c r="G43"/>
      <c r="H43"/>
    </row>
    <row r="44" spans="2:8" ht="15">
      <c r="B44" s="53" t="s">
        <v>27</v>
      </c>
      <c r="C44"/>
      <c r="D44"/>
      <c r="E44"/>
      <c r="F44"/>
      <c r="G44"/>
      <c r="H44"/>
    </row>
    <row r="45" spans="2:8" ht="15">
      <c r="B45" s="53"/>
      <c r="C45"/>
      <c r="D45"/>
      <c r="E45"/>
      <c r="F45"/>
      <c r="G45"/>
      <c r="H45"/>
    </row>
    <row r="46" spans="2:8" ht="15">
      <c r="B46" s="21"/>
      <c r="C46"/>
      <c r="D46"/>
      <c r="E46"/>
      <c r="F46"/>
      <c r="G46"/>
      <c r="H46"/>
    </row>
    <row r="47" spans="2:8" ht="15">
      <c r="B47" s="53" t="s">
        <v>28</v>
      </c>
      <c r="C47"/>
      <c r="D47"/>
      <c r="E47"/>
      <c r="F47"/>
      <c r="G47"/>
      <c r="H47"/>
    </row>
    <row r="48" spans="2:8" ht="15">
      <c r="B48" s="53"/>
      <c r="C48"/>
      <c r="D48"/>
      <c r="E48"/>
      <c r="F48"/>
      <c r="G48"/>
      <c r="H48"/>
    </row>
    <row r="49" spans="2:8" ht="15">
      <c r="B49" s="5"/>
      <c r="C49"/>
      <c r="D49"/>
      <c r="E49"/>
      <c r="F49"/>
      <c r="G49"/>
      <c r="H49"/>
    </row>
    <row r="50" spans="2:8" ht="15">
      <c r="B50" s="31" t="s">
        <v>29</v>
      </c>
      <c r="C50" s="32"/>
      <c r="D50" s="32"/>
      <c r="E50" s="32"/>
      <c r="F50" s="32"/>
      <c r="G50" s="32"/>
      <c r="H50" s="32"/>
    </row>
  </sheetData>
  <mergeCells count="21">
    <mergeCell ref="C1:H1"/>
    <mergeCell ref="B50:H50"/>
    <mergeCell ref="B44:B45"/>
    <mergeCell ref="B47:B48"/>
    <mergeCell ref="C2:H2"/>
    <mergeCell ref="C3:H3"/>
    <mergeCell ref="C4:H4"/>
    <mergeCell ref="C5:H5"/>
    <mergeCell ref="B7:G7"/>
    <mergeCell ref="G8:G9"/>
    <mergeCell ref="B41:B42"/>
    <mergeCell ref="B31:H31"/>
    <mergeCell ref="D34:H34"/>
    <mergeCell ref="D36:H36"/>
    <mergeCell ref="D37:H37"/>
    <mergeCell ref="D35:H35"/>
    <mergeCell ref="B8:B9"/>
    <mergeCell ref="C8:C9"/>
    <mergeCell ref="D8:D9"/>
    <mergeCell ref="E8:E9"/>
    <mergeCell ref="F8:F9"/>
  </mergeCells>
  <phoneticPr fontId="15" type="noConversion"/>
  <pageMargins left="0.75000000000000011" right="0.75000000000000011" top="1" bottom="1" header="0.5" footer="0.5"/>
  <pageSetup paperSize="9" orientation="landscape" horizontalDpi="4294967292" verticalDpi="4294967292"/>
  <headerFooter>
    <oddHeader>&amp;L&amp;"Verdana Bold,Bold"&amp;9&amp;K000000Form 3&amp;"Verdana,Regular" ACTIVITY EXPENDITURE AND DELIVERABLES RECORD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 AND DELIVERABLES</vt:lpstr>
      <vt:lpstr>EXPEND &amp; DELIVERY RECORDS</vt:lpstr>
    </vt:vector>
  </TitlesOfParts>
  <Company>Cardno SADC RVAA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Jackson</dc:creator>
  <cp:lastModifiedBy>Charles Rethman</cp:lastModifiedBy>
  <cp:lastPrinted>2014-03-27T14:09:38Z</cp:lastPrinted>
  <dcterms:created xsi:type="dcterms:W3CDTF">2014-03-27T13:19:12Z</dcterms:created>
  <dcterms:modified xsi:type="dcterms:W3CDTF">2015-12-12T20:01:10Z</dcterms:modified>
</cp:coreProperties>
</file>