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0" yWindow="0" windowWidth="28800" windowHeight="17080"/>
  </bookViews>
  <sheets>
    <sheet name="Village sample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1" i="1" l="1"/>
  <c r="J192" i="1"/>
  <c r="J160" i="1"/>
  <c r="J136" i="1"/>
  <c r="J123" i="1"/>
  <c r="J105" i="1"/>
  <c r="J86" i="1"/>
  <c r="J77" i="1"/>
  <c r="J55" i="1"/>
  <c r="J14" i="1"/>
  <c r="J202" i="1"/>
  <c r="K201" i="1"/>
  <c r="K192" i="1"/>
  <c r="K160" i="1"/>
  <c r="K136" i="1"/>
  <c r="K123" i="1"/>
  <c r="K105" i="1"/>
  <c r="K86" i="1"/>
  <c r="K77" i="1"/>
  <c r="K55" i="1"/>
  <c r="K14" i="1"/>
  <c r="K202" i="1"/>
  <c r="I201" i="1"/>
  <c r="I192" i="1"/>
  <c r="I160" i="1"/>
  <c r="I136" i="1"/>
  <c r="I123" i="1"/>
  <c r="I105" i="1"/>
  <c r="I86" i="1"/>
  <c r="I77" i="1"/>
  <c r="I55" i="1"/>
  <c r="I14" i="1"/>
  <c r="I202" i="1"/>
  <c r="H106" i="1"/>
  <c r="H87" i="1"/>
  <c r="B87" i="1"/>
  <c r="H78" i="1"/>
  <c r="I56" i="1"/>
  <c r="B56" i="1"/>
  <c r="G15" i="1"/>
  <c r="E13" i="1"/>
  <c r="D13" i="1"/>
  <c r="C13" i="1"/>
  <c r="B12" i="1"/>
  <c r="B13" i="1"/>
  <c r="E12" i="1"/>
  <c r="D12" i="1"/>
  <c r="E11" i="1"/>
  <c r="D11" i="1"/>
  <c r="C10" i="1"/>
  <c r="C11" i="1"/>
  <c r="B9" i="1"/>
  <c r="B10" i="1"/>
  <c r="B11" i="1"/>
  <c r="E10" i="1"/>
  <c r="D10" i="1"/>
  <c r="E9" i="1"/>
  <c r="D9" i="1"/>
  <c r="C9" i="1"/>
  <c r="E8" i="1"/>
  <c r="D8" i="1"/>
  <c r="C6" i="1"/>
  <c r="C7" i="1"/>
  <c r="C8" i="1"/>
  <c r="B6" i="1"/>
  <c r="B7" i="1"/>
  <c r="B8" i="1"/>
  <c r="E7" i="1"/>
  <c r="D7" i="1"/>
  <c r="E6" i="1"/>
  <c r="D6" i="1"/>
  <c r="E5" i="1"/>
  <c r="D5" i="1"/>
  <c r="C5" i="1"/>
  <c r="B5" i="1"/>
  <c r="E4" i="1"/>
  <c r="D4" i="1"/>
  <c r="C4" i="1"/>
  <c r="B4" i="1"/>
</calcChain>
</file>

<file path=xl/sharedStrings.xml><?xml version="1.0" encoding="utf-8"?>
<sst xmlns="http://schemas.openxmlformats.org/spreadsheetml/2006/main" count="324" uniqueCount="213">
  <si>
    <t>Thukela and Lebombo sparsely populated</t>
  </si>
  <si>
    <t>Code</t>
  </si>
  <si>
    <t>Population</t>
  </si>
  <si>
    <t>Scenario 1</t>
  </si>
  <si>
    <t>Scenario 2</t>
  </si>
  <si>
    <t>Scenario 3</t>
  </si>
  <si>
    <t>Sampled Area based on Sub Area</t>
  </si>
  <si>
    <t>KZN</t>
  </si>
  <si>
    <t>District</t>
  </si>
  <si>
    <t>Municipality</t>
  </si>
  <si>
    <t>Masiwela SP</t>
  </si>
  <si>
    <t>eMombeni SP</t>
  </si>
  <si>
    <t>Gqohi SP</t>
  </si>
  <si>
    <t>Dunudunu SP</t>
  </si>
  <si>
    <t>Ningisa SP</t>
  </si>
  <si>
    <t>Doornkloof SP</t>
  </si>
  <si>
    <t>Thembu (Tugela Estates)</t>
  </si>
  <si>
    <t>uMtshezi NU</t>
  </si>
  <si>
    <t>Ntembeni SP</t>
  </si>
  <si>
    <t>Makhoni SP</t>
  </si>
  <si>
    <t>59106 - Coastal open access non-crop income (ZACNI)</t>
  </si>
  <si>
    <t>Total</t>
  </si>
  <si>
    <t>eThekwini</t>
  </si>
  <si>
    <t>Izwelisha</t>
  </si>
  <si>
    <t>iLembe</t>
  </si>
  <si>
    <t>KwaDukuza</t>
  </si>
  <si>
    <t>Gungu</t>
  </si>
  <si>
    <t>Mandeni</t>
  </si>
  <si>
    <t>Abashumi SP</t>
  </si>
  <si>
    <t>Maphumulo</t>
  </si>
  <si>
    <t>Dabangu SP</t>
  </si>
  <si>
    <t>Ndwedwe</t>
  </si>
  <si>
    <t>Abejuti SP</t>
  </si>
  <si>
    <t>Sisonke</t>
  </si>
  <si>
    <t>Ubuhlebezwe</t>
  </si>
  <si>
    <t>Bhobhobho SP</t>
  </si>
  <si>
    <t>Ugu</t>
  </si>
  <si>
    <t>Ezingoleni</t>
  </si>
  <si>
    <t>Blose SP</t>
  </si>
  <si>
    <t>Hibiscus Coast</t>
  </si>
  <si>
    <t>Mgolemi SP</t>
  </si>
  <si>
    <t>UMuziwabantu</t>
  </si>
  <si>
    <t>Bhidla SP</t>
  </si>
  <si>
    <t>Umzumbe</t>
  </si>
  <si>
    <t>Gumatane SP</t>
  </si>
  <si>
    <t>Vulamehlo</t>
  </si>
  <si>
    <t>Bhudubhudu SP</t>
  </si>
  <si>
    <t>UMgungundlovu</t>
  </si>
  <si>
    <t>Mkhambathini</t>
  </si>
  <si>
    <t>Egulube SP</t>
  </si>
  <si>
    <t>Richmond</t>
  </si>
  <si>
    <t>Mbila SP</t>
  </si>
  <si>
    <t>The Msunduzi</t>
  </si>
  <si>
    <t>Zayeka SP</t>
  </si>
  <si>
    <t>uMngeni</t>
  </si>
  <si>
    <t>Cedarge SP</t>
  </si>
  <si>
    <t>uMshwathi</t>
  </si>
  <si>
    <t>Swidi SP</t>
  </si>
  <si>
    <t>Umkhanyakude</t>
  </si>
  <si>
    <t>Jozini</t>
  </si>
  <si>
    <t>Bhambanani SP</t>
  </si>
  <si>
    <t>The Big 5 False Bay</t>
  </si>
  <si>
    <t>Mphakathini SP</t>
  </si>
  <si>
    <t>Umhlabuyalingana</t>
  </si>
  <si>
    <t>Bangizwe SP</t>
  </si>
  <si>
    <t>Umzinyathi</t>
  </si>
  <si>
    <t>Nqutu</t>
  </si>
  <si>
    <t>Bulolo SP</t>
  </si>
  <si>
    <t>Umvoti</t>
  </si>
  <si>
    <t>Eshane SP</t>
  </si>
  <si>
    <t>Uthungulu</t>
  </si>
  <si>
    <t>Mfolozi</t>
  </si>
  <si>
    <t>Enhlabosini SP</t>
  </si>
  <si>
    <t>Mthonjaneni</t>
  </si>
  <si>
    <t>Bedlane SP</t>
  </si>
  <si>
    <t>Nkandla</t>
  </si>
  <si>
    <t>Amatholamgele SP</t>
  </si>
  <si>
    <t>Ntambanana</t>
  </si>
  <si>
    <t>Esithombeni SP</t>
  </si>
  <si>
    <t>uMhlathuze</t>
  </si>
  <si>
    <t>Mangeze</t>
  </si>
  <si>
    <t>uMlalazi</t>
  </si>
  <si>
    <t>Berea SP</t>
  </si>
  <si>
    <t>Zululand</t>
  </si>
  <si>
    <t>Abaqulusi</t>
  </si>
  <si>
    <t>Esidakeni SP</t>
  </si>
  <si>
    <t>Nongoma</t>
  </si>
  <si>
    <t>Njampela A SP</t>
  </si>
  <si>
    <t>Ulundi</t>
  </si>
  <si>
    <t>Vezunyawo SP</t>
  </si>
  <si>
    <t>Amajuba</t>
  </si>
  <si>
    <t>Dannhauser</t>
  </si>
  <si>
    <t>Annieville SP</t>
  </si>
  <si>
    <t>Emadlangeni</t>
  </si>
  <si>
    <t>Emadlangeni NU</t>
  </si>
  <si>
    <t>Newcastle</t>
  </si>
  <si>
    <t>Cavan SP</t>
  </si>
  <si>
    <t>Ntunjambili SP</t>
  </si>
  <si>
    <t>Endumeni</t>
  </si>
  <si>
    <t>Bhaza SP</t>
  </si>
  <si>
    <t>Msinga</t>
  </si>
  <si>
    <t>Zenzele SP</t>
  </si>
  <si>
    <t>Driefontein SP</t>
  </si>
  <si>
    <t>Mgovu SP</t>
  </si>
  <si>
    <t>Uthukela</t>
  </si>
  <si>
    <t>Emnambithi/Ladysmith</t>
  </si>
  <si>
    <t>Burford SP</t>
  </si>
  <si>
    <t>Indaka</t>
  </si>
  <si>
    <t>Dalakosi SP</t>
  </si>
  <si>
    <t>Dinuntuli SP</t>
  </si>
  <si>
    <t>Abaqulusi NU</t>
  </si>
  <si>
    <t>eDumbe</t>
  </si>
  <si>
    <t>Gunstelling SP</t>
  </si>
  <si>
    <t>UPhongolo</t>
  </si>
  <si>
    <t>Altona SP</t>
  </si>
  <si>
    <t>Free State Open Access Cattle and Crops (ZAOCC) 59208</t>
  </si>
  <si>
    <t>Kwa Sani</t>
  </si>
  <si>
    <t>Impendle</t>
  </si>
  <si>
    <t>Imbabazane</t>
  </si>
  <si>
    <t>Okhahlamba</t>
  </si>
  <si>
    <t>Ingwe</t>
  </si>
  <si>
    <t>Umzimkhulu</t>
  </si>
  <si>
    <t>Umdoni</t>
  </si>
  <si>
    <t>59304 - North coast open access intense cultivation (ZANCC)</t>
  </si>
  <si>
    <t>Hlabisa</t>
  </si>
  <si>
    <t>Mtubatuba</t>
  </si>
  <si>
    <t>59305 - South coast intensive open access cropping (ZASCO)</t>
  </si>
  <si>
    <t>59206 - Open access low intensity rainfed cultivation (ZALRC)</t>
  </si>
  <si>
    <t>59107 - Inland open access livestock and other income (ZAOLO)</t>
  </si>
  <si>
    <t>Skombaren SP</t>
  </si>
  <si>
    <t>Alcockspruit SP</t>
  </si>
  <si>
    <t>Greater Kokstad</t>
  </si>
  <si>
    <t>Aloekop SP</t>
  </si>
  <si>
    <t>Sikeshini SP</t>
  </si>
  <si>
    <t>Mkhomazana SP</t>
  </si>
  <si>
    <t>KwaLori SP</t>
  </si>
  <si>
    <t>Fairview</t>
  </si>
  <si>
    <t>Willowbrook SP</t>
  </si>
  <si>
    <t>Mpofana</t>
  </si>
  <si>
    <t>Thendele SP</t>
  </si>
  <si>
    <t>Kupholeni SP</t>
  </si>
  <si>
    <t>Mpolweni SP</t>
  </si>
  <si>
    <t>Stratford SP</t>
  </si>
  <si>
    <t>Latha SP</t>
  </si>
  <si>
    <t>Mpanza SP</t>
  </si>
  <si>
    <t>Ezakheni SP</t>
  </si>
  <si>
    <t>Emawuza SP</t>
  </si>
  <si>
    <t>Doornkraal SP</t>
  </si>
  <si>
    <t>Bonjaneni SP</t>
  </si>
  <si>
    <t>Umtshezi</t>
  </si>
  <si>
    <t>Rensburgsdrift SP</t>
  </si>
  <si>
    <t>KwaManyinyi SP</t>
  </si>
  <si>
    <t>Blinkwater SP</t>
  </si>
  <si>
    <t>Crowsnest SP</t>
  </si>
  <si>
    <t>Mqatsheni SP</t>
  </si>
  <si>
    <t>Enguga SP</t>
  </si>
  <si>
    <t>Bhekuzulu SP</t>
  </si>
  <si>
    <t>Bhalekisi SP</t>
  </si>
  <si>
    <t>Amahlongwa</t>
  </si>
  <si>
    <t>Bethlehem SP</t>
  </si>
  <si>
    <t>Amashaka SP</t>
  </si>
  <si>
    <t>Cacadu SP</t>
  </si>
  <si>
    <t>KwaMshiwa SP</t>
  </si>
  <si>
    <t>aMahlongwa SP</t>
  </si>
  <si>
    <t>Cekeza SP</t>
  </si>
  <si>
    <t>Cathula SP</t>
  </si>
  <si>
    <t>Amahwaqa SP</t>
  </si>
  <si>
    <t>Mpofana SP</t>
  </si>
  <si>
    <t>Deda SP</t>
  </si>
  <si>
    <t>Gunjini SP</t>
  </si>
  <si>
    <t>Dokodweni SP1</t>
  </si>
  <si>
    <t>Intaphuka SP</t>
  </si>
  <si>
    <t>Amatshamnyama SP</t>
  </si>
  <si>
    <t>DukuDuku SP</t>
  </si>
  <si>
    <t>Amalala SP</t>
  </si>
  <si>
    <t>Emaphikaqala SP</t>
  </si>
  <si>
    <t>Amadaka SP</t>
  </si>
  <si>
    <t>Amahubhu SP</t>
  </si>
  <si>
    <t>Bambelentulo SP</t>
  </si>
  <si>
    <t>Emakhalathini B SP</t>
  </si>
  <si>
    <t>Emsahweni</t>
  </si>
  <si>
    <t>Bandlane SP</t>
  </si>
  <si>
    <t>Bendigo SP</t>
  </si>
  <si>
    <t>Cingweni SP</t>
  </si>
  <si>
    <t>Adams Rural SP</t>
  </si>
  <si>
    <t>Mvuyane SP</t>
  </si>
  <si>
    <t>Mathunzi SP</t>
  </si>
  <si>
    <t>Cuphulaka SP</t>
  </si>
  <si>
    <t>Bazaneni SP</t>
  </si>
  <si>
    <t>Bhekindoda SP</t>
  </si>
  <si>
    <t>Ensolweni SP</t>
  </si>
  <si>
    <t>Bangiswa SP</t>
  </si>
  <si>
    <t>KwaZamaZama SP</t>
  </si>
  <si>
    <t>Mhlangandlovu SP</t>
  </si>
  <si>
    <t>Bumbaneni SP</t>
  </si>
  <si>
    <t>Emahlabathini SP</t>
  </si>
  <si>
    <t>Bhukhanana SP</t>
  </si>
  <si>
    <t>Bhejane SP</t>
  </si>
  <si>
    <t>Amakhilimba SP</t>
  </si>
  <si>
    <t>Mpumulwana</t>
  </si>
  <si>
    <t>Bhokweni A SP</t>
  </si>
  <si>
    <t>Mangaung</t>
  </si>
  <si>
    <t>Thabo Mofutsanyane</t>
  </si>
  <si>
    <t>Free State open access cattle and crops</t>
  </si>
  <si>
    <t>Bofulo SP</t>
  </si>
  <si>
    <t>Eureka SP</t>
  </si>
  <si>
    <t>Feloane Trust SP</t>
  </si>
  <si>
    <t>Gladstone SP</t>
  </si>
  <si>
    <t>Mantsopa NU</t>
  </si>
  <si>
    <t>Totals</t>
  </si>
  <si>
    <t>Yorksford SP</t>
  </si>
  <si>
    <t>MP: Mthembu</t>
  </si>
  <si>
    <t>SP: Tugela Estates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</si>
</sst>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theme="6" tint="0.39997558519241921"/>
      </patternFill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Font="1" applyBorder="1" applyAlignment="1">
      <alignment horizontal="left" indent="1"/>
    </xf>
    <xf numFmtId="49" fontId="3" fillId="0" borderId="0" xfId="0" applyNumberFormat="1" applyFont="1"/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0" fontId="4" fillId="2" borderId="1" xfId="0" applyFont="1" applyFill="1" applyBorder="1" applyAlignment="1">
      <alignment horizontal="left"/>
    </xf>
    <xf numFmtId="0" fontId="4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Font="1" applyBorder="1" applyAlignment="1">
      <alignment horizontal="left" indent="1"/>
    </xf>
    <xf numFmtId="0" fontId="0" fillId="0" borderId="0" xfId="0" applyNumberFormat="1" applyFont="1" applyBorder="1"/>
    <xf numFmtId="0" fontId="1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Library/Containers/com.apple.mail/Data/Library/Mail%20Downloads/EB0FE66B-7745-47DD-90D3-8B0F5930DC36/Working_livezones_pops_l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cenario"/>
      <sheetName val="Sheet10"/>
      <sheetName val="Sheet15"/>
      <sheetName val="59107"/>
      <sheetName val="Sheet7"/>
      <sheetName val="59206"/>
      <sheetName val="59105_1"/>
      <sheetName val="59105"/>
      <sheetName val="59106_1"/>
      <sheetName val="59106"/>
      <sheetName val="59207_1"/>
      <sheetName val="Sheet9"/>
      <sheetName val="Sheet11"/>
      <sheetName val="Sheet12"/>
      <sheetName val="Sheet13"/>
      <sheetName val="Sheet14"/>
      <sheetName val="59210"/>
      <sheetName val="59207"/>
      <sheetName val="Sheet16"/>
      <sheetName val="Sheet2"/>
      <sheetName val="ZANCC"/>
      <sheetName val="Sheet4"/>
      <sheetName val="59305"/>
      <sheetName val="59210_2"/>
      <sheetName val="pivot"/>
      <sheetName val="Sheet5"/>
    </sheetNames>
    <sheetDataSet>
      <sheetData sheetId="0"/>
      <sheetData sheetId="1">
        <row r="9">
          <cell r="C9">
            <v>6150</v>
          </cell>
        </row>
        <row r="107">
          <cell r="C107">
            <v>7443</v>
          </cell>
        </row>
        <row r="109">
          <cell r="C109">
            <v>63483</v>
          </cell>
        </row>
        <row r="112">
          <cell r="C112">
            <v>164874</v>
          </cell>
        </row>
        <row r="115">
          <cell r="C115">
            <v>200763</v>
          </cell>
        </row>
        <row r="120">
          <cell r="C120">
            <v>70170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A3" t="str">
            <v>Row Labels</v>
          </cell>
        </row>
        <row r="4">
          <cell r="A4" t="str">
            <v>iLembe</v>
          </cell>
        </row>
        <row r="5">
          <cell r="A5" t="str">
            <v>Maphumulo</v>
          </cell>
        </row>
        <row r="6">
          <cell r="A6" t="str">
            <v>Umkhanyakude</v>
          </cell>
        </row>
        <row r="7">
          <cell r="A7" t="str">
            <v>Jozini</v>
          </cell>
        </row>
        <row r="8">
          <cell r="A8" t="str">
            <v>Umzinyathi</v>
          </cell>
        </row>
        <row r="9">
          <cell r="A9" t="str">
            <v>Msinga</v>
          </cell>
        </row>
        <row r="10">
          <cell r="A10" t="str">
            <v>Nqutu</v>
          </cell>
        </row>
        <row r="11">
          <cell r="A11" t="str">
            <v>Umvoti</v>
          </cell>
        </row>
        <row r="12">
          <cell r="A12" t="str">
            <v>Uthukela</v>
          </cell>
        </row>
        <row r="13">
          <cell r="A13" t="str">
            <v>Emnambithi/Ladysmith</v>
          </cell>
        </row>
        <row r="14">
          <cell r="A14" t="str">
            <v>Indaka</v>
          </cell>
        </row>
        <row r="15">
          <cell r="A15" t="str">
            <v>Umtshezi</v>
          </cell>
        </row>
        <row r="16">
          <cell r="A16" t="str">
            <v>Uthungulu</v>
          </cell>
        </row>
        <row r="17">
          <cell r="A17" t="str">
            <v>Nkandla</v>
          </cell>
        </row>
        <row r="18">
          <cell r="A18" t="str">
            <v>uMlalazi</v>
          </cell>
        </row>
      </sheetData>
      <sheetData sheetId="8"/>
      <sheetData sheetId="9">
        <row r="3">
          <cell r="A3" t="str">
            <v>Row Labels</v>
          </cell>
        </row>
      </sheetData>
      <sheetData sheetId="10"/>
      <sheetData sheetId="11"/>
      <sheetData sheetId="12">
        <row r="3">
          <cell r="A3" t="str">
            <v>Row Labels</v>
          </cell>
        </row>
      </sheetData>
      <sheetData sheetId="13"/>
      <sheetData sheetId="14"/>
      <sheetData sheetId="15">
        <row r="3">
          <cell r="A3" t="str">
            <v>Row Labels</v>
          </cell>
        </row>
      </sheetData>
      <sheetData sheetId="16"/>
      <sheetData sheetId="17"/>
      <sheetData sheetId="18">
        <row r="2">
          <cell r="K2" t="str">
            <v>59207 - Northern inland open access farming and livestock (ZANFL)</v>
          </cell>
        </row>
      </sheetData>
      <sheetData sheetId="19">
        <row r="3">
          <cell r="A3" t="str">
            <v>Row Labels</v>
          </cell>
        </row>
      </sheetData>
      <sheetData sheetId="20"/>
      <sheetData sheetId="21"/>
      <sheetData sheetId="22"/>
      <sheetData sheetId="23"/>
      <sheetData sheetId="24">
        <row r="2">
          <cell r="K2" t="str">
            <v>59210 - Mzimkulu-Mkomazi midlands open access mixed farming (ZAMMO)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tabSelected="1" workbookViewId="0">
      <selection activeCell="L22" sqref="L22"/>
    </sheetView>
  </sheetViews>
  <sheetFormatPr baseColWidth="10" defaultColWidth="8.83203125" defaultRowHeight="14" x14ac:dyDescent="0"/>
  <cols>
    <col min="2" max="2" width="21.5" customWidth="1"/>
    <col min="4" max="4" width="17.1640625" customWidth="1"/>
    <col min="12" max="12" width="12.6640625" style="2" customWidth="1"/>
  </cols>
  <sheetData>
    <row r="1" spans="1:16" ht="15">
      <c r="A1" s="1" t="s">
        <v>0</v>
      </c>
      <c r="B1" s="1"/>
      <c r="C1" s="1"/>
      <c r="D1" s="1" t="s">
        <v>1</v>
      </c>
      <c r="E1" s="1">
        <v>59105</v>
      </c>
      <c r="F1" s="1" t="s">
        <v>2</v>
      </c>
      <c r="G1" s="1">
        <v>151854</v>
      </c>
      <c r="I1" s="1" t="s">
        <v>3</v>
      </c>
      <c r="J1" s="1" t="s">
        <v>4</v>
      </c>
      <c r="K1" s="1" t="s">
        <v>5</v>
      </c>
      <c r="L1" s="2" t="s">
        <v>6</v>
      </c>
      <c r="M1" s="1"/>
      <c r="N1" s="1"/>
    </row>
    <row r="2" spans="1:16" ht="15" thickBot="1">
      <c r="A2" s="3"/>
      <c r="B2" s="3"/>
    </row>
    <row r="3" spans="1:16" ht="16" thickTop="1">
      <c r="A3" s="1" t="s">
        <v>7</v>
      </c>
      <c r="B3" s="1" t="s">
        <v>8</v>
      </c>
      <c r="C3" s="1" t="s">
        <v>2</v>
      </c>
      <c r="D3" s="1" t="s">
        <v>9</v>
      </c>
      <c r="E3" s="1" t="s">
        <v>2</v>
      </c>
      <c r="H3" s="4"/>
      <c r="I3" s="5"/>
    </row>
    <row r="4" spans="1:16">
      <c r="B4" t="str">
        <f>'[1]59105_1'!A4</f>
        <v>iLembe</v>
      </c>
      <c r="C4" t="e">
        <f>GETPIVOTDATA("Population",'[1]59105_1'!$A$3,"District","iLembe")</f>
        <v>#REF!</v>
      </c>
      <c r="D4" t="str">
        <f>'[1]59105_1'!A5</f>
        <v>Maphumulo</v>
      </c>
      <c r="E4" t="e">
        <f>GETPIVOTDATA("Population",'[1]59105_1'!$A$3,"District","iLembe","Municipality","Maphumulo")</f>
        <v>#REF!</v>
      </c>
      <c r="I4">
        <v>5</v>
      </c>
      <c r="J4">
        <v>10</v>
      </c>
      <c r="K4">
        <v>15</v>
      </c>
      <c r="L4" t="s">
        <v>10</v>
      </c>
    </row>
    <row r="5" spans="1:16">
      <c r="B5" t="str">
        <f>'[1]59105_1'!A6</f>
        <v>Umkhanyakude</v>
      </c>
      <c r="C5" t="e">
        <f>GETPIVOTDATA("Population",'[1]59105_1'!$A$3,"District","Umkhanyakude")</f>
        <v>#REF!</v>
      </c>
      <c r="D5" t="str">
        <f>'[1]59105_1'!A7</f>
        <v>Jozini</v>
      </c>
      <c r="E5" t="e">
        <f>GETPIVOTDATA("Population",'[1]59105_1'!$A$3,"District","Umkhanyakude","Municipality","Jozini")</f>
        <v>#REF!</v>
      </c>
      <c r="I5">
        <v>5</v>
      </c>
      <c r="J5">
        <v>10</v>
      </c>
      <c r="K5">
        <v>15</v>
      </c>
      <c r="L5" t="s">
        <v>11</v>
      </c>
    </row>
    <row r="6" spans="1:16">
      <c r="B6" t="str">
        <f>'[1]59105_1'!A8</f>
        <v>Umzinyathi</v>
      </c>
      <c r="C6" t="e">
        <f>GETPIVOTDATA("Population",'[1]59105_1'!$A$3,"District","Umzinyathi")</f>
        <v>#REF!</v>
      </c>
      <c r="D6" t="str">
        <f>'[1]59105_1'!A9</f>
        <v>Msinga</v>
      </c>
      <c r="E6" t="e">
        <f>GETPIVOTDATA("Population",'[1]59105_1'!$A$3,"District","Umzinyathi","Municipality","Msinga")</f>
        <v>#REF!</v>
      </c>
      <c r="I6">
        <v>5</v>
      </c>
      <c r="J6">
        <v>10</v>
      </c>
      <c r="K6">
        <v>15</v>
      </c>
      <c r="L6" t="s">
        <v>12</v>
      </c>
    </row>
    <row r="7" spans="1:16">
      <c r="B7" t="str">
        <f>B6</f>
        <v>Umzinyathi</v>
      </c>
      <c r="C7" t="e">
        <f>C6</f>
        <v>#REF!</v>
      </c>
      <c r="D7" t="str">
        <f>'[1]59105_1'!A10</f>
        <v>Nqutu</v>
      </c>
      <c r="E7" t="e">
        <f>GETPIVOTDATA("Population",'[1]59105_1'!$A$3,"District","Umzinyathi","Municipality","Nqutu")</f>
        <v>#REF!</v>
      </c>
      <c r="I7">
        <v>5</v>
      </c>
      <c r="J7">
        <v>10</v>
      </c>
      <c r="K7">
        <v>15</v>
      </c>
      <c r="L7" t="s">
        <v>13</v>
      </c>
    </row>
    <row r="8" spans="1:16">
      <c r="B8" t="str">
        <f>B7</f>
        <v>Umzinyathi</v>
      </c>
      <c r="C8" t="e">
        <f>C7</f>
        <v>#REF!</v>
      </c>
      <c r="D8" t="str">
        <f>'[1]59105_1'!A11</f>
        <v>Umvoti</v>
      </c>
      <c r="E8" t="e">
        <f>GETPIVOTDATA("Population",'[1]59105_1'!$A$3,"District","Umzinyathi","Municipality","Umvoti")</f>
        <v>#REF!</v>
      </c>
      <c r="I8">
        <v>5</v>
      </c>
      <c r="J8">
        <v>10</v>
      </c>
      <c r="K8">
        <v>15</v>
      </c>
      <c r="L8" t="s">
        <v>14</v>
      </c>
    </row>
    <row r="9" spans="1:16">
      <c r="B9" t="str">
        <f>'[1]59105_1'!A12</f>
        <v>Uthukela</v>
      </c>
      <c r="C9" t="e">
        <f>GETPIVOTDATA("Population",'[1]59105_1'!$A$3,"District","Uthukela")</f>
        <v>#REF!</v>
      </c>
      <c r="D9" t="str">
        <f>'[1]59105_1'!A13</f>
        <v>Emnambithi/Ladysmith</v>
      </c>
      <c r="E9" t="e">
        <f>GETPIVOTDATA("Population",'[1]59105_1'!$A$3,"District","Uthukela","Municipality","Emnambithi/Ladysmith")</f>
        <v>#REF!</v>
      </c>
      <c r="I9">
        <v>5</v>
      </c>
      <c r="J9">
        <v>10</v>
      </c>
      <c r="K9">
        <v>15</v>
      </c>
      <c r="L9" t="s">
        <v>15</v>
      </c>
    </row>
    <row r="10" spans="1:16">
      <c r="B10" t="str">
        <f>B9</f>
        <v>Uthukela</v>
      </c>
      <c r="C10">
        <f>[1]Scenario!C9</f>
        <v>6150</v>
      </c>
      <c r="D10" t="str">
        <f>'[1]59105_1'!A14</f>
        <v>Indaka</v>
      </c>
      <c r="E10" t="e">
        <f>GETPIVOTDATA("Population",'[1]59105_1'!$A$3,"District","Uthukela","Municipality","Indaka")</f>
        <v>#REF!</v>
      </c>
      <c r="I10">
        <v>5</v>
      </c>
      <c r="J10">
        <v>10</v>
      </c>
      <c r="K10">
        <v>15</v>
      </c>
      <c r="L10" t="s">
        <v>16</v>
      </c>
      <c r="N10" t="s">
        <v>211</v>
      </c>
      <c r="P10" t="s">
        <v>212</v>
      </c>
    </row>
    <row r="11" spans="1:16">
      <c r="B11" t="str">
        <f>B10</f>
        <v>Uthukela</v>
      </c>
      <c r="C11">
        <f>C10</f>
        <v>6150</v>
      </c>
      <c r="D11" t="str">
        <f>'[1]59105_1'!A15</f>
        <v>Umtshezi</v>
      </c>
      <c r="E11" t="e">
        <f>GETPIVOTDATA("Population",'[1]59105_1'!$A$3,"District","Uthukela","Municipality","Umtshezi")</f>
        <v>#REF!</v>
      </c>
      <c r="I11">
        <v>5</v>
      </c>
      <c r="J11">
        <v>10</v>
      </c>
      <c r="K11">
        <v>15</v>
      </c>
      <c r="L11" t="s">
        <v>17</v>
      </c>
    </row>
    <row r="12" spans="1:16">
      <c r="B12" t="str">
        <f>'[1]59105_1'!A16</f>
        <v>Uthungulu</v>
      </c>
      <c r="C12">
        <v>15582</v>
      </c>
      <c r="D12" t="str">
        <f>'[1]59105_1'!A17</f>
        <v>Nkandla</v>
      </c>
      <c r="E12" t="e">
        <f>GETPIVOTDATA("Population",'[1]59105_1'!$A$3,"District","Uthungulu","Municipality","Nkandla")</f>
        <v>#REF!</v>
      </c>
      <c r="I12">
        <v>5</v>
      </c>
      <c r="J12">
        <v>10</v>
      </c>
      <c r="K12">
        <v>15</v>
      </c>
      <c r="L12" t="s">
        <v>18</v>
      </c>
    </row>
    <row r="13" spans="1:16">
      <c r="B13" t="str">
        <f>B12</f>
        <v>Uthungulu</v>
      </c>
      <c r="C13">
        <f>C12</f>
        <v>15582</v>
      </c>
      <c r="D13" t="str">
        <f>'[1]59105_1'!A18</f>
        <v>uMlalazi</v>
      </c>
      <c r="E13" t="e">
        <f>GETPIVOTDATA("Population",'[1]59105_1'!$A$3,"District","Uthungulu","Municipality","uMlalazi")</f>
        <v>#REF!</v>
      </c>
      <c r="I13">
        <v>5</v>
      </c>
      <c r="J13">
        <v>10</v>
      </c>
      <c r="K13">
        <v>15</v>
      </c>
      <c r="L13" t="s">
        <v>19</v>
      </c>
    </row>
    <row r="14" spans="1:16" ht="15">
      <c r="I14" s="1">
        <f>SUM(I4:I13)</f>
        <v>50</v>
      </c>
      <c r="J14" s="1">
        <f>SUM(J4:J13)</f>
        <v>100</v>
      </c>
      <c r="K14" s="1">
        <f>SUM(K4:K13)</f>
        <v>150</v>
      </c>
    </row>
    <row r="15" spans="1:16" ht="15">
      <c r="A15" s="1" t="s">
        <v>20</v>
      </c>
      <c r="F15" t="s">
        <v>21</v>
      </c>
      <c r="G15" s="11" t="e">
        <f>GETPIVOTDATA("Population",'[1]59106_1'!$A$3)</f>
        <v>#REF!</v>
      </c>
    </row>
    <row r="16" spans="1:16" ht="15">
      <c r="B16" s="6" t="s">
        <v>22</v>
      </c>
      <c r="C16" s="7">
        <v>379770</v>
      </c>
    </row>
    <row r="17" spans="2:12">
      <c r="B17" s="2" t="s">
        <v>22</v>
      </c>
      <c r="C17" s="8">
        <v>379770</v>
      </c>
      <c r="I17">
        <v>5</v>
      </c>
      <c r="J17">
        <v>10</v>
      </c>
      <c r="K17">
        <v>15</v>
      </c>
      <c r="L17" s="2" t="s">
        <v>23</v>
      </c>
    </row>
    <row r="18" spans="2:12" ht="15">
      <c r="B18" s="6" t="s">
        <v>24</v>
      </c>
      <c r="C18" s="7">
        <v>234627</v>
      </c>
    </row>
    <row r="19" spans="2:12">
      <c r="B19" s="2" t="s">
        <v>25</v>
      </c>
      <c r="C19" s="8">
        <v>11925</v>
      </c>
      <c r="I19">
        <v>5</v>
      </c>
      <c r="J19">
        <v>10</v>
      </c>
      <c r="K19">
        <v>15</v>
      </c>
      <c r="L19" s="2" t="s">
        <v>26</v>
      </c>
    </row>
    <row r="20" spans="2:12">
      <c r="B20" s="2" t="s">
        <v>27</v>
      </c>
      <c r="C20" s="8">
        <v>57450</v>
      </c>
      <c r="I20">
        <v>5</v>
      </c>
      <c r="J20">
        <v>10</v>
      </c>
      <c r="K20">
        <v>15</v>
      </c>
      <c r="L20" s="2" t="s">
        <v>28</v>
      </c>
    </row>
    <row r="21" spans="2:12">
      <c r="B21" s="2" t="s">
        <v>29</v>
      </c>
      <c r="C21" s="8">
        <v>62385</v>
      </c>
      <c r="I21">
        <v>5</v>
      </c>
      <c r="J21">
        <v>10</v>
      </c>
      <c r="K21">
        <v>15</v>
      </c>
      <c r="L21" s="2" t="s">
        <v>30</v>
      </c>
    </row>
    <row r="22" spans="2:12">
      <c r="B22" s="2" t="s">
        <v>31</v>
      </c>
      <c r="C22" s="8">
        <v>102867</v>
      </c>
      <c r="I22">
        <v>5</v>
      </c>
      <c r="J22">
        <v>10</v>
      </c>
      <c r="K22">
        <v>15</v>
      </c>
      <c r="L22" s="2" t="s">
        <v>32</v>
      </c>
    </row>
    <row r="23" spans="2:12" ht="15">
      <c r="B23" s="6" t="s">
        <v>33</v>
      </c>
      <c r="C23" s="7">
        <v>11964</v>
      </c>
    </row>
    <row r="24" spans="2:12">
      <c r="B24" s="2" t="s">
        <v>34</v>
      </c>
      <c r="C24" s="8">
        <v>11964</v>
      </c>
      <c r="I24">
        <v>5</v>
      </c>
      <c r="J24">
        <v>10</v>
      </c>
      <c r="K24">
        <v>15</v>
      </c>
      <c r="L24" s="2" t="s">
        <v>35</v>
      </c>
    </row>
    <row r="25" spans="2:12" ht="15">
      <c r="B25" s="6" t="s">
        <v>36</v>
      </c>
      <c r="C25" s="7">
        <v>56319</v>
      </c>
    </row>
    <row r="26" spans="2:12">
      <c r="B26" s="2" t="s">
        <v>37</v>
      </c>
      <c r="C26" s="8">
        <v>4197</v>
      </c>
      <c r="I26">
        <v>5</v>
      </c>
      <c r="J26">
        <v>10</v>
      </c>
      <c r="K26">
        <v>15</v>
      </c>
      <c r="L26" s="2" t="s">
        <v>38</v>
      </c>
    </row>
    <row r="27" spans="2:12">
      <c r="B27" s="2" t="s">
        <v>39</v>
      </c>
      <c r="C27" s="8">
        <v>4005</v>
      </c>
      <c r="I27">
        <v>5</v>
      </c>
      <c r="J27">
        <v>10</v>
      </c>
      <c r="K27">
        <v>15</v>
      </c>
      <c r="L27" s="2" t="s">
        <v>40</v>
      </c>
    </row>
    <row r="28" spans="2:12">
      <c r="B28" s="2" t="s">
        <v>41</v>
      </c>
      <c r="C28" s="8">
        <v>2529</v>
      </c>
      <c r="I28">
        <v>5</v>
      </c>
      <c r="J28">
        <v>10</v>
      </c>
      <c r="K28">
        <v>15</v>
      </c>
      <c r="L28" s="2" t="s">
        <v>42</v>
      </c>
    </row>
    <row r="29" spans="2:12">
      <c r="B29" s="2" t="s">
        <v>43</v>
      </c>
      <c r="C29" s="8">
        <v>15159</v>
      </c>
      <c r="I29">
        <v>5</v>
      </c>
      <c r="J29">
        <v>10</v>
      </c>
      <c r="K29">
        <v>15</v>
      </c>
      <c r="L29" s="2" t="s">
        <v>44</v>
      </c>
    </row>
    <row r="30" spans="2:12">
      <c r="B30" s="2" t="s">
        <v>45</v>
      </c>
      <c r="C30" s="8">
        <v>30429</v>
      </c>
      <c r="I30">
        <v>5</v>
      </c>
      <c r="J30">
        <v>10</v>
      </c>
      <c r="K30">
        <v>15</v>
      </c>
      <c r="L30" s="2" t="s">
        <v>46</v>
      </c>
    </row>
    <row r="31" spans="2:12" ht="15">
      <c r="B31" s="6" t="s">
        <v>47</v>
      </c>
      <c r="C31" s="7">
        <v>159468</v>
      </c>
    </row>
    <row r="32" spans="2:12">
      <c r="B32" s="2" t="s">
        <v>48</v>
      </c>
      <c r="C32" s="8">
        <v>28989</v>
      </c>
      <c r="I32">
        <v>5</v>
      </c>
      <c r="J32">
        <v>10</v>
      </c>
      <c r="K32">
        <v>15</v>
      </c>
      <c r="L32" s="2" t="s">
        <v>49</v>
      </c>
    </row>
    <row r="33" spans="2:12">
      <c r="B33" s="2" t="s">
        <v>50</v>
      </c>
      <c r="C33" s="8">
        <v>4668</v>
      </c>
      <c r="I33">
        <v>5</v>
      </c>
      <c r="J33">
        <v>10</v>
      </c>
      <c r="K33">
        <v>15</v>
      </c>
      <c r="L33" s="2" t="s">
        <v>51</v>
      </c>
    </row>
    <row r="34" spans="2:12">
      <c r="B34" s="2" t="s">
        <v>52</v>
      </c>
      <c r="C34" s="8">
        <v>101016</v>
      </c>
      <c r="I34">
        <v>5</v>
      </c>
      <c r="J34">
        <v>10</v>
      </c>
      <c r="K34">
        <v>15</v>
      </c>
      <c r="L34" s="2" t="s">
        <v>53</v>
      </c>
    </row>
    <row r="35" spans="2:12">
      <c r="B35" s="2" t="s">
        <v>54</v>
      </c>
      <c r="C35" s="8">
        <v>6588</v>
      </c>
      <c r="I35">
        <v>5</v>
      </c>
      <c r="J35">
        <v>10</v>
      </c>
      <c r="K35">
        <v>15</v>
      </c>
      <c r="L35" s="2" t="s">
        <v>55</v>
      </c>
    </row>
    <row r="36" spans="2:12">
      <c r="B36" s="2" t="s">
        <v>56</v>
      </c>
      <c r="C36" s="8">
        <v>18207</v>
      </c>
      <c r="I36">
        <v>5</v>
      </c>
      <c r="J36">
        <v>10</v>
      </c>
      <c r="K36">
        <v>15</v>
      </c>
      <c r="L36" s="2" t="s">
        <v>57</v>
      </c>
    </row>
    <row r="37" spans="2:12" ht="15">
      <c r="B37" s="6" t="s">
        <v>58</v>
      </c>
      <c r="C37" s="7">
        <v>209859</v>
      </c>
    </row>
    <row r="38" spans="2:12">
      <c r="B38" s="2" t="s">
        <v>59</v>
      </c>
      <c r="C38" s="8">
        <v>67245</v>
      </c>
      <c r="I38">
        <v>5</v>
      </c>
      <c r="J38">
        <v>10</v>
      </c>
      <c r="K38">
        <v>15</v>
      </c>
      <c r="L38" s="2" t="s">
        <v>60</v>
      </c>
    </row>
    <row r="39" spans="2:12">
      <c r="B39" s="2" t="s">
        <v>61</v>
      </c>
      <c r="C39" s="8">
        <v>1911</v>
      </c>
      <c r="I39">
        <v>5</v>
      </c>
      <c r="J39">
        <v>10</v>
      </c>
      <c r="K39">
        <v>15</v>
      </c>
      <c r="L39" s="2" t="s">
        <v>62</v>
      </c>
    </row>
    <row r="40" spans="2:12">
      <c r="B40" s="2" t="s">
        <v>63</v>
      </c>
      <c r="C40" s="8">
        <v>140703</v>
      </c>
      <c r="I40">
        <v>5</v>
      </c>
      <c r="J40">
        <v>10</v>
      </c>
      <c r="K40">
        <v>15</v>
      </c>
      <c r="L40" s="2" t="s">
        <v>64</v>
      </c>
    </row>
    <row r="41" spans="2:12" ht="15">
      <c r="B41" s="6" t="s">
        <v>65</v>
      </c>
      <c r="C41" s="7">
        <v>46374</v>
      </c>
    </row>
    <row r="42" spans="2:12">
      <c r="B42" s="2" t="s">
        <v>66</v>
      </c>
      <c r="C42" s="8">
        <v>8220</v>
      </c>
      <c r="I42">
        <v>5</v>
      </c>
      <c r="J42">
        <v>10</v>
      </c>
      <c r="K42">
        <v>15</v>
      </c>
      <c r="L42" s="2" t="s">
        <v>67</v>
      </c>
    </row>
    <row r="43" spans="2:12">
      <c r="B43" s="2" t="s">
        <v>68</v>
      </c>
      <c r="C43" s="8">
        <v>38154</v>
      </c>
      <c r="I43">
        <v>5</v>
      </c>
      <c r="J43">
        <v>10</v>
      </c>
      <c r="K43">
        <v>15</v>
      </c>
      <c r="L43" s="2" t="s">
        <v>69</v>
      </c>
    </row>
    <row r="44" spans="2:12" ht="15">
      <c r="B44" s="6" t="s">
        <v>70</v>
      </c>
      <c r="C44" s="7">
        <v>273378</v>
      </c>
    </row>
    <row r="45" spans="2:12">
      <c r="B45" s="2" t="s">
        <v>71</v>
      </c>
      <c r="C45" s="8">
        <v>10326</v>
      </c>
      <c r="I45">
        <v>5</v>
      </c>
      <c r="J45">
        <v>10</v>
      </c>
      <c r="K45">
        <v>15</v>
      </c>
      <c r="L45" s="2" t="s">
        <v>72</v>
      </c>
    </row>
    <row r="46" spans="2:12">
      <c r="B46" s="2" t="s">
        <v>73</v>
      </c>
      <c r="C46" s="8">
        <v>20121</v>
      </c>
      <c r="I46">
        <v>5</v>
      </c>
      <c r="J46">
        <v>10</v>
      </c>
      <c r="K46">
        <v>15</v>
      </c>
      <c r="L46" s="2" t="s">
        <v>74</v>
      </c>
    </row>
    <row r="47" spans="2:12">
      <c r="B47" s="2" t="s">
        <v>75</v>
      </c>
      <c r="C47" s="8">
        <v>102558</v>
      </c>
      <c r="I47">
        <v>5</v>
      </c>
      <c r="J47">
        <v>10</v>
      </c>
      <c r="K47">
        <v>15</v>
      </c>
      <c r="L47" s="2" t="s">
        <v>76</v>
      </c>
    </row>
    <row r="48" spans="2:12">
      <c r="B48" s="2" t="s">
        <v>77</v>
      </c>
      <c r="C48" s="8">
        <v>23427</v>
      </c>
      <c r="I48">
        <v>5</v>
      </c>
      <c r="J48">
        <v>10</v>
      </c>
      <c r="K48">
        <v>15</v>
      </c>
      <c r="L48" s="2" t="s">
        <v>78</v>
      </c>
    </row>
    <row r="49" spans="2:12">
      <c r="B49" s="2" t="s">
        <v>79</v>
      </c>
      <c r="C49" s="8">
        <v>33864</v>
      </c>
      <c r="I49">
        <v>5</v>
      </c>
      <c r="J49">
        <v>10</v>
      </c>
      <c r="K49">
        <v>15</v>
      </c>
      <c r="L49" s="2" t="s">
        <v>80</v>
      </c>
    </row>
    <row r="50" spans="2:12">
      <c r="B50" s="2" t="s">
        <v>81</v>
      </c>
      <c r="C50" s="8">
        <v>83082</v>
      </c>
      <c r="I50">
        <v>5</v>
      </c>
      <c r="J50">
        <v>10</v>
      </c>
      <c r="K50">
        <v>15</v>
      </c>
      <c r="L50" s="2" t="s">
        <v>82</v>
      </c>
    </row>
    <row r="51" spans="2:12" ht="15">
      <c r="B51" s="6" t="s">
        <v>83</v>
      </c>
      <c r="C51" s="7">
        <v>120375</v>
      </c>
    </row>
    <row r="52" spans="2:12">
      <c r="B52" s="2" t="s">
        <v>84</v>
      </c>
      <c r="C52" s="8">
        <v>426</v>
      </c>
      <c r="I52">
        <v>5</v>
      </c>
      <c r="J52">
        <v>10</v>
      </c>
      <c r="K52">
        <v>15</v>
      </c>
      <c r="L52" s="2" t="s">
        <v>85</v>
      </c>
    </row>
    <row r="53" spans="2:12">
      <c r="B53" s="2" t="s">
        <v>86</v>
      </c>
      <c r="C53" s="8">
        <v>12021</v>
      </c>
      <c r="I53">
        <v>5</v>
      </c>
      <c r="J53">
        <v>10</v>
      </c>
      <c r="K53">
        <v>15</v>
      </c>
      <c r="L53" s="2" t="s">
        <v>87</v>
      </c>
    </row>
    <row r="54" spans="2:12">
      <c r="B54" s="2" t="s">
        <v>88</v>
      </c>
      <c r="C54" s="8">
        <v>107928</v>
      </c>
      <c r="I54">
        <v>5</v>
      </c>
      <c r="J54">
        <v>10</v>
      </c>
      <c r="K54">
        <v>15</v>
      </c>
      <c r="L54" s="2" t="s">
        <v>89</v>
      </c>
    </row>
    <row r="55" spans="2:12" ht="15">
      <c r="I55" s="1">
        <f>SUM(I17:I54)</f>
        <v>150</v>
      </c>
      <c r="J55" s="1">
        <f>SUM(J17:J54)</f>
        <v>300</v>
      </c>
      <c r="K55" s="1">
        <f>SUM(K17:K54)</f>
        <v>450</v>
      </c>
    </row>
    <row r="56" spans="2:12" ht="15">
      <c r="B56" s="1" t="str">
        <f>'[1]59207'!K2</f>
        <v>59207 - Northern inland open access farming and livestock (ZANFL)</v>
      </c>
      <c r="I56" t="e">
        <f>GETPIVOTDATA("Population",[1]Sheet9!$A$3)</f>
        <v>#REF!</v>
      </c>
    </row>
    <row r="57" spans="2:12" ht="15">
      <c r="B57" s="6" t="s">
        <v>90</v>
      </c>
      <c r="C57" s="7">
        <v>176748</v>
      </c>
    </row>
    <row r="58" spans="2:12">
      <c r="B58" s="2" t="s">
        <v>91</v>
      </c>
      <c r="C58" s="8">
        <v>83967</v>
      </c>
      <c r="I58" s="2">
        <v>5</v>
      </c>
      <c r="J58" s="2">
        <v>10</v>
      </c>
      <c r="K58" s="2">
        <v>15</v>
      </c>
      <c r="L58" s="2" t="s">
        <v>92</v>
      </c>
    </row>
    <row r="59" spans="2:12">
      <c r="B59" s="2" t="s">
        <v>93</v>
      </c>
      <c r="C59" s="8">
        <v>3474</v>
      </c>
      <c r="I59" s="2">
        <v>5</v>
      </c>
      <c r="J59" s="2">
        <v>10</v>
      </c>
      <c r="K59" s="2">
        <v>15</v>
      </c>
      <c r="L59" s="2" t="s">
        <v>94</v>
      </c>
    </row>
    <row r="60" spans="2:12">
      <c r="B60" s="2" t="s">
        <v>95</v>
      </c>
      <c r="C60" s="8">
        <v>89307</v>
      </c>
      <c r="I60" s="2">
        <v>5</v>
      </c>
      <c r="J60" s="2">
        <v>10</v>
      </c>
      <c r="K60" s="2">
        <v>15</v>
      </c>
      <c r="L60" s="2" t="s">
        <v>96</v>
      </c>
    </row>
    <row r="61" spans="2:12" ht="15">
      <c r="B61" s="6" t="s">
        <v>24</v>
      </c>
      <c r="C61" s="7">
        <v>7215</v>
      </c>
      <c r="I61" s="2"/>
      <c r="J61" s="2"/>
      <c r="K61" s="2"/>
    </row>
    <row r="62" spans="2:12">
      <c r="B62" s="2" t="s">
        <v>29</v>
      </c>
      <c r="C62" s="8">
        <v>7215</v>
      </c>
      <c r="I62" s="2">
        <v>5</v>
      </c>
      <c r="J62" s="2">
        <v>10</v>
      </c>
      <c r="K62" s="2">
        <v>15</v>
      </c>
      <c r="L62" s="2" t="s">
        <v>97</v>
      </c>
    </row>
    <row r="63" spans="2:12" ht="15">
      <c r="B63" s="6" t="s">
        <v>65</v>
      </c>
      <c r="C63" s="7">
        <v>265152</v>
      </c>
      <c r="I63" s="2"/>
      <c r="J63" s="2"/>
      <c r="K63" s="2"/>
    </row>
    <row r="64" spans="2:12">
      <c r="B64" s="2" t="s">
        <v>98</v>
      </c>
      <c r="C64" s="8">
        <v>1692</v>
      </c>
      <c r="I64" s="2">
        <v>5</v>
      </c>
      <c r="J64" s="2">
        <v>10</v>
      </c>
      <c r="K64" s="2">
        <v>15</v>
      </c>
      <c r="L64" s="2" t="s">
        <v>99</v>
      </c>
    </row>
    <row r="65" spans="2:12">
      <c r="B65" s="2" t="s">
        <v>100</v>
      </c>
      <c r="C65" s="8">
        <v>122394</v>
      </c>
      <c r="I65" s="2">
        <v>5</v>
      </c>
      <c r="J65" s="2">
        <v>10</v>
      </c>
      <c r="K65" s="2">
        <v>15</v>
      </c>
      <c r="L65" s="2" t="s">
        <v>101</v>
      </c>
    </row>
    <row r="66" spans="2:12">
      <c r="B66" s="2" t="s">
        <v>66</v>
      </c>
      <c r="C66" s="8">
        <v>134343</v>
      </c>
      <c r="I66" s="2">
        <v>5</v>
      </c>
      <c r="J66" s="2">
        <v>10</v>
      </c>
      <c r="K66" s="2">
        <v>15</v>
      </c>
      <c r="L66" s="2" t="s">
        <v>102</v>
      </c>
    </row>
    <row r="67" spans="2:12">
      <c r="B67" s="2" t="s">
        <v>68</v>
      </c>
      <c r="C67" s="8">
        <v>6723</v>
      </c>
      <c r="I67" s="2">
        <v>5</v>
      </c>
      <c r="J67" s="2">
        <v>10</v>
      </c>
      <c r="K67" s="2">
        <v>15</v>
      </c>
      <c r="L67" s="2" t="s">
        <v>103</v>
      </c>
    </row>
    <row r="68" spans="2:12" ht="15">
      <c r="B68" s="6" t="s">
        <v>104</v>
      </c>
      <c r="C68" s="7">
        <v>148761</v>
      </c>
      <c r="I68" s="2"/>
      <c r="J68" s="2"/>
      <c r="K68" s="2"/>
    </row>
    <row r="69" spans="2:12">
      <c r="B69" s="2" t="s">
        <v>105</v>
      </c>
      <c r="C69" s="8">
        <v>61524</v>
      </c>
      <c r="I69" s="2">
        <v>5</v>
      </c>
      <c r="J69" s="2">
        <v>10</v>
      </c>
      <c r="K69" s="2">
        <v>15</v>
      </c>
      <c r="L69" s="2" t="s">
        <v>106</v>
      </c>
    </row>
    <row r="70" spans="2:12">
      <c r="B70" s="2" t="s">
        <v>107</v>
      </c>
      <c r="C70" s="8">
        <v>87237</v>
      </c>
      <c r="I70" s="2">
        <v>5</v>
      </c>
      <c r="J70" s="2">
        <v>10</v>
      </c>
      <c r="K70" s="2">
        <v>15</v>
      </c>
      <c r="L70" s="2" t="s">
        <v>108</v>
      </c>
    </row>
    <row r="71" spans="2:12" ht="15">
      <c r="B71" s="6" t="s">
        <v>70</v>
      </c>
      <c r="C71" s="7">
        <v>4080</v>
      </c>
      <c r="I71" s="2"/>
      <c r="J71" s="2"/>
      <c r="K71" s="2"/>
    </row>
    <row r="72" spans="2:12">
      <c r="B72" s="2" t="s">
        <v>75</v>
      </c>
      <c r="C72" s="8">
        <v>4080</v>
      </c>
      <c r="I72" s="2">
        <v>5</v>
      </c>
      <c r="J72" s="2">
        <v>10</v>
      </c>
      <c r="K72" s="2">
        <v>15</v>
      </c>
      <c r="L72" s="2" t="s">
        <v>109</v>
      </c>
    </row>
    <row r="73" spans="2:12" ht="15">
      <c r="B73" s="6" t="s">
        <v>83</v>
      </c>
      <c r="C73" s="7">
        <v>156870</v>
      </c>
      <c r="I73" s="2"/>
      <c r="J73" s="2"/>
      <c r="K73" s="2"/>
    </row>
    <row r="74" spans="2:12">
      <c r="B74" s="2" t="s">
        <v>84</v>
      </c>
      <c r="C74" s="8">
        <v>86046</v>
      </c>
      <c r="I74" s="2">
        <v>5</v>
      </c>
      <c r="J74" s="2">
        <v>10</v>
      </c>
      <c r="K74" s="2">
        <v>15</v>
      </c>
      <c r="L74" s="2" t="s">
        <v>110</v>
      </c>
    </row>
    <row r="75" spans="2:12">
      <c r="B75" s="2" t="s">
        <v>111</v>
      </c>
      <c r="C75" s="8">
        <v>4074</v>
      </c>
      <c r="I75" s="2">
        <v>5</v>
      </c>
      <c r="J75" s="2">
        <v>10</v>
      </c>
      <c r="K75" s="2">
        <v>15</v>
      </c>
      <c r="L75" s="2" t="s">
        <v>112</v>
      </c>
    </row>
    <row r="76" spans="2:12">
      <c r="B76" s="2" t="s">
        <v>113</v>
      </c>
      <c r="C76" s="8">
        <v>66750</v>
      </c>
      <c r="I76" s="2">
        <v>5</v>
      </c>
      <c r="J76" s="2">
        <v>10</v>
      </c>
      <c r="K76" s="2">
        <v>15</v>
      </c>
      <c r="L76" s="2" t="s">
        <v>114</v>
      </c>
    </row>
    <row r="77" spans="2:12">
      <c r="I77" s="11">
        <f>SUM(I58:I76)</f>
        <v>70</v>
      </c>
      <c r="J77" s="11">
        <f>SUM(J58:J76)</f>
        <v>140</v>
      </c>
      <c r="K77" s="11">
        <f>SUM(K58:K76)</f>
        <v>210</v>
      </c>
    </row>
    <row r="78" spans="2:12" ht="15">
      <c r="B78" s="1" t="s">
        <v>115</v>
      </c>
      <c r="H78" t="e">
        <f>GETPIVOTDATA("Population",[1]Sheet13!$A$3)</f>
        <v>#REF!</v>
      </c>
    </row>
    <row r="79" spans="2:12" ht="15">
      <c r="B79" s="6" t="s">
        <v>33</v>
      </c>
      <c r="C79" s="7">
        <v>2106</v>
      </c>
    </row>
    <row r="80" spans="2:12">
      <c r="B80" s="2" t="s">
        <v>116</v>
      </c>
      <c r="C80" s="8">
        <v>2106</v>
      </c>
      <c r="I80" s="2">
        <v>5</v>
      </c>
      <c r="J80" s="2">
        <v>10</v>
      </c>
      <c r="K80" s="2">
        <v>15</v>
      </c>
      <c r="L80" s="2" t="s">
        <v>154</v>
      </c>
    </row>
    <row r="81" spans="2:12" ht="15">
      <c r="B81" s="6" t="s">
        <v>47</v>
      </c>
      <c r="C81" s="7">
        <v>27861</v>
      </c>
    </row>
    <row r="82" spans="2:12">
      <c r="B82" s="2" t="s">
        <v>117</v>
      </c>
      <c r="C82" s="8">
        <v>27861</v>
      </c>
      <c r="I82" s="2">
        <v>5</v>
      </c>
      <c r="J82" s="2">
        <v>10</v>
      </c>
      <c r="K82" s="2">
        <v>15</v>
      </c>
      <c r="L82" s="2" t="s">
        <v>155</v>
      </c>
    </row>
    <row r="83" spans="2:12" ht="15">
      <c r="B83" s="6" t="s">
        <v>104</v>
      </c>
      <c r="C83" s="7">
        <v>109611</v>
      </c>
    </row>
    <row r="84" spans="2:12">
      <c r="B84" s="2" t="s">
        <v>118</v>
      </c>
      <c r="C84" s="8">
        <v>54411</v>
      </c>
      <c r="I84" s="2">
        <v>5</v>
      </c>
      <c r="J84" s="2">
        <v>10</v>
      </c>
      <c r="K84" s="2">
        <v>15</v>
      </c>
      <c r="L84" s="2" t="s">
        <v>156</v>
      </c>
    </row>
    <row r="85" spans="2:12">
      <c r="B85" s="2" t="s">
        <v>119</v>
      </c>
      <c r="C85" s="8">
        <v>55200</v>
      </c>
      <c r="I85" s="2">
        <v>5</v>
      </c>
      <c r="J85" s="2">
        <v>10</v>
      </c>
      <c r="K85" s="2">
        <v>15</v>
      </c>
      <c r="L85" s="2" t="s">
        <v>157</v>
      </c>
    </row>
    <row r="86" spans="2:12">
      <c r="I86">
        <f>SUM(I80:I85)</f>
        <v>20</v>
      </c>
      <c r="J86">
        <f>SUM(J80:J85)</f>
        <v>40</v>
      </c>
      <c r="K86">
        <f>SUM(K80:K85)</f>
        <v>60</v>
      </c>
    </row>
    <row r="87" spans="2:12" ht="15">
      <c r="B87" s="1" t="str">
        <f>'[1]59210_2'!K2</f>
        <v>59210 - Mzimkulu-Mkomazi midlands open access mixed farming (ZAMMO)</v>
      </c>
      <c r="H87" t="e">
        <f>GETPIVOTDATA("population",[1]Sheet16!$A$3)</f>
        <v>#REF!</v>
      </c>
    </row>
    <row r="88" spans="2:12" ht="15">
      <c r="B88" s="6" t="s">
        <v>22</v>
      </c>
      <c r="C88" s="7">
        <v>1500</v>
      </c>
    </row>
    <row r="89" spans="2:12">
      <c r="B89" s="2" t="s">
        <v>22</v>
      </c>
      <c r="C89" s="8">
        <v>1500</v>
      </c>
      <c r="I89" s="2">
        <v>5</v>
      </c>
      <c r="J89" s="2">
        <v>10</v>
      </c>
      <c r="K89" s="2">
        <v>15</v>
      </c>
      <c r="L89" s="2" t="s">
        <v>158</v>
      </c>
    </row>
    <row r="90" spans="2:12" ht="15">
      <c r="B90" s="6" t="s">
        <v>33</v>
      </c>
      <c r="C90" s="7">
        <v>292404</v>
      </c>
    </row>
    <row r="91" spans="2:12">
      <c r="B91" s="2" t="s">
        <v>120</v>
      </c>
      <c r="C91" s="8">
        <v>86181</v>
      </c>
      <c r="I91" s="2">
        <v>5</v>
      </c>
      <c r="J91" s="2">
        <v>10</v>
      </c>
      <c r="K91" s="2">
        <v>15</v>
      </c>
      <c r="L91" s="2" t="s">
        <v>159</v>
      </c>
    </row>
    <row r="92" spans="2:12">
      <c r="B92" s="2" t="s">
        <v>34</v>
      </c>
      <c r="C92" s="8">
        <v>67107</v>
      </c>
      <c r="I92" s="2">
        <v>5</v>
      </c>
      <c r="J92" s="2">
        <v>10</v>
      </c>
      <c r="K92" s="2">
        <v>15</v>
      </c>
      <c r="L92" s="2" t="s">
        <v>160</v>
      </c>
    </row>
    <row r="93" spans="2:12">
      <c r="B93" s="2" t="s">
        <v>121</v>
      </c>
      <c r="C93" s="8">
        <v>139116</v>
      </c>
      <c r="I93" s="2">
        <v>5</v>
      </c>
      <c r="J93" s="2">
        <v>10</v>
      </c>
      <c r="K93" s="2">
        <v>15</v>
      </c>
      <c r="L93" s="2" t="s">
        <v>161</v>
      </c>
    </row>
    <row r="94" spans="2:12" ht="15">
      <c r="B94" s="6" t="s">
        <v>36</v>
      </c>
      <c r="C94" s="7">
        <v>131133</v>
      </c>
    </row>
    <row r="95" spans="2:12">
      <c r="B95" s="2" t="s">
        <v>37</v>
      </c>
      <c r="C95" s="8">
        <v>3588</v>
      </c>
      <c r="I95" s="2">
        <v>5</v>
      </c>
      <c r="J95" s="2">
        <v>10</v>
      </c>
      <c r="K95" s="2">
        <v>15</v>
      </c>
      <c r="L95" s="2" t="s">
        <v>162</v>
      </c>
    </row>
    <row r="96" spans="2:12">
      <c r="B96" s="2" t="s">
        <v>39</v>
      </c>
      <c r="C96" s="8">
        <v>5763</v>
      </c>
      <c r="I96" s="2">
        <v>5</v>
      </c>
      <c r="J96" s="2">
        <v>10</v>
      </c>
      <c r="K96" s="2">
        <v>15</v>
      </c>
      <c r="L96" s="2" t="s">
        <v>40</v>
      </c>
    </row>
    <row r="97" spans="2:12">
      <c r="B97" s="2" t="s">
        <v>122</v>
      </c>
      <c r="C97" s="8">
        <v>25008</v>
      </c>
      <c r="I97" s="2">
        <v>5</v>
      </c>
      <c r="J97" s="2">
        <v>10</v>
      </c>
      <c r="K97" s="2">
        <v>15</v>
      </c>
      <c r="L97" s="2" t="s">
        <v>163</v>
      </c>
    </row>
    <row r="98" spans="2:12">
      <c r="B98" s="2" t="s">
        <v>41</v>
      </c>
      <c r="C98" s="8">
        <v>17181</v>
      </c>
      <c r="I98" s="2">
        <v>5</v>
      </c>
      <c r="J98" s="2">
        <v>10</v>
      </c>
      <c r="K98" s="2">
        <v>15</v>
      </c>
      <c r="L98" s="2" t="s">
        <v>164</v>
      </c>
    </row>
    <row r="99" spans="2:12">
      <c r="B99" s="2" t="s">
        <v>43</v>
      </c>
      <c r="C99" s="8">
        <v>53232</v>
      </c>
      <c r="I99" s="2">
        <v>5</v>
      </c>
      <c r="J99" s="2">
        <v>10</v>
      </c>
      <c r="K99" s="2">
        <v>15</v>
      </c>
      <c r="L99" s="2" t="s">
        <v>165</v>
      </c>
    </row>
    <row r="100" spans="2:12">
      <c r="B100" s="2" t="s">
        <v>45</v>
      </c>
      <c r="C100" s="8">
        <v>26361</v>
      </c>
      <c r="I100" s="2">
        <v>5</v>
      </c>
      <c r="J100" s="2">
        <v>10</v>
      </c>
      <c r="K100" s="2">
        <v>15</v>
      </c>
      <c r="L100" s="2" t="s">
        <v>166</v>
      </c>
    </row>
    <row r="101" spans="2:12" ht="15">
      <c r="B101" s="6" t="s">
        <v>47</v>
      </c>
      <c r="C101" s="7">
        <v>50763</v>
      </c>
    </row>
    <row r="102" spans="2:12">
      <c r="B102" s="2" t="s">
        <v>48</v>
      </c>
      <c r="C102" s="8">
        <v>1527</v>
      </c>
      <c r="I102" s="2">
        <v>5</v>
      </c>
      <c r="J102" s="2">
        <v>10</v>
      </c>
      <c r="K102" s="2">
        <v>15</v>
      </c>
      <c r="L102" s="2" t="s">
        <v>51</v>
      </c>
    </row>
    <row r="103" spans="2:12">
      <c r="B103" s="2" t="s">
        <v>50</v>
      </c>
      <c r="C103" s="8">
        <v>4218</v>
      </c>
      <c r="I103" s="2">
        <v>5</v>
      </c>
      <c r="J103" s="2">
        <v>10</v>
      </c>
      <c r="K103" s="2">
        <v>15</v>
      </c>
      <c r="L103" s="2" t="s">
        <v>167</v>
      </c>
    </row>
    <row r="104" spans="2:12">
      <c r="B104" s="2" t="s">
        <v>52</v>
      </c>
      <c r="C104" s="8">
        <v>45018</v>
      </c>
      <c r="I104" s="2">
        <v>5</v>
      </c>
      <c r="J104" s="2">
        <v>10</v>
      </c>
      <c r="K104" s="2">
        <v>15</v>
      </c>
      <c r="L104" s="2" t="s">
        <v>168</v>
      </c>
    </row>
    <row r="105" spans="2:12">
      <c r="I105">
        <f>SUM(I89:I104)</f>
        <v>65</v>
      </c>
      <c r="J105">
        <f>SUM(J89:J104)</f>
        <v>130</v>
      </c>
      <c r="K105">
        <f>SUM(K89:K104)</f>
        <v>195</v>
      </c>
    </row>
    <row r="106" spans="2:12" ht="15">
      <c r="B106" s="1" t="s">
        <v>123</v>
      </c>
      <c r="H106">
        <f>[1]Scenario!C107+[1]Scenario!C109+[1]Scenario!C112+[1]Scenario!C115+[1]Scenario!C120</f>
        <v>506733</v>
      </c>
    </row>
    <row r="107" spans="2:12" ht="15">
      <c r="B107" s="6" t="s">
        <v>22</v>
      </c>
      <c r="C107" s="7">
        <v>7443</v>
      </c>
    </row>
    <row r="108" spans="2:12">
      <c r="B108" s="2" t="s">
        <v>22</v>
      </c>
      <c r="C108" s="8">
        <v>7443</v>
      </c>
      <c r="I108" s="2">
        <v>5</v>
      </c>
      <c r="J108" s="2">
        <v>10</v>
      </c>
      <c r="K108" s="2">
        <v>15</v>
      </c>
      <c r="L108" s="2" t="s">
        <v>169</v>
      </c>
    </row>
    <row r="109" spans="2:12" ht="15">
      <c r="B109" s="6" t="s">
        <v>24</v>
      </c>
      <c r="C109" s="7">
        <v>63483</v>
      </c>
    </row>
    <row r="110" spans="2:12">
      <c r="B110" s="2" t="s">
        <v>27</v>
      </c>
      <c r="C110" s="8">
        <v>36429</v>
      </c>
      <c r="I110" s="2">
        <v>5</v>
      </c>
      <c r="J110" s="2">
        <v>10</v>
      </c>
      <c r="K110" s="2">
        <v>15</v>
      </c>
      <c r="L110" s="2" t="s">
        <v>170</v>
      </c>
    </row>
    <row r="111" spans="2:12">
      <c r="B111" s="2" t="s">
        <v>31</v>
      </c>
      <c r="C111" s="8">
        <v>27054</v>
      </c>
      <c r="I111" s="2">
        <v>5</v>
      </c>
      <c r="J111" s="2">
        <v>10</v>
      </c>
      <c r="K111" s="2">
        <v>15</v>
      </c>
      <c r="L111" s="2" t="s">
        <v>171</v>
      </c>
    </row>
    <row r="112" spans="2:12" ht="15">
      <c r="B112" s="6" t="s">
        <v>58</v>
      </c>
      <c r="C112" s="7">
        <v>164874</v>
      </c>
    </row>
    <row r="113" spans="2:12">
      <c r="B113" s="2" t="s">
        <v>124</v>
      </c>
      <c r="C113" s="8">
        <v>45366</v>
      </c>
      <c r="I113" s="2">
        <v>5</v>
      </c>
      <c r="J113" s="2">
        <v>10</v>
      </c>
      <c r="K113" s="2">
        <v>15</v>
      </c>
      <c r="L113" s="2" t="s">
        <v>172</v>
      </c>
    </row>
    <row r="114" spans="2:12">
      <c r="B114" s="2" t="s">
        <v>125</v>
      </c>
      <c r="C114" s="8">
        <v>119508</v>
      </c>
      <c r="I114" s="2">
        <v>5</v>
      </c>
      <c r="J114" s="2">
        <v>10</v>
      </c>
      <c r="K114" s="2">
        <v>15</v>
      </c>
      <c r="L114" s="2" t="s">
        <v>173</v>
      </c>
    </row>
    <row r="115" spans="2:12" ht="15">
      <c r="B115" s="6" t="s">
        <v>70</v>
      </c>
      <c r="C115" s="7">
        <v>200763</v>
      </c>
    </row>
    <row r="116" spans="2:12">
      <c r="B116" s="2" t="s">
        <v>71</v>
      </c>
      <c r="C116" s="8">
        <v>47274</v>
      </c>
      <c r="I116" s="2">
        <v>5</v>
      </c>
      <c r="J116" s="2">
        <v>10</v>
      </c>
      <c r="K116" s="2">
        <v>15</v>
      </c>
      <c r="L116" s="2" t="s">
        <v>174</v>
      </c>
    </row>
    <row r="117" spans="2:12">
      <c r="B117" s="2" t="s">
        <v>77</v>
      </c>
      <c r="C117" s="8">
        <v>12666</v>
      </c>
      <c r="I117" s="2">
        <v>5</v>
      </c>
      <c r="J117" s="2">
        <v>10</v>
      </c>
      <c r="K117" s="2">
        <v>15</v>
      </c>
      <c r="L117" s="2" t="s">
        <v>175</v>
      </c>
    </row>
    <row r="118" spans="2:12">
      <c r="B118" s="2" t="s">
        <v>79</v>
      </c>
      <c r="C118" s="8">
        <v>108819</v>
      </c>
      <c r="I118" s="2">
        <v>5</v>
      </c>
      <c r="J118" s="2">
        <v>10</v>
      </c>
      <c r="K118" s="2">
        <v>15</v>
      </c>
      <c r="L118" s="2" t="s">
        <v>176</v>
      </c>
    </row>
    <row r="119" spans="2:12">
      <c r="B119" s="2" t="s">
        <v>81</v>
      </c>
      <c r="C119" s="8">
        <v>32004</v>
      </c>
      <c r="I119" s="2">
        <v>5</v>
      </c>
      <c r="J119" s="2">
        <v>10</v>
      </c>
      <c r="K119" s="2">
        <v>15</v>
      </c>
      <c r="L119" s="2" t="s">
        <v>177</v>
      </c>
    </row>
    <row r="120" spans="2:12" ht="15">
      <c r="B120" s="6" t="s">
        <v>83</v>
      </c>
      <c r="C120" s="7">
        <v>70170</v>
      </c>
    </row>
    <row r="121" spans="2:12">
      <c r="B121" s="2" t="s">
        <v>86</v>
      </c>
      <c r="C121" s="8">
        <v>66210</v>
      </c>
      <c r="I121" s="2">
        <v>5</v>
      </c>
      <c r="J121" s="2">
        <v>10</v>
      </c>
      <c r="K121" s="2">
        <v>15</v>
      </c>
      <c r="L121" s="2" t="s">
        <v>178</v>
      </c>
    </row>
    <row r="122" spans="2:12">
      <c r="B122" s="2" t="s">
        <v>88</v>
      </c>
      <c r="C122" s="8">
        <v>3960</v>
      </c>
      <c r="I122" s="2">
        <v>5</v>
      </c>
      <c r="J122" s="2">
        <v>10</v>
      </c>
      <c r="K122" s="2">
        <v>15</v>
      </c>
      <c r="L122" s="2" t="s">
        <v>179</v>
      </c>
    </row>
    <row r="123" spans="2:12">
      <c r="B123" s="9"/>
      <c r="C123" s="10"/>
      <c r="I123">
        <f>SUM(I108:I122)</f>
        <v>55</v>
      </c>
      <c r="J123">
        <f>SUM(J108:J122)</f>
        <v>110</v>
      </c>
      <c r="K123">
        <f>SUM(K108:K122)</f>
        <v>165</v>
      </c>
    </row>
    <row r="124" spans="2:12">
      <c r="B124" s="9"/>
      <c r="C124" s="10"/>
    </row>
    <row r="125" spans="2:12" ht="15">
      <c r="B125" s="1" t="s">
        <v>126</v>
      </c>
      <c r="G125" s="1">
        <v>429333</v>
      </c>
    </row>
    <row r="126" spans="2:12" ht="15">
      <c r="B126" s="6" t="s">
        <v>22</v>
      </c>
      <c r="C126" s="7">
        <v>74154</v>
      </c>
    </row>
    <row r="127" spans="2:12">
      <c r="B127" s="2" t="s">
        <v>22</v>
      </c>
      <c r="C127" s="8">
        <v>74154</v>
      </c>
      <c r="I127" s="2">
        <v>5</v>
      </c>
      <c r="J127" s="2">
        <v>10</v>
      </c>
      <c r="K127" s="2">
        <v>15</v>
      </c>
      <c r="L127" s="2" t="s">
        <v>180</v>
      </c>
    </row>
    <row r="128" spans="2:12" ht="15">
      <c r="B128" s="6" t="s">
        <v>36</v>
      </c>
      <c r="C128" s="7">
        <v>345771</v>
      </c>
    </row>
    <row r="129" spans="2:12">
      <c r="B129" s="2" t="s">
        <v>37</v>
      </c>
      <c r="C129" s="8">
        <v>41940</v>
      </c>
      <c r="I129" s="2">
        <v>5</v>
      </c>
      <c r="J129" s="2">
        <v>10</v>
      </c>
      <c r="K129" s="2">
        <v>15</v>
      </c>
      <c r="L129" s="2" t="s">
        <v>181</v>
      </c>
    </row>
    <row r="130" spans="2:12">
      <c r="B130" s="2" t="s">
        <v>39</v>
      </c>
      <c r="C130" s="8">
        <v>138441</v>
      </c>
      <c r="I130" s="2">
        <v>5</v>
      </c>
      <c r="J130" s="2">
        <v>10</v>
      </c>
      <c r="K130" s="2">
        <v>15</v>
      </c>
      <c r="L130" s="2" t="s">
        <v>182</v>
      </c>
    </row>
    <row r="131" spans="2:12">
      <c r="B131" s="2" t="s">
        <v>41</v>
      </c>
      <c r="C131" s="8">
        <v>63690</v>
      </c>
      <c r="I131" s="2">
        <v>5</v>
      </c>
      <c r="J131" s="2">
        <v>10</v>
      </c>
      <c r="K131" s="2">
        <v>15</v>
      </c>
      <c r="L131" s="2" t="s">
        <v>183</v>
      </c>
    </row>
    <row r="132" spans="2:12">
      <c r="B132" s="2" t="s">
        <v>43</v>
      </c>
      <c r="C132" s="8">
        <v>87288</v>
      </c>
      <c r="I132" s="2">
        <v>5</v>
      </c>
      <c r="J132" s="2">
        <v>10</v>
      </c>
      <c r="K132" s="2">
        <v>15</v>
      </c>
      <c r="L132" s="2" t="s">
        <v>82</v>
      </c>
    </row>
    <row r="133" spans="2:12">
      <c r="B133" s="2" t="s">
        <v>45</v>
      </c>
      <c r="C133" s="8">
        <v>14412</v>
      </c>
      <c r="I133" s="2">
        <v>5</v>
      </c>
      <c r="J133" s="2">
        <v>10</v>
      </c>
      <c r="K133" s="2">
        <v>15</v>
      </c>
      <c r="L133" s="2" t="s">
        <v>184</v>
      </c>
    </row>
    <row r="134" spans="2:12" ht="15">
      <c r="B134" s="6" t="s">
        <v>47</v>
      </c>
      <c r="C134" s="7">
        <v>9408</v>
      </c>
    </row>
    <row r="135" spans="2:12">
      <c r="B135" s="2" t="s">
        <v>48</v>
      </c>
      <c r="C135" s="8">
        <v>9408</v>
      </c>
      <c r="I135" s="2">
        <v>5</v>
      </c>
      <c r="J135" s="2">
        <v>10</v>
      </c>
      <c r="K135" s="2">
        <v>15</v>
      </c>
      <c r="L135" s="2" t="s">
        <v>185</v>
      </c>
    </row>
    <row r="136" spans="2:12">
      <c r="I136">
        <f>SUM(I127:I135)</f>
        <v>35</v>
      </c>
      <c r="J136">
        <f>SUM(J127:J135)</f>
        <v>70</v>
      </c>
      <c r="K136">
        <f>SUM(K127:K135)</f>
        <v>105</v>
      </c>
    </row>
    <row r="137" spans="2:12" ht="15">
      <c r="B137" s="1" t="s">
        <v>127</v>
      </c>
    </row>
    <row r="138" spans="2:12" ht="15">
      <c r="B138" s="6" t="s">
        <v>24</v>
      </c>
      <c r="C138" s="7">
        <v>4377</v>
      </c>
    </row>
    <row r="139" spans="2:12">
      <c r="B139" s="2" t="s">
        <v>27</v>
      </c>
      <c r="C139" s="8">
        <v>4377</v>
      </c>
      <c r="I139" s="2">
        <v>5</v>
      </c>
      <c r="J139" s="2">
        <v>10</v>
      </c>
      <c r="K139" s="2">
        <v>15</v>
      </c>
      <c r="L139" s="2" t="s">
        <v>186</v>
      </c>
    </row>
    <row r="140" spans="2:12" ht="15">
      <c r="B140" s="6" t="s">
        <v>47</v>
      </c>
      <c r="C140" s="7">
        <v>35073</v>
      </c>
    </row>
    <row r="141" spans="2:12">
      <c r="B141" s="2" t="s">
        <v>56</v>
      </c>
      <c r="C141" s="8">
        <v>35073</v>
      </c>
      <c r="I141" s="2">
        <v>5</v>
      </c>
      <c r="J141" s="2">
        <v>10</v>
      </c>
      <c r="K141" s="2">
        <v>15</v>
      </c>
      <c r="L141" s="2" t="s">
        <v>187</v>
      </c>
    </row>
    <row r="142" spans="2:12" ht="15">
      <c r="B142" s="6" t="s">
        <v>58</v>
      </c>
      <c r="C142" s="7">
        <v>138093</v>
      </c>
    </row>
    <row r="143" spans="2:12">
      <c r="B143" s="2" t="s">
        <v>124</v>
      </c>
      <c r="C143" s="8">
        <v>22971</v>
      </c>
      <c r="I143" s="2">
        <v>5</v>
      </c>
      <c r="J143" s="2">
        <v>10</v>
      </c>
      <c r="K143" s="2">
        <v>15</v>
      </c>
      <c r="L143" s="2" t="s">
        <v>188</v>
      </c>
    </row>
    <row r="144" spans="2:12">
      <c r="B144" s="2" t="s">
        <v>59</v>
      </c>
      <c r="C144" s="8">
        <v>58899</v>
      </c>
      <c r="I144" s="2">
        <v>5</v>
      </c>
      <c r="J144" s="2">
        <v>10</v>
      </c>
      <c r="K144" s="2">
        <v>15</v>
      </c>
      <c r="L144" s="2" t="s">
        <v>189</v>
      </c>
    </row>
    <row r="145" spans="2:12">
      <c r="B145" s="2" t="s">
        <v>125</v>
      </c>
      <c r="C145" s="8">
        <v>20367</v>
      </c>
      <c r="I145" s="2">
        <v>5</v>
      </c>
      <c r="J145" s="2">
        <v>10</v>
      </c>
      <c r="K145" s="2">
        <v>15</v>
      </c>
      <c r="L145" s="2" t="s">
        <v>190</v>
      </c>
    </row>
    <row r="146" spans="2:12">
      <c r="B146" s="2" t="s">
        <v>61</v>
      </c>
      <c r="C146" s="8">
        <v>26571</v>
      </c>
      <c r="I146" s="2">
        <v>5</v>
      </c>
      <c r="J146" s="2">
        <v>10</v>
      </c>
      <c r="K146" s="2">
        <v>15</v>
      </c>
      <c r="L146" s="2" t="s">
        <v>191</v>
      </c>
    </row>
    <row r="147" spans="2:12">
      <c r="B147" s="2" t="s">
        <v>63</v>
      </c>
      <c r="C147" s="8">
        <v>9285</v>
      </c>
      <c r="I147" s="2">
        <v>5</v>
      </c>
      <c r="J147" s="2">
        <v>10</v>
      </c>
      <c r="K147" s="2">
        <v>15</v>
      </c>
      <c r="L147" s="2" t="s">
        <v>192</v>
      </c>
    </row>
    <row r="148" spans="2:12" ht="15">
      <c r="B148" s="6" t="s">
        <v>65</v>
      </c>
      <c r="C148" s="7">
        <v>165</v>
      </c>
    </row>
    <row r="149" spans="2:12">
      <c r="B149" s="2" t="s">
        <v>68</v>
      </c>
      <c r="C149" s="8">
        <v>165</v>
      </c>
      <c r="I149" s="2">
        <v>5</v>
      </c>
      <c r="J149" s="2">
        <v>10</v>
      </c>
      <c r="K149" s="2">
        <v>15</v>
      </c>
      <c r="L149" s="2" t="s">
        <v>193</v>
      </c>
    </row>
    <row r="150" spans="2:12" ht="15">
      <c r="B150" s="6" t="s">
        <v>70</v>
      </c>
      <c r="C150" s="7">
        <v>198354</v>
      </c>
    </row>
    <row r="151" spans="2:12">
      <c r="B151" s="2" t="s">
        <v>71</v>
      </c>
      <c r="C151" s="8">
        <v>58572</v>
      </c>
      <c r="I151" s="2">
        <v>5</v>
      </c>
      <c r="J151" s="2">
        <v>10</v>
      </c>
      <c r="K151" s="2">
        <v>15</v>
      </c>
      <c r="L151" s="2" t="s">
        <v>194</v>
      </c>
    </row>
    <row r="152" spans="2:12">
      <c r="B152" s="2" t="s">
        <v>73</v>
      </c>
      <c r="C152" s="8">
        <v>13191</v>
      </c>
      <c r="I152" s="2">
        <v>5</v>
      </c>
      <c r="J152" s="2">
        <v>10</v>
      </c>
      <c r="K152" s="2">
        <v>15</v>
      </c>
      <c r="L152" s="2" t="s">
        <v>195</v>
      </c>
    </row>
    <row r="153" spans="2:12">
      <c r="B153" s="2" t="s">
        <v>77</v>
      </c>
      <c r="C153" s="8">
        <v>36234</v>
      </c>
      <c r="I153" s="2">
        <v>5</v>
      </c>
      <c r="J153" s="2">
        <v>10</v>
      </c>
      <c r="K153" s="2">
        <v>15</v>
      </c>
      <c r="L153" s="2" t="s">
        <v>196</v>
      </c>
    </row>
    <row r="154" spans="2:12">
      <c r="B154" s="2" t="s">
        <v>79</v>
      </c>
      <c r="C154" s="8">
        <v>35556</v>
      </c>
      <c r="I154" s="2">
        <v>5</v>
      </c>
      <c r="J154" s="2">
        <v>10</v>
      </c>
      <c r="K154" s="2">
        <v>15</v>
      </c>
      <c r="L154" s="2" t="s">
        <v>197</v>
      </c>
    </row>
    <row r="155" spans="2:12">
      <c r="B155" s="2" t="s">
        <v>81</v>
      </c>
      <c r="C155" s="8">
        <v>54801</v>
      </c>
      <c r="I155" s="2">
        <v>5</v>
      </c>
      <c r="J155" s="2">
        <v>10</v>
      </c>
      <c r="K155" s="2">
        <v>15</v>
      </c>
      <c r="L155" s="2" t="s">
        <v>198</v>
      </c>
    </row>
    <row r="156" spans="2:12" ht="15">
      <c r="B156" s="6" t="s">
        <v>83</v>
      </c>
      <c r="C156" s="7">
        <v>152574</v>
      </c>
    </row>
    <row r="157" spans="2:12">
      <c r="B157" s="2" t="s">
        <v>84</v>
      </c>
      <c r="C157" s="8">
        <v>2565</v>
      </c>
      <c r="I157" s="2">
        <v>5</v>
      </c>
      <c r="J157" s="2">
        <v>10</v>
      </c>
      <c r="K157" s="2">
        <v>15</v>
      </c>
      <c r="L157" s="2" t="s">
        <v>110</v>
      </c>
    </row>
    <row r="158" spans="2:12">
      <c r="B158" s="2" t="s">
        <v>86</v>
      </c>
      <c r="C158" s="8">
        <v>107733</v>
      </c>
      <c r="I158" s="2">
        <v>5</v>
      </c>
      <c r="J158" s="2">
        <v>10</v>
      </c>
      <c r="K158" s="2">
        <v>15</v>
      </c>
      <c r="L158" s="2" t="s">
        <v>199</v>
      </c>
    </row>
    <row r="159" spans="2:12">
      <c r="B159" s="2" t="s">
        <v>88</v>
      </c>
      <c r="C159" s="8">
        <v>42276</v>
      </c>
      <c r="I159" s="2">
        <v>5</v>
      </c>
      <c r="J159" s="2">
        <v>10</v>
      </c>
      <c r="K159" s="2">
        <v>15</v>
      </c>
      <c r="L159" s="2" t="s">
        <v>200</v>
      </c>
    </row>
    <row r="160" spans="2:12">
      <c r="I160">
        <f>SUM(I139:I159)</f>
        <v>80</v>
      </c>
      <c r="J160">
        <f>SUM(J139:J159)</f>
        <v>160</v>
      </c>
      <c r="K160">
        <f>SUM(K139:K159)</f>
        <v>240</v>
      </c>
    </row>
    <row r="161" spans="2:12" ht="15">
      <c r="B161" s="1" t="s">
        <v>128</v>
      </c>
    </row>
    <row r="162" spans="2:12" ht="15">
      <c r="B162" s="6" t="s">
        <v>90</v>
      </c>
      <c r="C162" s="7">
        <v>7587</v>
      </c>
    </row>
    <row r="163" spans="2:12">
      <c r="B163" s="2" t="s">
        <v>91</v>
      </c>
      <c r="C163" s="8">
        <v>3675</v>
      </c>
      <c r="I163">
        <v>5</v>
      </c>
      <c r="J163">
        <v>10</v>
      </c>
      <c r="K163">
        <v>15</v>
      </c>
      <c r="L163" s="2" t="s">
        <v>129</v>
      </c>
    </row>
    <row r="164" spans="2:12">
      <c r="B164" s="2" t="s">
        <v>93</v>
      </c>
      <c r="C164" s="8">
        <v>1245</v>
      </c>
      <c r="I164">
        <v>5</v>
      </c>
      <c r="J164">
        <v>10</v>
      </c>
      <c r="K164">
        <v>15</v>
      </c>
      <c r="L164" s="2" t="s">
        <v>94</v>
      </c>
    </row>
    <row r="165" spans="2:12">
      <c r="B165" s="2" t="s">
        <v>95</v>
      </c>
      <c r="C165" s="8">
        <v>2667</v>
      </c>
      <c r="I165">
        <v>5</v>
      </c>
      <c r="J165">
        <v>10</v>
      </c>
      <c r="K165">
        <v>15</v>
      </c>
      <c r="L165" s="2" t="s">
        <v>130</v>
      </c>
    </row>
    <row r="166" spans="2:12" ht="15">
      <c r="B166" s="6" t="s">
        <v>33</v>
      </c>
      <c r="C166" s="7">
        <v>6897</v>
      </c>
    </row>
    <row r="167" spans="2:12">
      <c r="B167" s="2" t="s">
        <v>131</v>
      </c>
      <c r="C167" s="8">
        <v>2055</v>
      </c>
      <c r="I167">
        <v>5</v>
      </c>
      <c r="J167">
        <v>10</v>
      </c>
      <c r="K167">
        <v>15</v>
      </c>
      <c r="L167" s="2" t="s">
        <v>132</v>
      </c>
    </row>
    <row r="168" spans="2:12">
      <c r="B168" s="2" t="s">
        <v>120</v>
      </c>
      <c r="C168" s="8">
        <v>1236</v>
      </c>
      <c r="I168">
        <v>5</v>
      </c>
      <c r="J168">
        <v>10</v>
      </c>
      <c r="K168">
        <v>15</v>
      </c>
      <c r="L168" s="2" t="s">
        <v>133</v>
      </c>
    </row>
    <row r="169" spans="2:12">
      <c r="B169" s="2" t="s">
        <v>116</v>
      </c>
      <c r="C169" s="8">
        <v>924</v>
      </c>
      <c r="I169">
        <v>5</v>
      </c>
      <c r="J169">
        <v>10</v>
      </c>
      <c r="K169">
        <v>15</v>
      </c>
      <c r="L169" s="2" t="s">
        <v>134</v>
      </c>
    </row>
    <row r="170" spans="2:12">
      <c r="B170" s="2" t="s">
        <v>121</v>
      </c>
      <c r="C170" s="8">
        <v>2682</v>
      </c>
      <c r="I170">
        <v>5</v>
      </c>
      <c r="J170">
        <v>10</v>
      </c>
      <c r="K170">
        <v>15</v>
      </c>
      <c r="L170" s="2" t="s">
        <v>135</v>
      </c>
    </row>
    <row r="171" spans="2:12" ht="15">
      <c r="B171" s="6" t="s">
        <v>36</v>
      </c>
      <c r="C171" s="7">
        <v>1608</v>
      </c>
    </row>
    <row r="172" spans="2:12">
      <c r="B172" s="2" t="s">
        <v>39</v>
      </c>
      <c r="C172" s="8">
        <v>1608</v>
      </c>
      <c r="I172">
        <v>5</v>
      </c>
      <c r="J172">
        <v>10</v>
      </c>
      <c r="K172">
        <v>15</v>
      </c>
      <c r="L172" s="2" t="s">
        <v>136</v>
      </c>
    </row>
    <row r="173" spans="2:12" ht="15">
      <c r="B173" s="6" t="s">
        <v>47</v>
      </c>
      <c r="C173" s="7">
        <v>35205</v>
      </c>
    </row>
    <row r="174" spans="2:12">
      <c r="B174" s="2" t="s">
        <v>117</v>
      </c>
      <c r="C174" s="8">
        <v>696</v>
      </c>
      <c r="I174">
        <v>5</v>
      </c>
      <c r="J174">
        <v>10</v>
      </c>
      <c r="K174">
        <v>15</v>
      </c>
      <c r="L174" s="2" t="s">
        <v>137</v>
      </c>
    </row>
    <row r="175" spans="2:12">
      <c r="B175" s="2" t="s">
        <v>138</v>
      </c>
      <c r="C175" s="8">
        <v>1875</v>
      </c>
      <c r="I175">
        <v>5</v>
      </c>
      <c r="J175">
        <v>10</v>
      </c>
      <c r="K175">
        <v>15</v>
      </c>
      <c r="L175" s="2" t="s">
        <v>139</v>
      </c>
    </row>
    <row r="176" spans="2:12">
      <c r="B176" s="2" t="s">
        <v>50</v>
      </c>
      <c r="C176" s="8">
        <v>26484</v>
      </c>
      <c r="I176">
        <v>5</v>
      </c>
      <c r="J176">
        <v>10</v>
      </c>
      <c r="K176">
        <v>15</v>
      </c>
      <c r="L176" s="2" t="s">
        <v>140</v>
      </c>
    </row>
    <row r="177" spans="2:12">
      <c r="B177" s="2" t="s">
        <v>56</v>
      </c>
      <c r="C177" s="8">
        <v>6150</v>
      </c>
      <c r="I177">
        <v>5</v>
      </c>
      <c r="J177">
        <v>10</v>
      </c>
      <c r="K177">
        <v>15</v>
      </c>
      <c r="L177" s="2" t="s">
        <v>141</v>
      </c>
    </row>
    <row r="178" spans="2:12" ht="15">
      <c r="B178" s="6" t="s">
        <v>65</v>
      </c>
      <c r="C178" s="7">
        <v>21228</v>
      </c>
    </row>
    <row r="179" spans="2:12">
      <c r="B179" s="2" t="s">
        <v>98</v>
      </c>
      <c r="C179" s="8">
        <v>2547</v>
      </c>
      <c r="I179">
        <v>5</v>
      </c>
      <c r="J179">
        <v>10</v>
      </c>
      <c r="K179">
        <v>15</v>
      </c>
      <c r="L179" s="2" t="s">
        <v>142</v>
      </c>
    </row>
    <row r="180" spans="2:12">
      <c r="B180" s="2" t="s">
        <v>100</v>
      </c>
      <c r="C180" s="8">
        <v>9399</v>
      </c>
      <c r="I180">
        <v>5</v>
      </c>
      <c r="J180">
        <v>10</v>
      </c>
      <c r="K180">
        <v>15</v>
      </c>
      <c r="L180" s="2" t="s">
        <v>143</v>
      </c>
    </row>
    <row r="181" spans="2:12">
      <c r="B181" s="2" t="s">
        <v>68</v>
      </c>
      <c r="C181" s="8">
        <v>9282</v>
      </c>
      <c r="I181">
        <v>5</v>
      </c>
      <c r="J181">
        <v>10</v>
      </c>
      <c r="K181">
        <v>15</v>
      </c>
      <c r="L181" s="2" t="s">
        <v>144</v>
      </c>
    </row>
    <row r="182" spans="2:12" ht="15">
      <c r="B182" s="6" t="s">
        <v>104</v>
      </c>
      <c r="C182" s="7">
        <v>146508</v>
      </c>
    </row>
    <row r="183" spans="2:12">
      <c r="B183" s="2" t="s">
        <v>105</v>
      </c>
      <c r="C183" s="8">
        <v>35991</v>
      </c>
      <c r="I183">
        <v>5</v>
      </c>
      <c r="J183">
        <v>10</v>
      </c>
      <c r="K183">
        <v>15</v>
      </c>
      <c r="L183" s="2" t="s">
        <v>145</v>
      </c>
    </row>
    <row r="184" spans="2:12">
      <c r="B184" s="2" t="s">
        <v>118</v>
      </c>
      <c r="C184" s="8">
        <v>49005</v>
      </c>
      <c r="I184">
        <v>5</v>
      </c>
      <c r="J184">
        <v>10</v>
      </c>
      <c r="K184">
        <v>15</v>
      </c>
      <c r="L184" s="2" t="s">
        <v>146</v>
      </c>
    </row>
    <row r="185" spans="2:12">
      <c r="B185" s="2" t="s">
        <v>107</v>
      </c>
      <c r="C185" s="8">
        <v>1830</v>
      </c>
      <c r="I185">
        <v>5</v>
      </c>
      <c r="J185">
        <v>10</v>
      </c>
      <c r="K185">
        <v>15</v>
      </c>
      <c r="L185" s="2" t="s">
        <v>147</v>
      </c>
    </row>
    <row r="186" spans="2:12">
      <c r="B186" s="2" t="s">
        <v>119</v>
      </c>
      <c r="C186" s="8">
        <v>49755</v>
      </c>
      <c r="I186">
        <v>5</v>
      </c>
      <c r="J186">
        <v>10</v>
      </c>
      <c r="K186">
        <v>15</v>
      </c>
      <c r="L186" s="2" t="s">
        <v>148</v>
      </c>
    </row>
    <row r="187" spans="2:12">
      <c r="B187" s="2" t="s">
        <v>149</v>
      </c>
      <c r="C187" s="8">
        <v>9927</v>
      </c>
      <c r="I187">
        <v>5</v>
      </c>
      <c r="J187">
        <v>10</v>
      </c>
      <c r="K187">
        <v>15</v>
      </c>
      <c r="L187" s="2" t="s">
        <v>150</v>
      </c>
    </row>
    <row r="188" spans="2:12" ht="15">
      <c r="B188" s="6" t="s">
        <v>83</v>
      </c>
      <c r="C188" s="7">
        <v>71214</v>
      </c>
    </row>
    <row r="189" spans="2:12">
      <c r="B189" s="2" t="s">
        <v>84</v>
      </c>
      <c r="C189" s="8">
        <v>11016</v>
      </c>
      <c r="I189">
        <v>5</v>
      </c>
      <c r="J189">
        <v>10</v>
      </c>
      <c r="K189">
        <v>15</v>
      </c>
      <c r="L189" s="2" t="s">
        <v>151</v>
      </c>
    </row>
    <row r="190" spans="2:12">
      <c r="B190" s="2" t="s">
        <v>111</v>
      </c>
      <c r="C190" s="8">
        <v>38550</v>
      </c>
      <c r="I190">
        <v>5</v>
      </c>
      <c r="J190">
        <v>10</v>
      </c>
      <c r="K190">
        <v>15</v>
      </c>
      <c r="L190" s="2" t="s">
        <v>152</v>
      </c>
    </row>
    <row r="191" spans="2:12">
      <c r="B191" s="2" t="s">
        <v>113</v>
      </c>
      <c r="C191" s="8">
        <v>21648</v>
      </c>
      <c r="I191">
        <v>5</v>
      </c>
      <c r="J191">
        <v>10</v>
      </c>
      <c r="K191">
        <v>15</v>
      </c>
      <c r="L191" s="2" t="s">
        <v>153</v>
      </c>
    </row>
    <row r="192" spans="2:12">
      <c r="I192" s="11">
        <f>SUM(I163:I191)</f>
        <v>115</v>
      </c>
      <c r="J192" s="11">
        <f>SUM(J163:J191)</f>
        <v>230</v>
      </c>
      <c r="K192" s="11">
        <f>SUM(K163:K191)</f>
        <v>345</v>
      </c>
    </row>
    <row r="194" spans="2:12">
      <c r="B194" s="11" t="s">
        <v>203</v>
      </c>
      <c r="L194" s="3"/>
    </row>
    <row r="195" spans="2:12">
      <c r="B195" s="12" t="s">
        <v>201</v>
      </c>
      <c r="C195" s="8">
        <v>746889</v>
      </c>
      <c r="I195">
        <v>5</v>
      </c>
      <c r="J195">
        <v>10</v>
      </c>
      <c r="K195">
        <v>15</v>
      </c>
      <c r="L195" s="2" t="s">
        <v>204</v>
      </c>
    </row>
    <row r="196" spans="2:12">
      <c r="B196" s="12" t="s">
        <v>201</v>
      </c>
      <c r="I196">
        <v>5</v>
      </c>
      <c r="J196">
        <v>10</v>
      </c>
      <c r="K196">
        <v>15</v>
      </c>
      <c r="L196" s="2" t="s">
        <v>205</v>
      </c>
    </row>
    <row r="197" spans="2:12">
      <c r="B197" s="12" t="s">
        <v>201</v>
      </c>
      <c r="I197">
        <v>5</v>
      </c>
      <c r="J197">
        <v>10</v>
      </c>
      <c r="K197">
        <v>15</v>
      </c>
      <c r="L197" s="2" t="s">
        <v>206</v>
      </c>
    </row>
    <row r="198" spans="2:12">
      <c r="B198" s="12" t="s">
        <v>201</v>
      </c>
      <c r="I198">
        <v>5</v>
      </c>
      <c r="J198">
        <v>10</v>
      </c>
      <c r="K198">
        <v>15</v>
      </c>
      <c r="L198" s="2" t="s">
        <v>207</v>
      </c>
    </row>
    <row r="199" spans="2:12">
      <c r="B199" s="14" t="s">
        <v>201</v>
      </c>
      <c r="I199">
        <v>5</v>
      </c>
      <c r="J199">
        <v>10</v>
      </c>
      <c r="K199">
        <v>15</v>
      </c>
      <c r="L199" s="13" t="s">
        <v>210</v>
      </c>
    </row>
    <row r="200" spans="2:12">
      <c r="B200" s="12" t="s">
        <v>202</v>
      </c>
      <c r="C200" s="8">
        <v>486891</v>
      </c>
      <c r="I200">
        <v>5</v>
      </c>
      <c r="J200">
        <v>10</v>
      </c>
      <c r="K200">
        <v>15</v>
      </c>
      <c r="L200" s="2" t="s">
        <v>208</v>
      </c>
    </row>
    <row r="201" spans="2:12">
      <c r="I201" s="11">
        <f>SUM(I195:I200)</f>
        <v>30</v>
      </c>
      <c r="J201" s="11">
        <f>SUM(J195:J200)</f>
        <v>60</v>
      </c>
      <c r="K201" s="11">
        <f>SUM(K195:K200)</f>
        <v>90</v>
      </c>
    </row>
    <row r="202" spans="2:12">
      <c r="H202" t="s">
        <v>209</v>
      </c>
      <c r="I202">
        <f>I201+I192+I160+I136+I123+I105+I86+I77+I55+I14</f>
        <v>670</v>
      </c>
      <c r="J202">
        <f t="shared" ref="J202:K202" si="0">J201+J192+J160+J136+J123+J105+J86+J77+J55+J14</f>
        <v>1340</v>
      </c>
      <c r="K202">
        <f t="shared" si="0"/>
        <v>2010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Village 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Kajombo</dc:creator>
  <cp:lastModifiedBy>Charles Rethman</cp:lastModifiedBy>
  <dcterms:created xsi:type="dcterms:W3CDTF">2016-02-14T18:38:29Z</dcterms:created>
  <dcterms:modified xsi:type="dcterms:W3CDTF">2016-02-19T11:57:35Z</dcterms:modified>
</cp:coreProperties>
</file>