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T26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H91" i="12"/>
  <c r="I91" i="12"/>
  <c r="B92" i="12"/>
  <c r="C92" i="12"/>
  <c r="D92" i="12"/>
  <c r="G38" i="1"/>
  <c r="G38" i="12"/>
  <c r="H92" i="12"/>
  <c r="I92" i="12"/>
  <c r="B93" i="12"/>
  <c r="C93" i="12"/>
  <c r="D93" i="12"/>
  <c r="G39" i="1"/>
  <c r="G39" i="12"/>
  <c r="H93" i="12"/>
  <c r="I93" i="12"/>
  <c r="B94" i="12"/>
  <c r="C94" i="12"/>
  <c r="D94" i="12"/>
  <c r="G40" i="1"/>
  <c r="G40" i="12"/>
  <c r="H94" i="12"/>
  <c r="I94" i="12"/>
  <c r="B95" i="12"/>
  <c r="C95" i="12"/>
  <c r="D95" i="12"/>
  <c r="G41" i="1"/>
  <c r="G41" i="12"/>
  <c r="H95" i="12"/>
  <c r="I95" i="12"/>
  <c r="B96" i="12"/>
  <c r="C96" i="12"/>
  <c r="D96" i="12"/>
  <c r="G42" i="1"/>
  <c r="G42" i="12"/>
  <c r="H96" i="12"/>
  <c r="I96" i="12"/>
  <c r="B97" i="12"/>
  <c r="C97" i="12"/>
  <c r="D97" i="12"/>
  <c r="G43" i="1"/>
  <c r="G43" i="12"/>
  <c r="H97" i="12"/>
  <c r="I97" i="12"/>
  <c r="B98" i="12"/>
  <c r="C98" i="12"/>
  <c r="D98" i="12"/>
  <c r="G44" i="1"/>
  <c r="G44" i="12"/>
  <c r="H98" i="12"/>
  <c r="I98" i="12"/>
  <c r="B99" i="12"/>
  <c r="C99" i="12"/>
  <c r="D99" i="12"/>
  <c r="G45" i="1"/>
  <c r="G45" i="12"/>
  <c r="H99" i="12"/>
  <c r="I99" i="12"/>
  <c r="B100" i="12"/>
  <c r="C100" i="12"/>
  <c r="D100" i="12"/>
  <c r="G46" i="1"/>
  <c r="G46" i="12"/>
  <c r="H100" i="12"/>
  <c r="I100" i="12"/>
  <c r="B101" i="12"/>
  <c r="C101" i="12"/>
  <c r="D101" i="12"/>
  <c r="G47" i="1"/>
  <c r="G47" i="12"/>
  <c r="H101" i="12"/>
  <c r="I101" i="12"/>
  <c r="B102" i="12"/>
  <c r="C102" i="12"/>
  <c r="D102" i="12"/>
  <c r="G48" i="1"/>
  <c r="G48" i="12"/>
  <c r="H102" i="12"/>
  <c r="I102" i="12"/>
  <c r="B103" i="12"/>
  <c r="C103" i="12"/>
  <c r="D103" i="12"/>
  <c r="G49" i="1"/>
  <c r="G49" i="12"/>
  <c r="H103" i="12"/>
  <c r="I103" i="12"/>
  <c r="B104" i="12"/>
  <c r="C104" i="12"/>
  <c r="D104" i="12"/>
  <c r="G50" i="1"/>
  <c r="G50" i="12"/>
  <c r="H104" i="12"/>
  <c r="I104" i="12"/>
  <c r="B105" i="12"/>
  <c r="C105" i="12"/>
  <c r="D105" i="12"/>
  <c r="G51" i="1"/>
  <c r="G51" i="12"/>
  <c r="H105" i="12"/>
  <c r="I105" i="12"/>
  <c r="B106" i="12"/>
  <c r="C106" i="12"/>
  <c r="D106" i="12"/>
  <c r="G52" i="1"/>
  <c r="G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7"/>
  <c r="H92" i="7"/>
  <c r="I92" i="7"/>
  <c r="B93" i="7"/>
  <c r="C93" i="7"/>
  <c r="D93" i="7"/>
  <c r="G39" i="7"/>
  <c r="H93" i="7"/>
  <c r="I93" i="7"/>
  <c r="B94" i="7"/>
  <c r="C94" i="7"/>
  <c r="D94" i="7"/>
  <c r="G40" i="7"/>
  <c r="H94" i="7"/>
  <c r="I94" i="7"/>
  <c r="B95" i="7"/>
  <c r="C95" i="7"/>
  <c r="D95" i="7"/>
  <c r="G41" i="7"/>
  <c r="H95" i="7"/>
  <c r="I95" i="7"/>
  <c r="B96" i="7"/>
  <c r="C96" i="7"/>
  <c r="D96" i="7"/>
  <c r="G42" i="7"/>
  <c r="H96" i="7"/>
  <c r="I96" i="7"/>
  <c r="B97" i="7"/>
  <c r="C97" i="7"/>
  <c r="D97" i="7"/>
  <c r="G43" i="7"/>
  <c r="H97" i="7"/>
  <c r="I97" i="7"/>
  <c r="B98" i="7"/>
  <c r="C98" i="7"/>
  <c r="D98" i="7"/>
  <c r="G44" i="7"/>
  <c r="H98" i="7"/>
  <c r="I98" i="7"/>
  <c r="B99" i="7"/>
  <c r="C99" i="7"/>
  <c r="D99" i="7"/>
  <c r="G45" i="7"/>
  <c r="H99" i="7"/>
  <c r="I99" i="7"/>
  <c r="B100" i="7"/>
  <c r="C100" i="7"/>
  <c r="D100" i="7"/>
  <c r="G46" i="7"/>
  <c r="H100" i="7"/>
  <c r="I100" i="7"/>
  <c r="B101" i="7"/>
  <c r="C101" i="7"/>
  <c r="D101" i="7"/>
  <c r="G47" i="7"/>
  <c r="H101" i="7"/>
  <c r="I101" i="7"/>
  <c r="B102" i="7"/>
  <c r="C102" i="7"/>
  <c r="D102" i="7"/>
  <c r="G48" i="7"/>
  <c r="H102" i="7"/>
  <c r="I102" i="7"/>
  <c r="B103" i="7"/>
  <c r="C103" i="7"/>
  <c r="D103" i="7"/>
  <c r="G49" i="7"/>
  <c r="H103" i="7"/>
  <c r="I103" i="7"/>
  <c r="B104" i="7"/>
  <c r="C104" i="7"/>
  <c r="D104" i="7"/>
  <c r="G50" i="7"/>
  <c r="H104" i="7"/>
  <c r="I104" i="7"/>
  <c r="B105" i="7"/>
  <c r="C105" i="7"/>
  <c r="D105" i="7"/>
  <c r="G51" i="7"/>
  <c r="H105" i="7"/>
  <c r="I105" i="7"/>
  <c r="B106" i="7"/>
  <c r="C106" i="7"/>
  <c r="D106" i="7"/>
  <c r="G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I84" i="8"/>
  <c r="H84" i="8"/>
  <c r="R8" i="8"/>
  <c r="G40" i="8"/>
  <c r="H94" i="8"/>
  <c r="L94" i="8"/>
  <c r="G41" i="8"/>
  <c r="H95" i="8"/>
  <c r="L95" i="8"/>
  <c r="G42" i="8"/>
  <c r="H96" i="8"/>
  <c r="L96" i="8"/>
  <c r="G43" i="8"/>
  <c r="H97" i="8"/>
  <c r="L97" i="8"/>
  <c r="H91" i="8"/>
  <c r="L91" i="8"/>
  <c r="G38" i="8"/>
  <c r="H92" i="8"/>
  <c r="L92" i="8"/>
  <c r="G39" i="8"/>
  <c r="H93" i="8"/>
  <c r="L93" i="8"/>
  <c r="G44" i="8"/>
  <c r="H98" i="8"/>
  <c r="L98" i="8"/>
  <c r="G45" i="8"/>
  <c r="H99" i="8"/>
  <c r="L99" i="8"/>
  <c r="G46" i="8"/>
  <c r="H100" i="8"/>
  <c r="L100" i="8"/>
  <c r="G47" i="8"/>
  <c r="H101" i="8"/>
  <c r="L101" i="8"/>
  <c r="G48" i="8"/>
  <c r="H102" i="8"/>
  <c r="L102" i="8"/>
  <c r="G49" i="8"/>
  <c r="H103" i="8"/>
  <c r="L103" i="8"/>
  <c r="G50" i="8"/>
  <c r="H104" i="8"/>
  <c r="L104" i="8"/>
  <c r="G51" i="8"/>
  <c r="H105" i="8"/>
  <c r="L105" i="8"/>
  <c r="G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H126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<sst xmlns="http://schemas.openxmlformats.org/spreadsheetml/2006/main" count="790" uniqueCount="145">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</sst>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0.00834231631382315</c:v>
                </c:pt>
                <c:pt idx="2" formatCode="0.0%">
                  <c:v>0.00834231631382315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0.315443835616438</c:v>
                </c:pt>
                <c:pt idx="2" formatCode="0.0%">
                  <c:v>0.315443835616438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0.0159900373599004</c:v>
                </c:pt>
                <c:pt idx="2" formatCode="0.0%">
                  <c:v>0.0158861618487886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0.00540784557907845</c:v>
                </c:pt>
                <c:pt idx="2" formatCode="0.0%">
                  <c:v>0.00540784557907845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0.0788609589041096</c:v>
                </c:pt>
                <c:pt idx="2" formatCode="0.0%">
                  <c:v>0.0804207208953925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0.0473165753424657</c:v>
                </c:pt>
                <c:pt idx="2" formatCode="0.0%">
                  <c:v>0.0482524325372355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0.0113075563651461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0.00882656350653444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0.0929266966588668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0.381335099626401</c:v>
                </c:pt>
                <c:pt idx="2" formatCode="0.0%">
                  <c:v>0.242724408769981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029560"/>
        <c:axId val="1913447720"/>
      </c:barChart>
      <c:catAx>
        <c:axId val="19820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34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34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8202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0.0654535934022778</c:v>
                </c:pt>
                <c:pt idx="2">
                  <c:v>0.0648018813971604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0.00490901950517083</c:v>
                </c:pt>
                <c:pt idx="2">
                  <c:v>0.00486014110478703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0.018850634899856</c:v>
                </c:pt>
                <c:pt idx="2">
                  <c:v>0.0192260210148036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0.00409084958764236</c:v>
                </c:pt>
                <c:pt idx="2">
                  <c:v>0.00407862998754641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0.844351354889383</c:v>
                </c:pt>
                <c:pt idx="2">
                  <c:v>0.844351354889383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0.0623445477156696</c:v>
                </c:pt>
                <c:pt idx="2">
                  <c:v>0.0623445477156696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155032"/>
        <c:axId val="1789148872"/>
      </c:barChart>
      <c:catAx>
        <c:axId val="178915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55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0.0293233633897808</c:v>
                </c:pt>
                <c:pt idx="2">
                  <c:v>0.0293233633897808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0.00659775676270068</c:v>
                </c:pt>
                <c:pt idx="2">
                  <c:v>0.00662697665286924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0.0263910270508027</c:v>
                </c:pt>
                <c:pt idx="2">
                  <c:v>0.0267416657328255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0.0036654204237226</c:v>
                </c:pt>
                <c:pt idx="2">
                  <c:v>0.0036654204237226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0.615790631185397</c:v>
                </c:pt>
                <c:pt idx="2">
                  <c:v>0.615790631185397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0.29030129755883</c:v>
                </c:pt>
                <c:pt idx="2">
                  <c:v>0.29030129755883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0.0279305036287662</c:v>
                </c:pt>
                <c:pt idx="2">
                  <c:v>0.0279305036287662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03336"/>
        <c:axId val="1789006328"/>
      </c:barChart>
      <c:catAx>
        <c:axId val="178900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0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0.0264230711158085</c:v>
                </c:pt>
                <c:pt idx="2">
                  <c:v>0.0264230711158085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0.0332175751170165</c:v>
                </c:pt>
                <c:pt idx="2">
                  <c:v>0.0332175751170165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0.22648346670693</c:v>
                </c:pt>
                <c:pt idx="2">
                  <c:v>0.22648346670693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0.0865166842820474</c:v>
                </c:pt>
                <c:pt idx="2">
                  <c:v>0.103820021138457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0.627359202778197</c:v>
                </c:pt>
                <c:pt idx="2">
                  <c:v>0.627359202778197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13304"/>
        <c:axId val="2116953272"/>
      </c:barChart>
      <c:catAx>
        <c:axId val="211701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95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01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1189.947017603828</c:v>
                </c:pt>
                <c:pt idx="1">
                  <c:v>2524.155209901333</c:v>
                </c:pt>
                <c:pt idx="2">
                  <c:v>2806.781233977098</c:v>
                </c:pt>
                <c:pt idx="3">
                  <c:v>3696.220475132455</c:v>
                </c:pt>
                <c:pt idx="4">
                  <c:v>1189.947017603828</c:v>
                </c:pt>
                <c:pt idx="5">
                  <c:v>2523.486468995947</c:v>
                </c:pt>
                <c:pt idx="6">
                  <c:v>2710.57323951937</c:v>
                </c:pt>
                <c:pt idx="7">
                  <c:v>3493.857266552478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400.0</c:v>
                </c:pt>
                <c:pt idx="2">
                  <c:v>3364.799999999999</c:v>
                </c:pt>
                <c:pt idx="3">
                  <c:v>9840.0</c:v>
                </c:pt>
                <c:pt idx="4">
                  <c:v>0.0</c:v>
                </c:pt>
                <c:pt idx="5">
                  <c:v>410.3940231056426</c:v>
                </c:pt>
                <c:pt idx="6">
                  <c:v>3418.065196933473</c:v>
                </c:pt>
                <c:pt idx="7">
                  <c:v>9954.79349427534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53.70705862245764</c:v>
                </c:pt>
                <c:pt idx="2">
                  <c:v>318.6339087335497</c:v>
                </c:pt>
                <c:pt idx="3">
                  <c:v>458.3561784310374</c:v>
                </c:pt>
                <c:pt idx="4">
                  <c:v>0.0</c:v>
                </c:pt>
                <c:pt idx="5">
                  <c:v>53.70705862245764</c:v>
                </c:pt>
                <c:pt idx="6">
                  <c:v>318.6339087335497</c:v>
                </c:pt>
                <c:pt idx="7">
                  <c:v>458.3561784310374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3728.5</c:v>
                </c:pt>
                <c:pt idx="2">
                  <c:v>10320.0</c:v>
                </c:pt>
                <c:pt idx="3">
                  <c:v>11760.0</c:v>
                </c:pt>
                <c:pt idx="4">
                  <c:v>0.0</c:v>
                </c:pt>
                <c:pt idx="5">
                  <c:v>3728.5</c:v>
                </c:pt>
                <c:pt idx="6">
                  <c:v>10217.24524593363</c:v>
                </c:pt>
                <c:pt idx="7">
                  <c:v>11769.56612452294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7580.0</c:v>
                </c:pt>
                <c:pt idx="1">
                  <c:v>13232.31926166467</c:v>
                </c:pt>
                <c:pt idx="2">
                  <c:v>0.0</c:v>
                </c:pt>
                <c:pt idx="3">
                  <c:v>0.0</c:v>
                </c:pt>
                <c:pt idx="4">
                  <c:v>7580.0</c:v>
                </c:pt>
                <c:pt idx="5">
                  <c:v>13248.38582649902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12000.0</c:v>
                </c:pt>
                <c:pt idx="2">
                  <c:v>0.0</c:v>
                </c:pt>
                <c:pt idx="3">
                  <c:v>201600.0</c:v>
                </c:pt>
                <c:pt idx="4">
                  <c:v>0.0</c:v>
                </c:pt>
                <c:pt idx="5">
                  <c:v>12000.0</c:v>
                </c:pt>
                <c:pt idx="6">
                  <c:v>0.0</c:v>
                </c:pt>
                <c:pt idx="7">
                  <c:v>201600.0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2292.0</c:v>
                </c:pt>
                <c:pt idx="1">
                  <c:v>6290.0</c:v>
                </c:pt>
                <c:pt idx="2">
                  <c:v>0.0</c:v>
                </c:pt>
                <c:pt idx="3">
                  <c:v>0.0</c:v>
                </c:pt>
                <c:pt idx="4">
                  <c:v>2750.4</c:v>
                </c:pt>
                <c:pt idx="5">
                  <c:v>6257.310797332754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1920.0</c:v>
                </c:pt>
                <c:pt idx="2">
                  <c:v>123840.0</c:v>
                </c:pt>
                <c:pt idx="3">
                  <c:v>95040.0</c:v>
                </c:pt>
                <c:pt idx="4">
                  <c:v>0.0</c:v>
                </c:pt>
                <c:pt idx="5">
                  <c:v>1920.0</c:v>
                </c:pt>
                <c:pt idx="6">
                  <c:v>123840.0</c:v>
                </c:pt>
                <c:pt idx="7">
                  <c:v>95040.0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709.3116507082813</c:v>
                </c:pt>
                <c:pt idx="1">
                  <c:v>681.0595000787593</c:v>
                </c:pt>
                <c:pt idx="2">
                  <c:v>0.0</c:v>
                </c:pt>
                <c:pt idx="3">
                  <c:v>0.0</c:v>
                </c:pt>
                <c:pt idx="4">
                  <c:v>709.3116507082813</c:v>
                </c:pt>
                <c:pt idx="5">
                  <c:v>681.0595000787593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155.0791317723466</c:v>
                </c:pt>
                <c:pt idx="1">
                  <c:v>60.75611006665526</c:v>
                </c:pt>
                <c:pt idx="2">
                  <c:v>0.0</c:v>
                </c:pt>
                <c:pt idx="3">
                  <c:v>0.0</c:v>
                </c:pt>
                <c:pt idx="4">
                  <c:v>155.0791317723466</c:v>
                </c:pt>
                <c:pt idx="5">
                  <c:v>60.75611006665526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16620.0</c:v>
                </c:pt>
                <c:pt idx="1">
                  <c:v>16620.0</c:v>
                </c:pt>
                <c:pt idx="2">
                  <c:v>9144.0</c:v>
                </c:pt>
                <c:pt idx="3">
                  <c:v>9144.0</c:v>
                </c:pt>
                <c:pt idx="4">
                  <c:v>16620.0</c:v>
                </c:pt>
                <c:pt idx="5">
                  <c:v>16620.0</c:v>
                </c:pt>
                <c:pt idx="6">
                  <c:v>9144.0</c:v>
                </c:pt>
                <c:pt idx="7">
                  <c:v>9144.0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1500.0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07512"/>
        <c:axId val="19396056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20747.83546471795</c:v>
                </c:pt>
                <c:pt idx="1">
                  <c:v>20712.83546471795</c:v>
                </c:pt>
                <c:pt idx="2">
                  <c:v>20683.03546471795</c:v>
                </c:pt>
                <c:pt idx="3">
                  <c:v>20755.03546471795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20747.83546471795</c:v>
                </c:pt>
                <c:pt idx="5" formatCode="#,##0">
                  <c:v>20712.83546471795</c:v>
                </c:pt>
                <c:pt idx="6" formatCode="#,##0">
                  <c:v>20683.03546471795</c:v>
                </c:pt>
                <c:pt idx="7" formatCode="#,##0">
                  <c:v>20755.03546471795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32431.83546471795</c:v>
                </c:pt>
                <c:pt idx="1">
                  <c:v>32396.83546471795</c:v>
                </c:pt>
                <c:pt idx="2">
                  <c:v>32367.03546471795</c:v>
                </c:pt>
                <c:pt idx="3">
                  <c:v>32439.03546471795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32431.83546471795</c:v>
                </c:pt>
                <c:pt idx="5" formatCode="#,##0">
                  <c:v>32396.83546471795</c:v>
                </c:pt>
                <c:pt idx="6" formatCode="#,##0">
                  <c:v>32367.03546471795</c:v>
                </c:pt>
                <c:pt idx="7" formatCode="#,##0">
                  <c:v>32439.03546471795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53239.83546471796</c:v>
                </c:pt>
                <c:pt idx="1">
                  <c:v>53204.83546471796</c:v>
                </c:pt>
                <c:pt idx="2">
                  <c:v>53175.03546471796</c:v>
                </c:pt>
                <c:pt idx="3">
                  <c:v>53247.03546471796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53239.83546471796</c:v>
                </c:pt>
                <c:pt idx="5" formatCode="#,##0">
                  <c:v>53204.83546471796</c:v>
                </c:pt>
                <c:pt idx="6" formatCode="#,##0">
                  <c:v>53175.03546471796</c:v>
                </c:pt>
                <c:pt idx="7" formatCode="#,##0">
                  <c:v>53247.03546471796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607512"/>
        <c:axId val="1939605672"/>
      </c:lineChart>
      <c:catAx>
        <c:axId val="19396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960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39607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1189.947017603828</c:v>
                </c:pt>
                <c:pt idx="1">
                  <c:v>2524.155209901333</c:v>
                </c:pt>
                <c:pt idx="2">
                  <c:v>2806.781233977098</c:v>
                </c:pt>
                <c:pt idx="3">
                  <c:v>3696.220475132455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400.0</c:v>
                </c:pt>
                <c:pt idx="2">
                  <c:v>3364.799999999999</c:v>
                </c:pt>
                <c:pt idx="3">
                  <c:v>9840.0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53.70705862245764</c:v>
                </c:pt>
                <c:pt idx="2">
                  <c:v>318.6339087335497</c:v>
                </c:pt>
                <c:pt idx="3">
                  <c:v>458.3561784310374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3728.5</c:v>
                </c:pt>
                <c:pt idx="2">
                  <c:v>10320.0</c:v>
                </c:pt>
                <c:pt idx="3">
                  <c:v>11760.0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7580.0</c:v>
                </c:pt>
                <c:pt idx="1">
                  <c:v>13232.31926166467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12000.0</c:v>
                </c:pt>
                <c:pt idx="2">
                  <c:v>0.0</c:v>
                </c:pt>
                <c:pt idx="3">
                  <c:v>201600.0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561.0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2292.0</c:v>
                </c:pt>
                <c:pt idx="1">
                  <c:v>6290.0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1920.0</c:v>
                </c:pt>
                <c:pt idx="2">
                  <c:v>123840.0</c:v>
                </c:pt>
                <c:pt idx="3">
                  <c:v>95040.0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709.3116507082813</c:v>
                </c:pt>
                <c:pt idx="1">
                  <c:v>681.0595000787593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155.0791317723466</c:v>
                </c:pt>
                <c:pt idx="1">
                  <c:v>60.75611006665526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16620.0</c:v>
                </c:pt>
                <c:pt idx="1">
                  <c:v>16620.0</c:v>
                </c:pt>
                <c:pt idx="2">
                  <c:v>9144.0</c:v>
                </c:pt>
                <c:pt idx="3">
                  <c:v>9144.0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1500.0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106248"/>
        <c:axId val="2116738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20747.83546471795</c:v>
                </c:pt>
                <c:pt idx="1">
                  <c:v>20712.83546471795</c:v>
                </c:pt>
                <c:pt idx="2">
                  <c:v>20683.03546471795</c:v>
                </c:pt>
                <c:pt idx="3">
                  <c:v>20755.03546471795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32431.83546471795</c:v>
                </c:pt>
                <c:pt idx="1">
                  <c:v>32396.83546471795</c:v>
                </c:pt>
                <c:pt idx="2">
                  <c:v>32367.03546471795</c:v>
                </c:pt>
                <c:pt idx="3">
                  <c:v>32439.03546471795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53239.83546471796</c:v>
                </c:pt>
                <c:pt idx="1">
                  <c:v>53204.83546471796</c:v>
                </c:pt>
                <c:pt idx="2">
                  <c:v>53175.03546471796</c:v>
                </c:pt>
                <c:pt idx="3">
                  <c:v>53247.03546471796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106248"/>
        <c:axId val="2116738472"/>
      </c:lineChart>
      <c:catAx>
        <c:axId val="178910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73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7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0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9972216"/>
        <c:axId val="2130954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20747.83546471795</c:v>
                </c:pt>
                <c:pt idx="1">
                  <c:v>20712.83546471795</c:v>
                </c:pt>
                <c:pt idx="2">
                  <c:v>20683.03546471795</c:v>
                </c:pt>
                <c:pt idx="3">
                  <c:v>20755.03546471795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32431.83546471795</c:v>
                </c:pt>
                <c:pt idx="1">
                  <c:v>32396.83546471795</c:v>
                </c:pt>
                <c:pt idx="2">
                  <c:v>32367.03546471795</c:v>
                </c:pt>
                <c:pt idx="3">
                  <c:v>32439.03546471795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972216"/>
        <c:axId val="2130954936"/>
      </c:lineChart>
      <c:catAx>
        <c:axId val="-19799722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5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5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997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0.283572523841479</c:v>
                </c:pt>
                <c:pt idx="1">
                  <c:v>0.283572523841479</c:v>
                </c:pt>
                <c:pt idx="2">
                  <c:v>0.283572523841479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0.21075226147422</c:v>
                </c:pt>
                <c:pt idx="2">
                  <c:v>0.21075226147422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0.375328060318004</c:v>
                </c:pt>
                <c:pt idx="2">
                  <c:v>0.375328060318004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0.0681824331027516</c:v>
                </c:pt>
                <c:pt idx="2">
                  <c:v>0.0681824331027516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0.0178822151081872</c:v>
                </c:pt>
                <c:pt idx="1">
                  <c:v>0.0178822151081872</c:v>
                </c:pt>
                <c:pt idx="2">
                  <c:v>0.0335762165169008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0.0442825061553585</c:v>
                </c:pt>
                <c:pt idx="2">
                  <c:v>0.028186351416229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20456"/>
        <c:axId val="1789269944"/>
      </c:barChart>
      <c:catAx>
        <c:axId val="17890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26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6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02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0.106984709328157</c:v>
                </c:pt>
                <c:pt idx="1">
                  <c:v>0.106984709328157</c:v>
                </c:pt>
                <c:pt idx="2">
                  <c:v>0.106984709328157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0.0233480412438854</c:v>
                </c:pt>
                <c:pt idx="2">
                  <c:v>0.010608992482233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0.246899136012567</c:v>
                </c:pt>
                <c:pt idx="2">
                  <c:v>0.246899136012567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0.141870663699437</c:v>
                </c:pt>
                <c:pt idx="2">
                  <c:v>0.141870663699437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0.401234972079264</c:v>
                </c:pt>
                <c:pt idx="1">
                  <c:v>0.401234972079264</c:v>
                </c:pt>
                <c:pt idx="2">
                  <c:v>0.413636596950267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0.0233480412438854</c:v>
                </c:pt>
                <c:pt idx="2">
                  <c:v>0.010608992482233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67576"/>
        <c:axId val="2116840504"/>
      </c:barChart>
      <c:catAx>
        <c:axId val="21163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4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4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6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0.0481493259765586</c:v>
                </c:pt>
                <c:pt idx="1">
                  <c:v>0.0481493259765586</c:v>
                </c:pt>
                <c:pt idx="2">
                  <c:v>0.0481493259765586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0.0104599772487085</c:v>
                </c:pt>
                <c:pt idx="2">
                  <c:v>0.00111106316747305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0.209148889377612</c:v>
                </c:pt>
                <c:pt idx="2">
                  <c:v>0.209148889377612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0.632994440390792</c:v>
                </c:pt>
                <c:pt idx="1">
                  <c:v>0.632994440390792</c:v>
                </c:pt>
                <c:pt idx="2">
                  <c:v>0.642723213044219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0.0104599772487085</c:v>
                </c:pt>
                <c:pt idx="2">
                  <c:v>0.00111106316747305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038808"/>
        <c:axId val="2117032248"/>
      </c:barChart>
      <c:catAx>
        <c:axId val="21170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0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03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0.594750073060156</c:v>
                </c:pt>
                <c:pt idx="1">
                  <c:v>0.594750073060156</c:v>
                </c:pt>
                <c:pt idx="2">
                  <c:v>0.594750073060156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0.405249926939844</c:v>
                </c:pt>
                <c:pt idx="2">
                  <c:v>0.422553263796253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0.183470059086986</c:v>
                </c:pt>
                <c:pt idx="2">
                  <c:v>0.110877952933861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-0.441038804167296</c:v>
                </c:pt>
                <c:pt idx="2">
                  <c:v>-0.129363493304903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910600"/>
        <c:axId val="2116899448"/>
      </c:barChart>
      <c:catAx>
        <c:axId val="21169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9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9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91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 formatCode="0.0%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0.378532602739726</c:v>
                </c:pt>
                <c:pt idx="2" formatCode="0.0%">
                  <c:v>0.363456624251112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0.0574446687422167</c:v>
                </c:pt>
                <c:pt idx="2" formatCode="0.0%">
                  <c:v>0.0575766614257818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0.0134887716335507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0.0105291979632009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0.263760624973655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0.531916516064757</c:v>
                </c:pt>
                <c:pt idx="2" formatCode="0.0%">
                  <c:v>0.241694721247095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531288"/>
        <c:axId val="1914450808"/>
      </c:barChart>
      <c:catAx>
        <c:axId val="191853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445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445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853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1189.947017603828</c:v>
                </c:pt>
                <c:pt idx="14">
                  <c:v>1189.947017603828</c:v>
                </c:pt>
                <c:pt idx="15">
                  <c:v>1189.947017603828</c:v>
                </c:pt>
                <c:pt idx="16">
                  <c:v>1189.947017603828</c:v>
                </c:pt>
                <c:pt idx="17">
                  <c:v>1189.947017603828</c:v>
                </c:pt>
                <c:pt idx="18">
                  <c:v>1189.947017603828</c:v>
                </c:pt>
                <c:pt idx="19">
                  <c:v>1189.947017603828</c:v>
                </c:pt>
                <c:pt idx="20">
                  <c:v>1189.947017603828</c:v>
                </c:pt>
                <c:pt idx="21">
                  <c:v>1189.947017603828</c:v>
                </c:pt>
                <c:pt idx="22">
                  <c:v>1189.947017603828</c:v>
                </c:pt>
                <c:pt idx="23">
                  <c:v>1189.947017603828</c:v>
                </c:pt>
                <c:pt idx="24">
                  <c:v>1189.947017603828</c:v>
                </c:pt>
                <c:pt idx="25">
                  <c:v>2524.155209901333</c:v>
                </c:pt>
                <c:pt idx="26">
                  <c:v>2524.155209901333</c:v>
                </c:pt>
                <c:pt idx="27">
                  <c:v>2524.155209901333</c:v>
                </c:pt>
                <c:pt idx="28">
                  <c:v>2524.155209901333</c:v>
                </c:pt>
                <c:pt idx="29">
                  <c:v>2524.155209901333</c:v>
                </c:pt>
                <c:pt idx="30">
                  <c:v>2524.155209901333</c:v>
                </c:pt>
                <c:pt idx="31">
                  <c:v>2524.155209901333</c:v>
                </c:pt>
                <c:pt idx="32">
                  <c:v>2524.155209901333</c:v>
                </c:pt>
                <c:pt idx="33">
                  <c:v>2524.155209901333</c:v>
                </c:pt>
                <c:pt idx="34">
                  <c:v>2524.155209901333</c:v>
                </c:pt>
                <c:pt idx="35">
                  <c:v>2524.155209901333</c:v>
                </c:pt>
                <c:pt idx="36">
                  <c:v>2524.155209901333</c:v>
                </c:pt>
                <c:pt idx="37">
                  <c:v>2524.155209901333</c:v>
                </c:pt>
                <c:pt idx="38">
                  <c:v>2524.155209901333</c:v>
                </c:pt>
                <c:pt idx="39">
                  <c:v>2524.155209901333</c:v>
                </c:pt>
                <c:pt idx="40">
                  <c:v>2524.155209901333</c:v>
                </c:pt>
                <c:pt idx="41">
                  <c:v>2524.155209901333</c:v>
                </c:pt>
                <c:pt idx="42">
                  <c:v>2524.155209901333</c:v>
                </c:pt>
                <c:pt idx="43">
                  <c:v>2524.155209901333</c:v>
                </c:pt>
                <c:pt idx="44">
                  <c:v>2524.155209901333</c:v>
                </c:pt>
                <c:pt idx="45">
                  <c:v>2524.155209901333</c:v>
                </c:pt>
                <c:pt idx="46">
                  <c:v>2524.155209901333</c:v>
                </c:pt>
                <c:pt idx="47">
                  <c:v>2524.155209901333</c:v>
                </c:pt>
                <c:pt idx="48">
                  <c:v>2524.155209901333</c:v>
                </c:pt>
                <c:pt idx="49">
                  <c:v>2524.155209901333</c:v>
                </c:pt>
                <c:pt idx="50">
                  <c:v>2524.155209901333</c:v>
                </c:pt>
                <c:pt idx="51">
                  <c:v>2524.155209901333</c:v>
                </c:pt>
                <c:pt idx="52">
                  <c:v>2524.155209901333</c:v>
                </c:pt>
                <c:pt idx="53">
                  <c:v>2524.155209901333</c:v>
                </c:pt>
                <c:pt idx="54">
                  <c:v>2524.155209901333</c:v>
                </c:pt>
                <c:pt idx="55">
                  <c:v>2524.155209901333</c:v>
                </c:pt>
                <c:pt idx="56">
                  <c:v>2524.155209901333</c:v>
                </c:pt>
                <c:pt idx="57">
                  <c:v>2524.155209901333</c:v>
                </c:pt>
                <c:pt idx="58">
                  <c:v>2524.155209901333</c:v>
                </c:pt>
                <c:pt idx="59">
                  <c:v>2524.155209901333</c:v>
                </c:pt>
                <c:pt idx="60">
                  <c:v>2524.155209901333</c:v>
                </c:pt>
                <c:pt idx="61">
                  <c:v>2524.155209901333</c:v>
                </c:pt>
                <c:pt idx="62">
                  <c:v>2524.155209901333</c:v>
                </c:pt>
                <c:pt idx="63">
                  <c:v>2524.155209901333</c:v>
                </c:pt>
                <c:pt idx="64">
                  <c:v>2524.155209901333</c:v>
                </c:pt>
                <c:pt idx="65">
                  <c:v>2524.155209901333</c:v>
                </c:pt>
                <c:pt idx="66">
                  <c:v>2524.155209901333</c:v>
                </c:pt>
                <c:pt idx="67">
                  <c:v>2524.155209901333</c:v>
                </c:pt>
                <c:pt idx="68">
                  <c:v>2806.781233977098</c:v>
                </c:pt>
                <c:pt idx="69">
                  <c:v>2806.781233977098</c:v>
                </c:pt>
                <c:pt idx="70">
                  <c:v>2806.781233977098</c:v>
                </c:pt>
                <c:pt idx="71">
                  <c:v>2806.781233977098</c:v>
                </c:pt>
                <c:pt idx="72">
                  <c:v>2806.781233977098</c:v>
                </c:pt>
                <c:pt idx="73">
                  <c:v>2806.781233977098</c:v>
                </c:pt>
                <c:pt idx="74">
                  <c:v>2806.781233977098</c:v>
                </c:pt>
                <c:pt idx="75">
                  <c:v>2806.781233977098</c:v>
                </c:pt>
                <c:pt idx="76">
                  <c:v>2806.781233977098</c:v>
                </c:pt>
                <c:pt idx="77">
                  <c:v>2806.781233977098</c:v>
                </c:pt>
                <c:pt idx="78">
                  <c:v>2806.781233977098</c:v>
                </c:pt>
                <c:pt idx="79">
                  <c:v>2806.781233977098</c:v>
                </c:pt>
                <c:pt idx="80">
                  <c:v>2806.781233977098</c:v>
                </c:pt>
                <c:pt idx="81">
                  <c:v>2806.781233977098</c:v>
                </c:pt>
                <c:pt idx="82">
                  <c:v>2806.781233977098</c:v>
                </c:pt>
                <c:pt idx="83">
                  <c:v>2806.781233977098</c:v>
                </c:pt>
                <c:pt idx="84">
                  <c:v>2806.781233977098</c:v>
                </c:pt>
                <c:pt idx="85">
                  <c:v>2806.781233977098</c:v>
                </c:pt>
                <c:pt idx="86">
                  <c:v>2806.781233977098</c:v>
                </c:pt>
                <c:pt idx="87">
                  <c:v>2806.781233977098</c:v>
                </c:pt>
                <c:pt idx="88">
                  <c:v>2806.781233977098</c:v>
                </c:pt>
                <c:pt idx="89">
                  <c:v>2806.781233977098</c:v>
                </c:pt>
                <c:pt idx="90">
                  <c:v>2806.781233977098</c:v>
                </c:pt>
                <c:pt idx="91">
                  <c:v>3696.220475132455</c:v>
                </c:pt>
                <c:pt idx="92">
                  <c:v>3696.220475132455</c:v>
                </c:pt>
                <c:pt idx="93">
                  <c:v>3696.220475132455</c:v>
                </c:pt>
                <c:pt idx="94">
                  <c:v>3696.220475132455</c:v>
                </c:pt>
                <c:pt idx="95">
                  <c:v>3696.220475132455</c:v>
                </c:pt>
                <c:pt idx="96">
                  <c:v>3696.220475132455</c:v>
                </c:pt>
                <c:pt idx="97">
                  <c:v>3696.220475132455</c:v>
                </c:pt>
                <c:pt idx="98">
                  <c:v>3696.220475132455</c:v>
                </c:pt>
                <c:pt idx="99">
                  <c:v>3696.220475132455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400.0</c:v>
                </c:pt>
                <c:pt idx="26">
                  <c:v>400.0</c:v>
                </c:pt>
                <c:pt idx="27">
                  <c:v>400.0</c:v>
                </c:pt>
                <c:pt idx="28">
                  <c:v>400.0</c:v>
                </c:pt>
                <c:pt idx="29">
                  <c:v>400.0</c:v>
                </c:pt>
                <c:pt idx="30">
                  <c:v>400.0</c:v>
                </c:pt>
                <c:pt idx="31">
                  <c:v>400.0</c:v>
                </c:pt>
                <c:pt idx="32">
                  <c:v>400.0</c:v>
                </c:pt>
                <c:pt idx="33">
                  <c:v>400.0</c:v>
                </c:pt>
                <c:pt idx="34">
                  <c:v>400.0</c:v>
                </c:pt>
                <c:pt idx="35">
                  <c:v>400.0</c:v>
                </c:pt>
                <c:pt idx="36">
                  <c:v>400.0</c:v>
                </c:pt>
                <c:pt idx="37">
                  <c:v>400.0</c:v>
                </c:pt>
                <c:pt idx="38">
                  <c:v>400.0</c:v>
                </c:pt>
                <c:pt idx="39">
                  <c:v>400.0</c:v>
                </c:pt>
                <c:pt idx="40">
                  <c:v>400.0</c:v>
                </c:pt>
                <c:pt idx="41">
                  <c:v>400.0</c:v>
                </c:pt>
                <c:pt idx="42">
                  <c:v>400.0</c:v>
                </c:pt>
                <c:pt idx="43">
                  <c:v>400.0</c:v>
                </c:pt>
                <c:pt idx="44">
                  <c:v>400.0</c:v>
                </c:pt>
                <c:pt idx="45">
                  <c:v>400.0</c:v>
                </c:pt>
                <c:pt idx="46">
                  <c:v>400.0</c:v>
                </c:pt>
                <c:pt idx="47">
                  <c:v>400.0</c:v>
                </c:pt>
                <c:pt idx="48">
                  <c:v>400.0</c:v>
                </c:pt>
                <c:pt idx="49">
                  <c:v>400.0</c:v>
                </c:pt>
                <c:pt idx="50">
                  <c:v>400.0</c:v>
                </c:pt>
                <c:pt idx="51">
                  <c:v>400.0</c:v>
                </c:pt>
                <c:pt idx="52">
                  <c:v>400.0</c:v>
                </c:pt>
                <c:pt idx="53">
                  <c:v>400.0</c:v>
                </c:pt>
                <c:pt idx="54">
                  <c:v>400.0</c:v>
                </c:pt>
                <c:pt idx="55">
                  <c:v>400.0</c:v>
                </c:pt>
                <c:pt idx="56">
                  <c:v>400.0</c:v>
                </c:pt>
                <c:pt idx="57">
                  <c:v>400.0</c:v>
                </c:pt>
                <c:pt idx="58">
                  <c:v>400.0</c:v>
                </c:pt>
                <c:pt idx="59">
                  <c:v>400.0</c:v>
                </c:pt>
                <c:pt idx="60">
                  <c:v>400.0</c:v>
                </c:pt>
                <c:pt idx="61">
                  <c:v>400.0</c:v>
                </c:pt>
                <c:pt idx="62">
                  <c:v>400.0</c:v>
                </c:pt>
                <c:pt idx="63">
                  <c:v>400.0</c:v>
                </c:pt>
                <c:pt idx="64">
                  <c:v>400.0</c:v>
                </c:pt>
                <c:pt idx="65">
                  <c:v>400.0</c:v>
                </c:pt>
                <c:pt idx="66">
                  <c:v>400.0</c:v>
                </c:pt>
                <c:pt idx="67">
                  <c:v>400.0</c:v>
                </c:pt>
                <c:pt idx="68">
                  <c:v>3364.799999999999</c:v>
                </c:pt>
                <c:pt idx="69">
                  <c:v>3364.799999999999</c:v>
                </c:pt>
                <c:pt idx="70">
                  <c:v>3364.799999999999</c:v>
                </c:pt>
                <c:pt idx="71">
                  <c:v>3364.799999999999</c:v>
                </c:pt>
                <c:pt idx="72">
                  <c:v>3364.799999999999</c:v>
                </c:pt>
                <c:pt idx="73">
                  <c:v>3364.799999999999</c:v>
                </c:pt>
                <c:pt idx="74">
                  <c:v>3364.799999999999</c:v>
                </c:pt>
                <c:pt idx="75">
                  <c:v>3364.799999999999</c:v>
                </c:pt>
                <c:pt idx="76">
                  <c:v>3364.799999999999</c:v>
                </c:pt>
                <c:pt idx="77">
                  <c:v>3364.799999999999</c:v>
                </c:pt>
                <c:pt idx="78">
                  <c:v>3364.799999999999</c:v>
                </c:pt>
                <c:pt idx="79">
                  <c:v>3364.799999999999</c:v>
                </c:pt>
                <c:pt idx="80">
                  <c:v>3364.799999999999</c:v>
                </c:pt>
                <c:pt idx="81">
                  <c:v>3364.799999999999</c:v>
                </c:pt>
                <c:pt idx="82">
                  <c:v>3364.799999999999</c:v>
                </c:pt>
                <c:pt idx="83">
                  <c:v>3364.799999999999</c:v>
                </c:pt>
                <c:pt idx="84">
                  <c:v>3364.799999999999</c:v>
                </c:pt>
                <c:pt idx="85">
                  <c:v>3364.799999999999</c:v>
                </c:pt>
                <c:pt idx="86">
                  <c:v>3364.799999999999</c:v>
                </c:pt>
                <c:pt idx="87">
                  <c:v>3364.799999999999</c:v>
                </c:pt>
                <c:pt idx="88">
                  <c:v>3364.799999999999</c:v>
                </c:pt>
                <c:pt idx="89">
                  <c:v>3364.799999999999</c:v>
                </c:pt>
                <c:pt idx="90">
                  <c:v>3364.799999999999</c:v>
                </c:pt>
                <c:pt idx="91">
                  <c:v>9840.0</c:v>
                </c:pt>
                <c:pt idx="92">
                  <c:v>9840.0</c:v>
                </c:pt>
                <c:pt idx="93">
                  <c:v>9840.0</c:v>
                </c:pt>
                <c:pt idx="94">
                  <c:v>9840.0</c:v>
                </c:pt>
                <c:pt idx="95">
                  <c:v>9840.0</c:v>
                </c:pt>
                <c:pt idx="96">
                  <c:v>9840.0</c:v>
                </c:pt>
                <c:pt idx="97">
                  <c:v>9840.0</c:v>
                </c:pt>
                <c:pt idx="98">
                  <c:v>9840.0</c:v>
                </c:pt>
                <c:pt idx="99">
                  <c:v>9840.0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53.70705862245764</c:v>
                </c:pt>
                <c:pt idx="26">
                  <c:v>53.70705862245764</c:v>
                </c:pt>
                <c:pt idx="27">
                  <c:v>53.70705862245764</c:v>
                </c:pt>
                <c:pt idx="28">
                  <c:v>53.70705862245764</c:v>
                </c:pt>
                <c:pt idx="29">
                  <c:v>53.70705862245764</c:v>
                </c:pt>
                <c:pt idx="30">
                  <c:v>53.70705862245764</c:v>
                </c:pt>
                <c:pt idx="31">
                  <c:v>53.70705862245764</c:v>
                </c:pt>
                <c:pt idx="32">
                  <c:v>53.70705862245764</c:v>
                </c:pt>
                <c:pt idx="33">
                  <c:v>53.70705862245764</c:v>
                </c:pt>
                <c:pt idx="34">
                  <c:v>53.70705862245764</c:v>
                </c:pt>
                <c:pt idx="35">
                  <c:v>53.70705862245764</c:v>
                </c:pt>
                <c:pt idx="36">
                  <c:v>53.70705862245764</c:v>
                </c:pt>
                <c:pt idx="37">
                  <c:v>53.70705862245764</c:v>
                </c:pt>
                <c:pt idx="38">
                  <c:v>53.70705862245764</c:v>
                </c:pt>
                <c:pt idx="39">
                  <c:v>53.70705862245764</c:v>
                </c:pt>
                <c:pt idx="40">
                  <c:v>53.70705862245764</c:v>
                </c:pt>
                <c:pt idx="41">
                  <c:v>53.70705862245764</c:v>
                </c:pt>
                <c:pt idx="42">
                  <c:v>53.70705862245764</c:v>
                </c:pt>
                <c:pt idx="43">
                  <c:v>53.70705862245764</c:v>
                </c:pt>
                <c:pt idx="44">
                  <c:v>53.70705862245764</c:v>
                </c:pt>
                <c:pt idx="45">
                  <c:v>53.70705862245764</c:v>
                </c:pt>
                <c:pt idx="46">
                  <c:v>53.70705862245764</c:v>
                </c:pt>
                <c:pt idx="47">
                  <c:v>53.70705862245764</c:v>
                </c:pt>
                <c:pt idx="48">
                  <c:v>53.70705862245764</c:v>
                </c:pt>
                <c:pt idx="49">
                  <c:v>53.70705862245764</c:v>
                </c:pt>
                <c:pt idx="50">
                  <c:v>53.70705862245764</c:v>
                </c:pt>
                <c:pt idx="51">
                  <c:v>53.70705862245764</c:v>
                </c:pt>
                <c:pt idx="52">
                  <c:v>53.70705862245764</c:v>
                </c:pt>
                <c:pt idx="53">
                  <c:v>53.70705862245764</c:v>
                </c:pt>
                <c:pt idx="54">
                  <c:v>53.70705862245764</c:v>
                </c:pt>
                <c:pt idx="55">
                  <c:v>53.70705862245764</c:v>
                </c:pt>
                <c:pt idx="56">
                  <c:v>53.70705862245764</c:v>
                </c:pt>
                <c:pt idx="57">
                  <c:v>53.70705862245764</c:v>
                </c:pt>
                <c:pt idx="58">
                  <c:v>53.70705862245764</c:v>
                </c:pt>
                <c:pt idx="59">
                  <c:v>53.70705862245764</c:v>
                </c:pt>
                <c:pt idx="60">
                  <c:v>53.70705862245764</c:v>
                </c:pt>
                <c:pt idx="61">
                  <c:v>53.70705862245764</c:v>
                </c:pt>
                <c:pt idx="62">
                  <c:v>53.70705862245764</c:v>
                </c:pt>
                <c:pt idx="63">
                  <c:v>53.70705862245764</c:v>
                </c:pt>
                <c:pt idx="64">
                  <c:v>53.70705862245764</c:v>
                </c:pt>
                <c:pt idx="65">
                  <c:v>53.70705862245764</c:v>
                </c:pt>
                <c:pt idx="66">
                  <c:v>53.70705862245764</c:v>
                </c:pt>
                <c:pt idx="67">
                  <c:v>53.70705862245764</c:v>
                </c:pt>
                <c:pt idx="68">
                  <c:v>318.6339087335497</c:v>
                </c:pt>
                <c:pt idx="69">
                  <c:v>318.6339087335497</c:v>
                </c:pt>
                <c:pt idx="70">
                  <c:v>318.6339087335497</c:v>
                </c:pt>
                <c:pt idx="71">
                  <c:v>318.6339087335497</c:v>
                </c:pt>
                <c:pt idx="72">
                  <c:v>318.6339087335497</c:v>
                </c:pt>
                <c:pt idx="73">
                  <c:v>318.6339087335497</c:v>
                </c:pt>
                <c:pt idx="74">
                  <c:v>318.6339087335497</c:v>
                </c:pt>
                <c:pt idx="75">
                  <c:v>318.6339087335497</c:v>
                </c:pt>
                <c:pt idx="76">
                  <c:v>318.6339087335497</c:v>
                </c:pt>
                <c:pt idx="77">
                  <c:v>318.6339087335497</c:v>
                </c:pt>
                <c:pt idx="78">
                  <c:v>318.6339087335497</c:v>
                </c:pt>
                <c:pt idx="79">
                  <c:v>318.6339087335497</c:v>
                </c:pt>
                <c:pt idx="80">
                  <c:v>318.6339087335497</c:v>
                </c:pt>
                <c:pt idx="81">
                  <c:v>318.6339087335497</c:v>
                </c:pt>
                <c:pt idx="82">
                  <c:v>318.6339087335497</c:v>
                </c:pt>
                <c:pt idx="83">
                  <c:v>318.6339087335497</c:v>
                </c:pt>
                <c:pt idx="84">
                  <c:v>318.6339087335497</c:v>
                </c:pt>
                <c:pt idx="85">
                  <c:v>318.6339087335497</c:v>
                </c:pt>
                <c:pt idx="86">
                  <c:v>318.6339087335497</c:v>
                </c:pt>
                <c:pt idx="87">
                  <c:v>318.6339087335497</c:v>
                </c:pt>
                <c:pt idx="88">
                  <c:v>318.6339087335497</c:v>
                </c:pt>
                <c:pt idx="89">
                  <c:v>318.6339087335497</c:v>
                </c:pt>
                <c:pt idx="90">
                  <c:v>318.6339087335497</c:v>
                </c:pt>
                <c:pt idx="91">
                  <c:v>458.3561784310374</c:v>
                </c:pt>
                <c:pt idx="92">
                  <c:v>458.3561784310374</c:v>
                </c:pt>
                <c:pt idx="93">
                  <c:v>458.3561784310374</c:v>
                </c:pt>
                <c:pt idx="94">
                  <c:v>458.3561784310374</c:v>
                </c:pt>
                <c:pt idx="95">
                  <c:v>458.3561784310374</c:v>
                </c:pt>
                <c:pt idx="96">
                  <c:v>458.3561784310374</c:v>
                </c:pt>
                <c:pt idx="97">
                  <c:v>458.3561784310374</c:v>
                </c:pt>
                <c:pt idx="98">
                  <c:v>458.3561784310374</c:v>
                </c:pt>
                <c:pt idx="99">
                  <c:v>458.3561784310374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3728.5</c:v>
                </c:pt>
                <c:pt idx="26">
                  <c:v>3728.5</c:v>
                </c:pt>
                <c:pt idx="27">
                  <c:v>3728.5</c:v>
                </c:pt>
                <c:pt idx="28">
                  <c:v>3728.5</c:v>
                </c:pt>
                <c:pt idx="29">
                  <c:v>3728.5</c:v>
                </c:pt>
                <c:pt idx="30">
                  <c:v>3728.5</c:v>
                </c:pt>
                <c:pt idx="31">
                  <c:v>3728.5</c:v>
                </c:pt>
                <c:pt idx="32">
                  <c:v>3728.5</c:v>
                </c:pt>
                <c:pt idx="33">
                  <c:v>3728.5</c:v>
                </c:pt>
                <c:pt idx="34">
                  <c:v>3728.5</c:v>
                </c:pt>
                <c:pt idx="35">
                  <c:v>3728.5</c:v>
                </c:pt>
                <c:pt idx="36">
                  <c:v>3728.5</c:v>
                </c:pt>
                <c:pt idx="37">
                  <c:v>3728.5</c:v>
                </c:pt>
                <c:pt idx="38">
                  <c:v>3728.5</c:v>
                </c:pt>
                <c:pt idx="39">
                  <c:v>3728.5</c:v>
                </c:pt>
                <c:pt idx="40">
                  <c:v>3728.5</c:v>
                </c:pt>
                <c:pt idx="41">
                  <c:v>3728.5</c:v>
                </c:pt>
                <c:pt idx="42">
                  <c:v>3728.5</c:v>
                </c:pt>
                <c:pt idx="43">
                  <c:v>3728.5</c:v>
                </c:pt>
                <c:pt idx="44">
                  <c:v>3728.5</c:v>
                </c:pt>
                <c:pt idx="45">
                  <c:v>3728.5</c:v>
                </c:pt>
                <c:pt idx="46">
                  <c:v>3728.5</c:v>
                </c:pt>
                <c:pt idx="47">
                  <c:v>3728.5</c:v>
                </c:pt>
                <c:pt idx="48">
                  <c:v>3728.5</c:v>
                </c:pt>
                <c:pt idx="49">
                  <c:v>3728.5</c:v>
                </c:pt>
                <c:pt idx="50">
                  <c:v>3728.5</c:v>
                </c:pt>
                <c:pt idx="51">
                  <c:v>3728.5</c:v>
                </c:pt>
                <c:pt idx="52">
                  <c:v>3728.5</c:v>
                </c:pt>
                <c:pt idx="53">
                  <c:v>3728.5</c:v>
                </c:pt>
                <c:pt idx="54">
                  <c:v>3728.5</c:v>
                </c:pt>
                <c:pt idx="55">
                  <c:v>3728.5</c:v>
                </c:pt>
                <c:pt idx="56">
                  <c:v>3728.5</c:v>
                </c:pt>
                <c:pt idx="57">
                  <c:v>3728.5</c:v>
                </c:pt>
                <c:pt idx="58">
                  <c:v>3728.5</c:v>
                </c:pt>
                <c:pt idx="59">
                  <c:v>3728.5</c:v>
                </c:pt>
                <c:pt idx="60">
                  <c:v>3728.5</c:v>
                </c:pt>
                <c:pt idx="61">
                  <c:v>3728.5</c:v>
                </c:pt>
                <c:pt idx="62">
                  <c:v>3728.5</c:v>
                </c:pt>
                <c:pt idx="63">
                  <c:v>3728.5</c:v>
                </c:pt>
                <c:pt idx="64">
                  <c:v>3728.5</c:v>
                </c:pt>
                <c:pt idx="65">
                  <c:v>3728.5</c:v>
                </c:pt>
                <c:pt idx="66">
                  <c:v>3728.5</c:v>
                </c:pt>
                <c:pt idx="67">
                  <c:v>3728.5</c:v>
                </c:pt>
                <c:pt idx="68">
                  <c:v>10320.0</c:v>
                </c:pt>
                <c:pt idx="69">
                  <c:v>10320.0</c:v>
                </c:pt>
                <c:pt idx="70">
                  <c:v>10320.0</c:v>
                </c:pt>
                <c:pt idx="71">
                  <c:v>10320.0</c:v>
                </c:pt>
                <c:pt idx="72">
                  <c:v>10320.0</c:v>
                </c:pt>
                <c:pt idx="73">
                  <c:v>10320.0</c:v>
                </c:pt>
                <c:pt idx="74">
                  <c:v>10320.0</c:v>
                </c:pt>
                <c:pt idx="75">
                  <c:v>10320.0</c:v>
                </c:pt>
                <c:pt idx="76">
                  <c:v>10320.0</c:v>
                </c:pt>
                <c:pt idx="77">
                  <c:v>10320.0</c:v>
                </c:pt>
                <c:pt idx="78">
                  <c:v>10320.0</c:v>
                </c:pt>
                <c:pt idx="79">
                  <c:v>10320.0</c:v>
                </c:pt>
                <c:pt idx="80">
                  <c:v>10320.0</c:v>
                </c:pt>
                <c:pt idx="81">
                  <c:v>10320.0</c:v>
                </c:pt>
                <c:pt idx="82">
                  <c:v>10320.0</c:v>
                </c:pt>
                <c:pt idx="83">
                  <c:v>10320.0</c:v>
                </c:pt>
                <c:pt idx="84">
                  <c:v>10320.0</c:v>
                </c:pt>
                <c:pt idx="85">
                  <c:v>10320.0</c:v>
                </c:pt>
                <c:pt idx="86">
                  <c:v>10320.0</c:v>
                </c:pt>
                <c:pt idx="87">
                  <c:v>10320.0</c:v>
                </c:pt>
                <c:pt idx="88">
                  <c:v>10320.0</c:v>
                </c:pt>
                <c:pt idx="89">
                  <c:v>10320.0</c:v>
                </c:pt>
                <c:pt idx="90">
                  <c:v>10320.0</c:v>
                </c:pt>
                <c:pt idx="91">
                  <c:v>11760.0</c:v>
                </c:pt>
                <c:pt idx="92">
                  <c:v>11760.0</c:v>
                </c:pt>
                <c:pt idx="93">
                  <c:v>11760.0</c:v>
                </c:pt>
                <c:pt idx="94">
                  <c:v>11760.0</c:v>
                </c:pt>
                <c:pt idx="95">
                  <c:v>11760.0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7580.0</c:v>
                </c:pt>
                <c:pt idx="14">
                  <c:v>7580.0</c:v>
                </c:pt>
                <c:pt idx="15">
                  <c:v>7580.0</c:v>
                </c:pt>
                <c:pt idx="16">
                  <c:v>7580.0</c:v>
                </c:pt>
                <c:pt idx="17">
                  <c:v>7580.0</c:v>
                </c:pt>
                <c:pt idx="18">
                  <c:v>7580.0</c:v>
                </c:pt>
                <c:pt idx="19">
                  <c:v>7580.0</c:v>
                </c:pt>
                <c:pt idx="20">
                  <c:v>7580.0</c:v>
                </c:pt>
                <c:pt idx="21">
                  <c:v>7580.0</c:v>
                </c:pt>
                <c:pt idx="22">
                  <c:v>7580.0</c:v>
                </c:pt>
                <c:pt idx="23">
                  <c:v>7580.0</c:v>
                </c:pt>
                <c:pt idx="24">
                  <c:v>7580.0</c:v>
                </c:pt>
                <c:pt idx="25">
                  <c:v>13232.31926166467</c:v>
                </c:pt>
                <c:pt idx="26">
                  <c:v>13232.31926166467</c:v>
                </c:pt>
                <c:pt idx="27">
                  <c:v>13232.31926166467</c:v>
                </c:pt>
                <c:pt idx="28">
                  <c:v>13232.31926166467</c:v>
                </c:pt>
                <c:pt idx="29">
                  <c:v>13232.31926166467</c:v>
                </c:pt>
                <c:pt idx="30">
                  <c:v>13232.31926166467</c:v>
                </c:pt>
                <c:pt idx="31">
                  <c:v>13232.31926166467</c:v>
                </c:pt>
                <c:pt idx="32">
                  <c:v>13232.31926166467</c:v>
                </c:pt>
                <c:pt idx="33">
                  <c:v>13232.31926166467</c:v>
                </c:pt>
                <c:pt idx="34">
                  <c:v>13232.31926166467</c:v>
                </c:pt>
                <c:pt idx="35">
                  <c:v>13232.31926166467</c:v>
                </c:pt>
                <c:pt idx="36">
                  <c:v>13232.31926166467</c:v>
                </c:pt>
                <c:pt idx="37">
                  <c:v>13232.31926166467</c:v>
                </c:pt>
                <c:pt idx="38">
                  <c:v>13232.31926166467</c:v>
                </c:pt>
                <c:pt idx="39">
                  <c:v>13232.31926166467</c:v>
                </c:pt>
                <c:pt idx="40">
                  <c:v>13232.31926166467</c:v>
                </c:pt>
                <c:pt idx="41">
                  <c:v>13232.31926166467</c:v>
                </c:pt>
                <c:pt idx="42">
                  <c:v>13232.31926166467</c:v>
                </c:pt>
                <c:pt idx="43">
                  <c:v>13232.31926166467</c:v>
                </c:pt>
                <c:pt idx="44">
                  <c:v>13232.31926166467</c:v>
                </c:pt>
                <c:pt idx="45">
                  <c:v>13232.31926166467</c:v>
                </c:pt>
                <c:pt idx="46">
                  <c:v>13232.31926166467</c:v>
                </c:pt>
                <c:pt idx="47">
                  <c:v>13232.31926166467</c:v>
                </c:pt>
                <c:pt idx="48">
                  <c:v>13232.31926166467</c:v>
                </c:pt>
                <c:pt idx="49">
                  <c:v>13232.31926166467</c:v>
                </c:pt>
                <c:pt idx="50">
                  <c:v>13232.31926166467</c:v>
                </c:pt>
                <c:pt idx="51">
                  <c:v>13232.31926166467</c:v>
                </c:pt>
                <c:pt idx="52">
                  <c:v>13232.31926166467</c:v>
                </c:pt>
                <c:pt idx="53">
                  <c:v>13232.31926166467</c:v>
                </c:pt>
                <c:pt idx="54">
                  <c:v>13232.31926166467</c:v>
                </c:pt>
                <c:pt idx="55">
                  <c:v>13232.31926166467</c:v>
                </c:pt>
                <c:pt idx="56">
                  <c:v>13232.31926166467</c:v>
                </c:pt>
                <c:pt idx="57">
                  <c:v>13232.31926166467</c:v>
                </c:pt>
                <c:pt idx="58">
                  <c:v>13232.31926166467</c:v>
                </c:pt>
                <c:pt idx="59">
                  <c:v>13232.31926166467</c:v>
                </c:pt>
                <c:pt idx="60">
                  <c:v>13232.31926166467</c:v>
                </c:pt>
                <c:pt idx="61">
                  <c:v>13232.31926166467</c:v>
                </c:pt>
                <c:pt idx="62">
                  <c:v>13232.31926166467</c:v>
                </c:pt>
                <c:pt idx="63">
                  <c:v>13232.31926166467</c:v>
                </c:pt>
                <c:pt idx="64">
                  <c:v>13232.31926166467</c:v>
                </c:pt>
                <c:pt idx="65">
                  <c:v>13232.31926166467</c:v>
                </c:pt>
                <c:pt idx="66">
                  <c:v>13232.31926166467</c:v>
                </c:pt>
                <c:pt idx="67">
                  <c:v>13232.31926166467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12000.0</c:v>
                </c:pt>
                <c:pt idx="26">
                  <c:v>12000.0</c:v>
                </c:pt>
                <c:pt idx="27">
                  <c:v>12000.0</c:v>
                </c:pt>
                <c:pt idx="28">
                  <c:v>12000.0</c:v>
                </c:pt>
                <c:pt idx="29">
                  <c:v>12000.0</c:v>
                </c:pt>
                <c:pt idx="30">
                  <c:v>12000.0</c:v>
                </c:pt>
                <c:pt idx="31">
                  <c:v>12000.0</c:v>
                </c:pt>
                <c:pt idx="32">
                  <c:v>12000.0</c:v>
                </c:pt>
                <c:pt idx="33">
                  <c:v>12000.0</c:v>
                </c:pt>
                <c:pt idx="34">
                  <c:v>12000.0</c:v>
                </c:pt>
                <c:pt idx="35">
                  <c:v>12000.0</c:v>
                </c:pt>
                <c:pt idx="36">
                  <c:v>12000.0</c:v>
                </c:pt>
                <c:pt idx="37">
                  <c:v>12000.0</c:v>
                </c:pt>
                <c:pt idx="38">
                  <c:v>12000.0</c:v>
                </c:pt>
                <c:pt idx="39">
                  <c:v>12000.0</c:v>
                </c:pt>
                <c:pt idx="40">
                  <c:v>12000.0</c:v>
                </c:pt>
                <c:pt idx="41">
                  <c:v>12000.0</c:v>
                </c:pt>
                <c:pt idx="42">
                  <c:v>12000.0</c:v>
                </c:pt>
                <c:pt idx="43">
                  <c:v>12000.0</c:v>
                </c:pt>
                <c:pt idx="44">
                  <c:v>12000.0</c:v>
                </c:pt>
                <c:pt idx="45">
                  <c:v>12000.0</c:v>
                </c:pt>
                <c:pt idx="46">
                  <c:v>12000.0</c:v>
                </c:pt>
                <c:pt idx="47">
                  <c:v>12000.0</c:v>
                </c:pt>
                <c:pt idx="48">
                  <c:v>12000.0</c:v>
                </c:pt>
                <c:pt idx="49">
                  <c:v>12000.0</c:v>
                </c:pt>
                <c:pt idx="50">
                  <c:v>12000.0</c:v>
                </c:pt>
                <c:pt idx="51">
                  <c:v>12000.0</c:v>
                </c:pt>
                <c:pt idx="52">
                  <c:v>12000.0</c:v>
                </c:pt>
                <c:pt idx="53">
                  <c:v>12000.0</c:v>
                </c:pt>
                <c:pt idx="54">
                  <c:v>12000.0</c:v>
                </c:pt>
                <c:pt idx="55">
                  <c:v>12000.0</c:v>
                </c:pt>
                <c:pt idx="56">
                  <c:v>12000.0</c:v>
                </c:pt>
                <c:pt idx="57">
                  <c:v>12000.0</c:v>
                </c:pt>
                <c:pt idx="58">
                  <c:v>12000.0</c:v>
                </c:pt>
                <c:pt idx="59">
                  <c:v>12000.0</c:v>
                </c:pt>
                <c:pt idx="60">
                  <c:v>12000.0</c:v>
                </c:pt>
                <c:pt idx="61">
                  <c:v>12000.0</c:v>
                </c:pt>
                <c:pt idx="62">
                  <c:v>12000.0</c:v>
                </c:pt>
                <c:pt idx="63">
                  <c:v>12000.0</c:v>
                </c:pt>
                <c:pt idx="64">
                  <c:v>12000.0</c:v>
                </c:pt>
                <c:pt idx="65">
                  <c:v>12000.0</c:v>
                </c:pt>
                <c:pt idx="66">
                  <c:v>12000.0</c:v>
                </c:pt>
                <c:pt idx="67">
                  <c:v>12000.0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201600.0</c:v>
                </c:pt>
                <c:pt idx="92">
                  <c:v>201600.0</c:v>
                </c:pt>
                <c:pt idx="93">
                  <c:v>201600.0</c:v>
                </c:pt>
                <c:pt idx="94">
                  <c:v>201600.0</c:v>
                </c:pt>
                <c:pt idx="95">
                  <c:v>201600.0</c:v>
                </c:pt>
                <c:pt idx="96">
                  <c:v>201600.0</c:v>
                </c:pt>
                <c:pt idx="97">
                  <c:v>201600.0</c:v>
                </c:pt>
                <c:pt idx="98">
                  <c:v>201600.0</c:v>
                </c:pt>
                <c:pt idx="99">
                  <c:v>201600.0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2292.0</c:v>
                </c:pt>
                <c:pt idx="14">
                  <c:v>2292.0</c:v>
                </c:pt>
                <c:pt idx="15">
                  <c:v>2292.0</c:v>
                </c:pt>
                <c:pt idx="16">
                  <c:v>2292.0</c:v>
                </c:pt>
                <c:pt idx="17">
                  <c:v>2292.0</c:v>
                </c:pt>
                <c:pt idx="18">
                  <c:v>2292.0</c:v>
                </c:pt>
                <c:pt idx="19">
                  <c:v>2292.0</c:v>
                </c:pt>
                <c:pt idx="20">
                  <c:v>2292.0</c:v>
                </c:pt>
                <c:pt idx="21">
                  <c:v>2292.0</c:v>
                </c:pt>
                <c:pt idx="22">
                  <c:v>2292.0</c:v>
                </c:pt>
                <c:pt idx="23">
                  <c:v>2292.0</c:v>
                </c:pt>
                <c:pt idx="24">
                  <c:v>2292.0</c:v>
                </c:pt>
                <c:pt idx="25">
                  <c:v>6290.0</c:v>
                </c:pt>
                <c:pt idx="26">
                  <c:v>6290.0</c:v>
                </c:pt>
                <c:pt idx="27">
                  <c:v>6290.0</c:v>
                </c:pt>
                <c:pt idx="28">
                  <c:v>6290.0</c:v>
                </c:pt>
                <c:pt idx="29">
                  <c:v>6290.0</c:v>
                </c:pt>
                <c:pt idx="30">
                  <c:v>6290.0</c:v>
                </c:pt>
                <c:pt idx="31">
                  <c:v>6290.0</c:v>
                </c:pt>
                <c:pt idx="32">
                  <c:v>6290.0</c:v>
                </c:pt>
                <c:pt idx="33">
                  <c:v>6290.0</c:v>
                </c:pt>
                <c:pt idx="34">
                  <c:v>6290.0</c:v>
                </c:pt>
                <c:pt idx="35">
                  <c:v>6290.0</c:v>
                </c:pt>
                <c:pt idx="36">
                  <c:v>6290.0</c:v>
                </c:pt>
                <c:pt idx="37">
                  <c:v>6290.0</c:v>
                </c:pt>
                <c:pt idx="38">
                  <c:v>6290.0</c:v>
                </c:pt>
                <c:pt idx="39">
                  <c:v>6290.0</c:v>
                </c:pt>
                <c:pt idx="40">
                  <c:v>6290.0</c:v>
                </c:pt>
                <c:pt idx="41">
                  <c:v>6290.0</c:v>
                </c:pt>
                <c:pt idx="42">
                  <c:v>6290.0</c:v>
                </c:pt>
                <c:pt idx="43">
                  <c:v>6290.0</c:v>
                </c:pt>
                <c:pt idx="44">
                  <c:v>6290.0</c:v>
                </c:pt>
                <c:pt idx="45">
                  <c:v>6290.0</c:v>
                </c:pt>
                <c:pt idx="46">
                  <c:v>6290.0</c:v>
                </c:pt>
                <c:pt idx="47">
                  <c:v>6290.0</c:v>
                </c:pt>
                <c:pt idx="48">
                  <c:v>6290.0</c:v>
                </c:pt>
                <c:pt idx="49">
                  <c:v>6290.0</c:v>
                </c:pt>
                <c:pt idx="50">
                  <c:v>6290.0</c:v>
                </c:pt>
                <c:pt idx="51">
                  <c:v>6290.0</c:v>
                </c:pt>
                <c:pt idx="52">
                  <c:v>6290.0</c:v>
                </c:pt>
                <c:pt idx="53">
                  <c:v>6290.0</c:v>
                </c:pt>
                <c:pt idx="54">
                  <c:v>6290.0</c:v>
                </c:pt>
                <c:pt idx="55">
                  <c:v>6290.0</c:v>
                </c:pt>
                <c:pt idx="56">
                  <c:v>6290.0</c:v>
                </c:pt>
                <c:pt idx="57">
                  <c:v>6290.0</c:v>
                </c:pt>
                <c:pt idx="58">
                  <c:v>6290.0</c:v>
                </c:pt>
                <c:pt idx="59">
                  <c:v>6290.0</c:v>
                </c:pt>
                <c:pt idx="60">
                  <c:v>6290.0</c:v>
                </c:pt>
                <c:pt idx="61">
                  <c:v>6290.0</c:v>
                </c:pt>
                <c:pt idx="62">
                  <c:v>6290.0</c:v>
                </c:pt>
                <c:pt idx="63">
                  <c:v>6290.0</c:v>
                </c:pt>
                <c:pt idx="64">
                  <c:v>6290.0</c:v>
                </c:pt>
                <c:pt idx="65">
                  <c:v>6290.0</c:v>
                </c:pt>
                <c:pt idx="66">
                  <c:v>6290.0</c:v>
                </c:pt>
                <c:pt idx="67">
                  <c:v>6290.0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1920.0</c:v>
                </c:pt>
                <c:pt idx="26">
                  <c:v>1920.0</c:v>
                </c:pt>
                <c:pt idx="27">
                  <c:v>1920.0</c:v>
                </c:pt>
                <c:pt idx="28">
                  <c:v>1920.0</c:v>
                </c:pt>
                <c:pt idx="29">
                  <c:v>1920.0</c:v>
                </c:pt>
                <c:pt idx="30">
                  <c:v>1920.0</c:v>
                </c:pt>
                <c:pt idx="31">
                  <c:v>1920.0</c:v>
                </c:pt>
                <c:pt idx="32">
                  <c:v>1920.0</c:v>
                </c:pt>
                <c:pt idx="33">
                  <c:v>1920.0</c:v>
                </c:pt>
                <c:pt idx="34">
                  <c:v>1920.0</c:v>
                </c:pt>
                <c:pt idx="35">
                  <c:v>1920.0</c:v>
                </c:pt>
                <c:pt idx="36">
                  <c:v>1920.0</c:v>
                </c:pt>
                <c:pt idx="37">
                  <c:v>1920.0</c:v>
                </c:pt>
                <c:pt idx="38">
                  <c:v>1920.0</c:v>
                </c:pt>
                <c:pt idx="39">
                  <c:v>1920.0</c:v>
                </c:pt>
                <c:pt idx="40">
                  <c:v>1920.0</c:v>
                </c:pt>
                <c:pt idx="41">
                  <c:v>1920.0</c:v>
                </c:pt>
                <c:pt idx="42">
                  <c:v>1920.0</c:v>
                </c:pt>
                <c:pt idx="43">
                  <c:v>1920.0</c:v>
                </c:pt>
                <c:pt idx="44">
                  <c:v>1920.0</c:v>
                </c:pt>
                <c:pt idx="45">
                  <c:v>1920.0</c:v>
                </c:pt>
                <c:pt idx="46">
                  <c:v>1920.0</c:v>
                </c:pt>
                <c:pt idx="47">
                  <c:v>1920.0</c:v>
                </c:pt>
                <c:pt idx="48">
                  <c:v>1920.0</c:v>
                </c:pt>
                <c:pt idx="49">
                  <c:v>1920.0</c:v>
                </c:pt>
                <c:pt idx="50">
                  <c:v>1920.0</c:v>
                </c:pt>
                <c:pt idx="51">
                  <c:v>1920.0</c:v>
                </c:pt>
                <c:pt idx="52">
                  <c:v>1920.0</c:v>
                </c:pt>
                <c:pt idx="53">
                  <c:v>1920.0</c:v>
                </c:pt>
                <c:pt idx="54">
                  <c:v>1920.0</c:v>
                </c:pt>
                <c:pt idx="55">
                  <c:v>1920.0</c:v>
                </c:pt>
                <c:pt idx="56">
                  <c:v>1920.0</c:v>
                </c:pt>
                <c:pt idx="57">
                  <c:v>1920.0</c:v>
                </c:pt>
                <c:pt idx="58">
                  <c:v>1920.0</c:v>
                </c:pt>
                <c:pt idx="59">
                  <c:v>1920.0</c:v>
                </c:pt>
                <c:pt idx="60">
                  <c:v>1920.0</c:v>
                </c:pt>
                <c:pt idx="61">
                  <c:v>1920.0</c:v>
                </c:pt>
                <c:pt idx="62">
                  <c:v>1920.0</c:v>
                </c:pt>
                <c:pt idx="63">
                  <c:v>1920.0</c:v>
                </c:pt>
                <c:pt idx="64">
                  <c:v>1920.0</c:v>
                </c:pt>
                <c:pt idx="65">
                  <c:v>1920.0</c:v>
                </c:pt>
                <c:pt idx="66">
                  <c:v>1920.0</c:v>
                </c:pt>
                <c:pt idx="67">
                  <c:v>1920.0</c:v>
                </c:pt>
                <c:pt idx="68">
                  <c:v>123840.0</c:v>
                </c:pt>
                <c:pt idx="69">
                  <c:v>123840.0</c:v>
                </c:pt>
                <c:pt idx="70">
                  <c:v>123840.0</c:v>
                </c:pt>
                <c:pt idx="71">
                  <c:v>123840.0</c:v>
                </c:pt>
                <c:pt idx="72">
                  <c:v>123840.0</c:v>
                </c:pt>
                <c:pt idx="73">
                  <c:v>123840.0</c:v>
                </c:pt>
                <c:pt idx="74">
                  <c:v>123840.0</c:v>
                </c:pt>
                <c:pt idx="75">
                  <c:v>123840.0</c:v>
                </c:pt>
                <c:pt idx="76">
                  <c:v>123840.0</c:v>
                </c:pt>
                <c:pt idx="77">
                  <c:v>123840.0</c:v>
                </c:pt>
                <c:pt idx="78">
                  <c:v>123840.0</c:v>
                </c:pt>
                <c:pt idx="79">
                  <c:v>123840.0</c:v>
                </c:pt>
                <c:pt idx="80">
                  <c:v>123840.0</c:v>
                </c:pt>
                <c:pt idx="81">
                  <c:v>123840.0</c:v>
                </c:pt>
                <c:pt idx="82">
                  <c:v>123840.0</c:v>
                </c:pt>
                <c:pt idx="83">
                  <c:v>123840.0</c:v>
                </c:pt>
                <c:pt idx="84">
                  <c:v>123840.0</c:v>
                </c:pt>
                <c:pt idx="85">
                  <c:v>123840.0</c:v>
                </c:pt>
                <c:pt idx="86">
                  <c:v>123840.0</c:v>
                </c:pt>
                <c:pt idx="87">
                  <c:v>123840.0</c:v>
                </c:pt>
                <c:pt idx="88">
                  <c:v>123840.0</c:v>
                </c:pt>
                <c:pt idx="89">
                  <c:v>123840.0</c:v>
                </c:pt>
                <c:pt idx="90">
                  <c:v>123840.0</c:v>
                </c:pt>
                <c:pt idx="91">
                  <c:v>95040.0</c:v>
                </c:pt>
                <c:pt idx="92">
                  <c:v>95040.0</c:v>
                </c:pt>
                <c:pt idx="93">
                  <c:v>95040.0</c:v>
                </c:pt>
                <c:pt idx="94">
                  <c:v>95040.0</c:v>
                </c:pt>
                <c:pt idx="95">
                  <c:v>95040.0</c:v>
                </c:pt>
                <c:pt idx="96">
                  <c:v>95040.0</c:v>
                </c:pt>
                <c:pt idx="97">
                  <c:v>95040.0</c:v>
                </c:pt>
                <c:pt idx="98">
                  <c:v>95040.0</c:v>
                </c:pt>
                <c:pt idx="99">
                  <c:v>95040.0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709.3116507082813</c:v>
                </c:pt>
                <c:pt idx="14">
                  <c:v>709.3116507082813</c:v>
                </c:pt>
                <c:pt idx="15">
                  <c:v>709.3116507082813</c:v>
                </c:pt>
                <c:pt idx="16">
                  <c:v>709.3116507082813</c:v>
                </c:pt>
                <c:pt idx="17">
                  <c:v>709.3116507082813</c:v>
                </c:pt>
                <c:pt idx="18">
                  <c:v>709.3116507082813</c:v>
                </c:pt>
                <c:pt idx="19">
                  <c:v>709.3116507082813</c:v>
                </c:pt>
                <c:pt idx="20">
                  <c:v>709.3116507082813</c:v>
                </c:pt>
                <c:pt idx="21">
                  <c:v>709.3116507082813</c:v>
                </c:pt>
                <c:pt idx="22">
                  <c:v>709.3116507082813</c:v>
                </c:pt>
                <c:pt idx="23">
                  <c:v>709.3116507082813</c:v>
                </c:pt>
                <c:pt idx="24">
                  <c:v>709.3116507082813</c:v>
                </c:pt>
                <c:pt idx="25">
                  <c:v>681.0595000787593</c:v>
                </c:pt>
                <c:pt idx="26">
                  <c:v>681.0595000787593</c:v>
                </c:pt>
                <c:pt idx="27">
                  <c:v>681.0595000787593</c:v>
                </c:pt>
                <c:pt idx="28">
                  <c:v>681.0595000787593</c:v>
                </c:pt>
                <c:pt idx="29">
                  <c:v>681.0595000787593</c:v>
                </c:pt>
                <c:pt idx="30">
                  <c:v>681.0595000787593</c:v>
                </c:pt>
                <c:pt idx="31">
                  <c:v>681.0595000787593</c:v>
                </c:pt>
                <c:pt idx="32">
                  <c:v>681.0595000787593</c:v>
                </c:pt>
                <c:pt idx="33">
                  <c:v>681.0595000787593</c:v>
                </c:pt>
                <c:pt idx="34">
                  <c:v>681.0595000787593</c:v>
                </c:pt>
                <c:pt idx="35">
                  <c:v>681.0595000787593</c:v>
                </c:pt>
                <c:pt idx="36">
                  <c:v>681.0595000787593</c:v>
                </c:pt>
                <c:pt idx="37">
                  <c:v>681.0595000787593</c:v>
                </c:pt>
                <c:pt idx="38">
                  <c:v>681.0595000787593</c:v>
                </c:pt>
                <c:pt idx="39">
                  <c:v>681.0595000787593</c:v>
                </c:pt>
                <c:pt idx="40">
                  <c:v>681.0595000787593</c:v>
                </c:pt>
                <c:pt idx="41">
                  <c:v>681.0595000787593</c:v>
                </c:pt>
                <c:pt idx="42">
                  <c:v>681.0595000787593</c:v>
                </c:pt>
                <c:pt idx="43">
                  <c:v>681.0595000787593</c:v>
                </c:pt>
                <c:pt idx="44">
                  <c:v>681.0595000787593</c:v>
                </c:pt>
                <c:pt idx="45">
                  <c:v>681.0595000787593</c:v>
                </c:pt>
                <c:pt idx="46">
                  <c:v>681.0595000787593</c:v>
                </c:pt>
                <c:pt idx="47">
                  <c:v>681.0595000787593</c:v>
                </c:pt>
                <c:pt idx="48">
                  <c:v>681.0595000787593</c:v>
                </c:pt>
                <c:pt idx="49">
                  <c:v>681.0595000787593</c:v>
                </c:pt>
                <c:pt idx="50">
                  <c:v>681.0595000787593</c:v>
                </c:pt>
                <c:pt idx="51">
                  <c:v>681.0595000787593</c:v>
                </c:pt>
                <c:pt idx="52">
                  <c:v>681.0595000787593</c:v>
                </c:pt>
                <c:pt idx="53">
                  <c:v>681.0595000787593</c:v>
                </c:pt>
                <c:pt idx="54">
                  <c:v>681.0595000787593</c:v>
                </c:pt>
                <c:pt idx="55">
                  <c:v>681.0595000787593</c:v>
                </c:pt>
                <c:pt idx="56">
                  <c:v>681.0595000787593</c:v>
                </c:pt>
                <c:pt idx="57">
                  <c:v>681.0595000787593</c:v>
                </c:pt>
                <c:pt idx="58">
                  <c:v>681.0595000787593</c:v>
                </c:pt>
                <c:pt idx="59">
                  <c:v>681.0595000787593</c:v>
                </c:pt>
                <c:pt idx="60">
                  <c:v>681.0595000787593</c:v>
                </c:pt>
                <c:pt idx="61">
                  <c:v>681.0595000787593</c:v>
                </c:pt>
                <c:pt idx="62">
                  <c:v>681.0595000787593</c:v>
                </c:pt>
                <c:pt idx="63">
                  <c:v>681.0595000787593</c:v>
                </c:pt>
                <c:pt idx="64">
                  <c:v>681.0595000787593</c:v>
                </c:pt>
                <c:pt idx="65">
                  <c:v>681.0595000787593</c:v>
                </c:pt>
                <c:pt idx="66">
                  <c:v>681.0595000787593</c:v>
                </c:pt>
                <c:pt idx="67">
                  <c:v>681.0595000787593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16620.0</c:v>
                </c:pt>
                <c:pt idx="48">
                  <c:v>16620.0</c:v>
                </c:pt>
                <c:pt idx="49">
                  <c:v>16620.0</c:v>
                </c:pt>
                <c:pt idx="50">
                  <c:v>16620.0</c:v>
                </c:pt>
                <c:pt idx="51">
                  <c:v>16620.0</c:v>
                </c:pt>
                <c:pt idx="52">
                  <c:v>16620.0</c:v>
                </c:pt>
                <c:pt idx="53">
                  <c:v>16620.0</c:v>
                </c:pt>
                <c:pt idx="54">
                  <c:v>16620.0</c:v>
                </c:pt>
                <c:pt idx="55">
                  <c:v>16620.0</c:v>
                </c:pt>
                <c:pt idx="56">
                  <c:v>16620.0</c:v>
                </c:pt>
                <c:pt idx="57">
                  <c:v>16620.0</c:v>
                </c:pt>
                <c:pt idx="58">
                  <c:v>16620.0</c:v>
                </c:pt>
                <c:pt idx="59">
                  <c:v>16620.0</c:v>
                </c:pt>
                <c:pt idx="60">
                  <c:v>16620.0</c:v>
                </c:pt>
                <c:pt idx="61">
                  <c:v>16620.0</c:v>
                </c:pt>
                <c:pt idx="62">
                  <c:v>16620.0</c:v>
                </c:pt>
                <c:pt idx="63">
                  <c:v>16620.0</c:v>
                </c:pt>
                <c:pt idx="64">
                  <c:v>16620.0</c:v>
                </c:pt>
                <c:pt idx="65">
                  <c:v>16620.0</c:v>
                </c:pt>
                <c:pt idx="66">
                  <c:v>16620.0</c:v>
                </c:pt>
                <c:pt idx="67">
                  <c:v>16620.0</c:v>
                </c:pt>
                <c:pt idx="68">
                  <c:v>9144.0</c:v>
                </c:pt>
                <c:pt idx="69">
                  <c:v>9144.0</c:v>
                </c:pt>
                <c:pt idx="70">
                  <c:v>9144.0</c:v>
                </c:pt>
                <c:pt idx="71">
                  <c:v>9144.0</c:v>
                </c:pt>
                <c:pt idx="72">
                  <c:v>9144.0</c:v>
                </c:pt>
                <c:pt idx="73">
                  <c:v>9144.0</c:v>
                </c:pt>
                <c:pt idx="74">
                  <c:v>9144.0</c:v>
                </c:pt>
                <c:pt idx="75">
                  <c:v>9144.0</c:v>
                </c:pt>
                <c:pt idx="76">
                  <c:v>9144.0</c:v>
                </c:pt>
                <c:pt idx="77">
                  <c:v>9144.0</c:v>
                </c:pt>
                <c:pt idx="78">
                  <c:v>9144.0</c:v>
                </c:pt>
                <c:pt idx="79">
                  <c:v>9144.0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9144.0</c:v>
                </c:pt>
                <c:pt idx="97">
                  <c:v>9144.0</c:v>
                </c:pt>
                <c:pt idx="98">
                  <c:v>9144.0</c:v>
                </c:pt>
                <c:pt idx="99">
                  <c:v>9144.0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279352"/>
        <c:axId val="21178097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20747.83546471795</c:v>
                </c:pt>
                <c:pt idx="1">
                  <c:v>20747.83546471795</c:v>
                </c:pt>
                <c:pt idx="2">
                  <c:v>20747.83546471795</c:v>
                </c:pt>
                <c:pt idx="3">
                  <c:v>20747.83546471795</c:v>
                </c:pt>
                <c:pt idx="4">
                  <c:v>20747.83546471795</c:v>
                </c:pt>
                <c:pt idx="5">
                  <c:v>20747.83546471795</c:v>
                </c:pt>
                <c:pt idx="6">
                  <c:v>20747.83546471795</c:v>
                </c:pt>
                <c:pt idx="7">
                  <c:v>20747.83546471795</c:v>
                </c:pt>
                <c:pt idx="8">
                  <c:v>20747.83546471795</c:v>
                </c:pt>
                <c:pt idx="9">
                  <c:v>20747.83546471795</c:v>
                </c:pt>
                <c:pt idx="10">
                  <c:v>20747.83546471795</c:v>
                </c:pt>
                <c:pt idx="11">
                  <c:v>20747.83546471795</c:v>
                </c:pt>
                <c:pt idx="12">
                  <c:v>20747.83546471795</c:v>
                </c:pt>
                <c:pt idx="13">
                  <c:v>20747.83546471795</c:v>
                </c:pt>
                <c:pt idx="14">
                  <c:v>20747.83546471795</c:v>
                </c:pt>
                <c:pt idx="15">
                  <c:v>20747.83546471795</c:v>
                </c:pt>
                <c:pt idx="16">
                  <c:v>20747.83546471795</c:v>
                </c:pt>
                <c:pt idx="17">
                  <c:v>20747.83546471795</c:v>
                </c:pt>
                <c:pt idx="18">
                  <c:v>20747.83546471795</c:v>
                </c:pt>
                <c:pt idx="19">
                  <c:v>20747.83546471795</c:v>
                </c:pt>
                <c:pt idx="20">
                  <c:v>20747.83546471795</c:v>
                </c:pt>
                <c:pt idx="21">
                  <c:v>20747.83546471795</c:v>
                </c:pt>
                <c:pt idx="22">
                  <c:v>20747.83546471795</c:v>
                </c:pt>
                <c:pt idx="23">
                  <c:v>20747.83546471795</c:v>
                </c:pt>
                <c:pt idx="24">
                  <c:v>20747.83546471795</c:v>
                </c:pt>
                <c:pt idx="25">
                  <c:v>20712.83546471795</c:v>
                </c:pt>
                <c:pt idx="26">
                  <c:v>20712.83546471795</c:v>
                </c:pt>
                <c:pt idx="27">
                  <c:v>20712.83546471795</c:v>
                </c:pt>
                <c:pt idx="28">
                  <c:v>20712.83546471795</c:v>
                </c:pt>
                <c:pt idx="29">
                  <c:v>20712.83546471795</c:v>
                </c:pt>
                <c:pt idx="30">
                  <c:v>20712.83546471795</c:v>
                </c:pt>
                <c:pt idx="31">
                  <c:v>20712.83546471795</c:v>
                </c:pt>
                <c:pt idx="32">
                  <c:v>20712.83546471795</c:v>
                </c:pt>
                <c:pt idx="33">
                  <c:v>20712.83546471795</c:v>
                </c:pt>
                <c:pt idx="34">
                  <c:v>20712.83546471795</c:v>
                </c:pt>
                <c:pt idx="35">
                  <c:v>20712.83546471795</c:v>
                </c:pt>
                <c:pt idx="36">
                  <c:v>20712.83546471795</c:v>
                </c:pt>
                <c:pt idx="37">
                  <c:v>20712.83546471795</c:v>
                </c:pt>
                <c:pt idx="38">
                  <c:v>20712.83546471795</c:v>
                </c:pt>
                <c:pt idx="39">
                  <c:v>20712.83546471795</c:v>
                </c:pt>
                <c:pt idx="40">
                  <c:v>20712.83546471795</c:v>
                </c:pt>
                <c:pt idx="41">
                  <c:v>20712.83546471795</c:v>
                </c:pt>
                <c:pt idx="42">
                  <c:v>20712.83546471795</c:v>
                </c:pt>
                <c:pt idx="43">
                  <c:v>20712.83546471795</c:v>
                </c:pt>
                <c:pt idx="44">
                  <c:v>20712.83546471795</c:v>
                </c:pt>
                <c:pt idx="45">
                  <c:v>20712.83546471795</c:v>
                </c:pt>
                <c:pt idx="46">
                  <c:v>20712.83546471795</c:v>
                </c:pt>
                <c:pt idx="47">
                  <c:v>20712.83546471795</c:v>
                </c:pt>
                <c:pt idx="48">
                  <c:v>20712.83546471795</c:v>
                </c:pt>
                <c:pt idx="49">
                  <c:v>20712.83546471795</c:v>
                </c:pt>
                <c:pt idx="50">
                  <c:v>20712.83546471795</c:v>
                </c:pt>
                <c:pt idx="51">
                  <c:v>20712.83546471795</c:v>
                </c:pt>
                <c:pt idx="52">
                  <c:v>20712.83546471795</c:v>
                </c:pt>
                <c:pt idx="53">
                  <c:v>20712.83546471795</c:v>
                </c:pt>
                <c:pt idx="54">
                  <c:v>20712.83546471795</c:v>
                </c:pt>
                <c:pt idx="55">
                  <c:v>20712.83546471795</c:v>
                </c:pt>
                <c:pt idx="56">
                  <c:v>20712.83546471795</c:v>
                </c:pt>
                <c:pt idx="57">
                  <c:v>20712.83546471795</c:v>
                </c:pt>
                <c:pt idx="58">
                  <c:v>20712.83546471795</c:v>
                </c:pt>
                <c:pt idx="59">
                  <c:v>20712.83546471795</c:v>
                </c:pt>
                <c:pt idx="60">
                  <c:v>20712.83546471795</c:v>
                </c:pt>
                <c:pt idx="61">
                  <c:v>20712.83546471795</c:v>
                </c:pt>
                <c:pt idx="62">
                  <c:v>20712.83546471795</c:v>
                </c:pt>
                <c:pt idx="63">
                  <c:v>20712.83546471795</c:v>
                </c:pt>
                <c:pt idx="64">
                  <c:v>20712.83546471795</c:v>
                </c:pt>
                <c:pt idx="65">
                  <c:v>20712.83546471795</c:v>
                </c:pt>
                <c:pt idx="66">
                  <c:v>20712.83546471795</c:v>
                </c:pt>
                <c:pt idx="67">
                  <c:v>20712.83546471795</c:v>
                </c:pt>
                <c:pt idx="68">
                  <c:v>20683.03546471795</c:v>
                </c:pt>
                <c:pt idx="69">
                  <c:v>20683.03546471795</c:v>
                </c:pt>
                <c:pt idx="70">
                  <c:v>20683.03546471795</c:v>
                </c:pt>
                <c:pt idx="71">
                  <c:v>20683.03546471795</c:v>
                </c:pt>
                <c:pt idx="72">
                  <c:v>20683.03546471795</c:v>
                </c:pt>
                <c:pt idx="73">
                  <c:v>20683.03546471795</c:v>
                </c:pt>
                <c:pt idx="74">
                  <c:v>20683.03546471795</c:v>
                </c:pt>
                <c:pt idx="75">
                  <c:v>20683.03546471795</c:v>
                </c:pt>
                <c:pt idx="76">
                  <c:v>20683.03546471795</c:v>
                </c:pt>
                <c:pt idx="77">
                  <c:v>20683.03546471795</c:v>
                </c:pt>
                <c:pt idx="78">
                  <c:v>20683.03546471795</c:v>
                </c:pt>
                <c:pt idx="79">
                  <c:v>20683.03546471795</c:v>
                </c:pt>
                <c:pt idx="80">
                  <c:v>20683.03546471795</c:v>
                </c:pt>
                <c:pt idx="81">
                  <c:v>20683.03546471795</c:v>
                </c:pt>
                <c:pt idx="82">
                  <c:v>20683.03546471795</c:v>
                </c:pt>
                <c:pt idx="83">
                  <c:v>20683.03546471795</c:v>
                </c:pt>
                <c:pt idx="84">
                  <c:v>20683.03546471795</c:v>
                </c:pt>
                <c:pt idx="85">
                  <c:v>20683.03546471795</c:v>
                </c:pt>
                <c:pt idx="86">
                  <c:v>20683.03546471795</c:v>
                </c:pt>
                <c:pt idx="87">
                  <c:v>20683.03546471795</c:v>
                </c:pt>
                <c:pt idx="88">
                  <c:v>20683.03546471795</c:v>
                </c:pt>
                <c:pt idx="89">
                  <c:v>20683.03546471795</c:v>
                </c:pt>
                <c:pt idx="90">
                  <c:v>20683.03546471795</c:v>
                </c:pt>
                <c:pt idx="91">
                  <c:v>20755.03546471795</c:v>
                </c:pt>
                <c:pt idx="92">
                  <c:v>20755.03546471795</c:v>
                </c:pt>
                <c:pt idx="93">
                  <c:v>20755.03546471795</c:v>
                </c:pt>
                <c:pt idx="94">
                  <c:v>20755.03546471795</c:v>
                </c:pt>
                <c:pt idx="95">
                  <c:v>20755.03546471795</c:v>
                </c:pt>
                <c:pt idx="96">
                  <c:v>20755.03546471795</c:v>
                </c:pt>
                <c:pt idx="97">
                  <c:v>20755.03546471795</c:v>
                </c:pt>
                <c:pt idx="98">
                  <c:v>20755.03546471795</c:v>
                </c:pt>
                <c:pt idx="99">
                  <c:v>20755.03546471795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79352"/>
        <c:axId val="21178097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29002.59014332342</c:v>
                </c:pt>
                <c:pt idx="1">
                  <c:v>29915.09482980134</c:v>
                </c:pt>
                <c:pt idx="2">
                  <c:v>30827.59951627927</c:v>
                </c:pt>
                <c:pt idx="3">
                  <c:v>31740.10420275719</c:v>
                </c:pt>
                <c:pt idx="4">
                  <c:v>32652.60888923512</c:v>
                </c:pt>
                <c:pt idx="5">
                  <c:v>33565.11357571304</c:v>
                </c:pt>
                <c:pt idx="6">
                  <c:v>34477.61826219096</c:v>
                </c:pt>
                <c:pt idx="7">
                  <c:v>35390.12294866889</c:v>
                </c:pt>
                <c:pt idx="8">
                  <c:v>36302.62763514681</c:v>
                </c:pt>
                <c:pt idx="9">
                  <c:v>37215.13232162474</c:v>
                </c:pt>
                <c:pt idx="10">
                  <c:v>38127.63700810266</c:v>
                </c:pt>
                <c:pt idx="11">
                  <c:v>39040.14169458058</c:v>
                </c:pt>
                <c:pt idx="12">
                  <c:v>39952.64638105851</c:v>
                </c:pt>
                <c:pt idx="13">
                  <c:v>40865.15106753643</c:v>
                </c:pt>
                <c:pt idx="14">
                  <c:v>41777.65575401435</c:v>
                </c:pt>
                <c:pt idx="15">
                  <c:v>42690.16044049228</c:v>
                </c:pt>
                <c:pt idx="16">
                  <c:v>43602.66512697021</c:v>
                </c:pt>
                <c:pt idx="17">
                  <c:v>44515.16981344812</c:v>
                </c:pt>
                <c:pt idx="18">
                  <c:v>45427.67449992605</c:v>
                </c:pt>
                <c:pt idx="19">
                  <c:v>46340.17918640398</c:v>
                </c:pt>
                <c:pt idx="20">
                  <c:v>47252.6838728819</c:v>
                </c:pt>
                <c:pt idx="21">
                  <c:v>48165.18855935982</c:v>
                </c:pt>
                <c:pt idx="22">
                  <c:v>49077.69324583776</c:v>
                </c:pt>
                <c:pt idx="23">
                  <c:v>49990.19793231568</c:v>
                </c:pt>
                <c:pt idx="24">
                  <c:v>50902.7026187936</c:v>
                </c:pt>
                <c:pt idx="25">
                  <c:v>51815.20730527153</c:v>
                </c:pt>
                <c:pt idx="26">
                  <c:v>52727.71199174945</c:v>
                </c:pt>
                <c:pt idx="27">
                  <c:v>53640.21667822737</c:v>
                </c:pt>
                <c:pt idx="28">
                  <c:v>54552.7213647053</c:v>
                </c:pt>
                <c:pt idx="29">
                  <c:v>55465.22605118322</c:v>
                </c:pt>
                <c:pt idx="30">
                  <c:v>56377.73073766114</c:v>
                </c:pt>
                <c:pt idx="31">
                  <c:v>57290.23542413907</c:v>
                </c:pt>
                <c:pt idx="32">
                  <c:v>58202.74011061699</c:v>
                </c:pt>
                <c:pt idx="33">
                  <c:v>59115.24479709491</c:v>
                </c:pt>
                <c:pt idx="34">
                  <c:v>60938.50801915777</c:v>
                </c:pt>
                <c:pt idx="35">
                  <c:v>63672.52977680555</c:v>
                </c:pt>
                <c:pt idx="36">
                  <c:v>66406.55153445333</c:v>
                </c:pt>
                <c:pt idx="37">
                  <c:v>69140.5732921011</c:v>
                </c:pt>
                <c:pt idx="38">
                  <c:v>71874.5950497489</c:v>
                </c:pt>
                <c:pt idx="39">
                  <c:v>74608.61680739667</c:v>
                </c:pt>
                <c:pt idx="40">
                  <c:v>77342.63856504446</c:v>
                </c:pt>
                <c:pt idx="41">
                  <c:v>80076.66032269224</c:v>
                </c:pt>
                <c:pt idx="42">
                  <c:v>82810.68208034001</c:v>
                </c:pt>
                <c:pt idx="43">
                  <c:v>85544.70383798779</c:v>
                </c:pt>
                <c:pt idx="44">
                  <c:v>88278.72559563558</c:v>
                </c:pt>
                <c:pt idx="45">
                  <c:v>91012.74735328337</c:v>
                </c:pt>
                <c:pt idx="46">
                  <c:v>93746.76911093114</c:v>
                </c:pt>
                <c:pt idx="47">
                  <c:v>96480.79086857891</c:v>
                </c:pt>
                <c:pt idx="48">
                  <c:v>99214.8126262267</c:v>
                </c:pt>
                <c:pt idx="49">
                  <c:v>101948.8343838745</c:v>
                </c:pt>
                <c:pt idx="50">
                  <c:v>104682.8561415223</c:v>
                </c:pt>
                <c:pt idx="51">
                  <c:v>107416.8778991701</c:v>
                </c:pt>
                <c:pt idx="52">
                  <c:v>110150.8996568178</c:v>
                </c:pt>
                <c:pt idx="53">
                  <c:v>112884.9214144656</c:v>
                </c:pt>
                <c:pt idx="54">
                  <c:v>115618.9431721134</c:v>
                </c:pt>
                <c:pt idx="55">
                  <c:v>118352.9649297612</c:v>
                </c:pt>
                <c:pt idx="56">
                  <c:v>121086.986687409</c:v>
                </c:pt>
                <c:pt idx="57">
                  <c:v>123821.0084450567</c:v>
                </c:pt>
                <c:pt idx="58">
                  <c:v>126555.0302027045</c:v>
                </c:pt>
                <c:pt idx="59">
                  <c:v>129289.0519603523</c:v>
                </c:pt>
                <c:pt idx="60">
                  <c:v>132023.0737180001</c:v>
                </c:pt>
                <c:pt idx="61">
                  <c:v>134757.0954756479</c:v>
                </c:pt>
                <c:pt idx="62">
                  <c:v>137491.1172332956</c:v>
                </c:pt>
                <c:pt idx="63">
                  <c:v>140225.1389909434</c:v>
                </c:pt>
                <c:pt idx="64">
                  <c:v>142959.1607485912</c:v>
                </c:pt>
                <c:pt idx="65">
                  <c:v>145693.182506239</c:v>
                </c:pt>
                <c:pt idx="66">
                  <c:v>148427.2042638868</c:v>
                </c:pt>
                <c:pt idx="67">
                  <c:v>155473.7264399248</c:v>
                </c:pt>
                <c:pt idx="68">
                  <c:v>166832.7490343531</c:v>
                </c:pt>
                <c:pt idx="69">
                  <c:v>178191.7716287814</c:v>
                </c:pt>
                <c:pt idx="70">
                  <c:v>189550.7942232097</c:v>
                </c:pt>
                <c:pt idx="71">
                  <c:v>200909.816817638</c:v>
                </c:pt>
                <c:pt idx="72">
                  <c:v>212268.8394120663</c:v>
                </c:pt>
                <c:pt idx="73">
                  <c:v>223627.8620064946</c:v>
                </c:pt>
                <c:pt idx="74">
                  <c:v>234986.8846009229</c:v>
                </c:pt>
                <c:pt idx="75">
                  <c:v>246345.9071953512</c:v>
                </c:pt>
                <c:pt idx="76">
                  <c:v>257704.9297897795</c:v>
                </c:pt>
                <c:pt idx="77">
                  <c:v>269063.9523842078</c:v>
                </c:pt>
                <c:pt idx="78">
                  <c:v>280422.9749786361</c:v>
                </c:pt>
                <c:pt idx="79">
                  <c:v>291781.9975730644</c:v>
                </c:pt>
                <c:pt idx="80">
                  <c:v>303141.0201674927</c:v>
                </c:pt>
                <c:pt idx="81">
                  <c:v>314500.042761921</c:v>
                </c:pt>
                <c:pt idx="82">
                  <c:v>325859.0653563493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79352"/>
        <c:axId val="2117809752"/>
      </c:scatterChart>
      <c:catAx>
        <c:axId val="2117279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80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780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279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1209.567726314085</c:v>
                </c:pt>
                <c:pt idx="14">
                  <c:v>1248.8091437346</c:v>
                </c:pt>
                <c:pt idx="15">
                  <c:v>1288.050561155115</c:v>
                </c:pt>
                <c:pt idx="16">
                  <c:v>1327.29197857563</c:v>
                </c:pt>
                <c:pt idx="17">
                  <c:v>1366.533395996145</c:v>
                </c:pt>
                <c:pt idx="18">
                  <c:v>1405.77481341666</c:v>
                </c:pt>
                <c:pt idx="19">
                  <c:v>1445.016230837174</c:v>
                </c:pt>
                <c:pt idx="20">
                  <c:v>1484.257648257689</c:v>
                </c:pt>
                <c:pt idx="21">
                  <c:v>1523.499065678204</c:v>
                </c:pt>
                <c:pt idx="22">
                  <c:v>1562.74048309872</c:v>
                </c:pt>
                <c:pt idx="23">
                  <c:v>1601.981900519234</c:v>
                </c:pt>
                <c:pt idx="24">
                  <c:v>1641.223317939749</c:v>
                </c:pt>
                <c:pt idx="25">
                  <c:v>1680.464735360264</c:v>
                </c:pt>
                <c:pt idx="26">
                  <c:v>1719.706152780779</c:v>
                </c:pt>
                <c:pt idx="27">
                  <c:v>1758.947570201294</c:v>
                </c:pt>
                <c:pt idx="28">
                  <c:v>1798.188987621808</c:v>
                </c:pt>
                <c:pt idx="29">
                  <c:v>1837.430405042323</c:v>
                </c:pt>
                <c:pt idx="30">
                  <c:v>1876.671822462838</c:v>
                </c:pt>
                <c:pt idx="31">
                  <c:v>1915.913239883353</c:v>
                </c:pt>
                <c:pt idx="32">
                  <c:v>1955.154657303868</c:v>
                </c:pt>
                <c:pt idx="33">
                  <c:v>1994.396074724383</c:v>
                </c:pt>
                <c:pt idx="34">
                  <c:v>2033.637492144897</c:v>
                </c:pt>
                <c:pt idx="35">
                  <c:v>2072.878909565412</c:v>
                </c:pt>
                <c:pt idx="36">
                  <c:v>2112.120326985927</c:v>
                </c:pt>
                <c:pt idx="37">
                  <c:v>2151.361744406442</c:v>
                </c:pt>
                <c:pt idx="38">
                  <c:v>2190.603161826957</c:v>
                </c:pt>
                <c:pt idx="39">
                  <c:v>2229.844579247472</c:v>
                </c:pt>
                <c:pt idx="40">
                  <c:v>2269.085996667987</c:v>
                </c:pt>
                <c:pt idx="41">
                  <c:v>2308.327414088501</c:v>
                </c:pt>
                <c:pt idx="42">
                  <c:v>2347.568831509016</c:v>
                </c:pt>
                <c:pt idx="43">
                  <c:v>2386.810248929532</c:v>
                </c:pt>
                <c:pt idx="44">
                  <c:v>2426.051666350046</c:v>
                </c:pt>
                <c:pt idx="45">
                  <c:v>2465.293083770561</c:v>
                </c:pt>
                <c:pt idx="46">
                  <c:v>2504.534501191076</c:v>
                </c:pt>
                <c:pt idx="47">
                  <c:v>2528.43742238733</c:v>
                </c:pt>
                <c:pt idx="48">
                  <c:v>2537.001847359323</c:v>
                </c:pt>
                <c:pt idx="49">
                  <c:v>2545.566272331316</c:v>
                </c:pt>
                <c:pt idx="50">
                  <c:v>2554.130697303308</c:v>
                </c:pt>
                <c:pt idx="51">
                  <c:v>2562.695122275301</c:v>
                </c:pt>
                <c:pt idx="52">
                  <c:v>2571.259547247294</c:v>
                </c:pt>
                <c:pt idx="53">
                  <c:v>2579.823972219287</c:v>
                </c:pt>
                <c:pt idx="54">
                  <c:v>2588.38839719128</c:v>
                </c:pt>
                <c:pt idx="55">
                  <c:v>2596.952822163273</c:v>
                </c:pt>
                <c:pt idx="56">
                  <c:v>2605.517247135266</c:v>
                </c:pt>
                <c:pt idx="57">
                  <c:v>2614.081672107258</c:v>
                </c:pt>
                <c:pt idx="58">
                  <c:v>2622.646097079251</c:v>
                </c:pt>
                <c:pt idx="59">
                  <c:v>2631.210522051244</c:v>
                </c:pt>
                <c:pt idx="60">
                  <c:v>2639.774947023237</c:v>
                </c:pt>
                <c:pt idx="61">
                  <c:v>2648.33937199523</c:v>
                </c:pt>
                <c:pt idx="62">
                  <c:v>2656.903796967223</c:v>
                </c:pt>
                <c:pt idx="63">
                  <c:v>2665.468221939216</c:v>
                </c:pt>
                <c:pt idx="64">
                  <c:v>2674.032646911209</c:v>
                </c:pt>
                <c:pt idx="65">
                  <c:v>2682.597071883201</c:v>
                </c:pt>
                <c:pt idx="66">
                  <c:v>2691.161496855194</c:v>
                </c:pt>
                <c:pt idx="67">
                  <c:v>2699.725921827187</c:v>
                </c:pt>
                <c:pt idx="68">
                  <c:v>2708.29034679918</c:v>
                </c:pt>
                <c:pt idx="69">
                  <c:v>2716.854771771173</c:v>
                </c:pt>
                <c:pt idx="70">
                  <c:v>2725.419196743165</c:v>
                </c:pt>
                <c:pt idx="71">
                  <c:v>2733.983621715159</c:v>
                </c:pt>
                <c:pt idx="72">
                  <c:v>2742.548046687151</c:v>
                </c:pt>
                <c:pt idx="73">
                  <c:v>2751.112471659144</c:v>
                </c:pt>
                <c:pt idx="74">
                  <c:v>2759.676896631137</c:v>
                </c:pt>
                <c:pt idx="75">
                  <c:v>2768.24132160313</c:v>
                </c:pt>
                <c:pt idx="76">
                  <c:v>2776.805746575123</c:v>
                </c:pt>
                <c:pt idx="77">
                  <c:v>2785.370171547116</c:v>
                </c:pt>
                <c:pt idx="78">
                  <c:v>2793.934596519108</c:v>
                </c:pt>
                <c:pt idx="79">
                  <c:v>2802.499021491102</c:v>
                </c:pt>
                <c:pt idx="80">
                  <c:v>2834.576210263203</c:v>
                </c:pt>
                <c:pt idx="81">
                  <c:v>2890.166162835413</c:v>
                </c:pt>
                <c:pt idx="82">
                  <c:v>2945.756115407622</c:v>
                </c:pt>
                <c:pt idx="83">
                  <c:v>3001.346067979832</c:v>
                </c:pt>
                <c:pt idx="84">
                  <c:v>3056.936020552042</c:v>
                </c:pt>
                <c:pt idx="85">
                  <c:v>3112.525973124252</c:v>
                </c:pt>
                <c:pt idx="86">
                  <c:v>3168.115925696462</c:v>
                </c:pt>
                <c:pt idx="87">
                  <c:v>3223.705878268672</c:v>
                </c:pt>
                <c:pt idx="88">
                  <c:v>3279.295830840882</c:v>
                </c:pt>
                <c:pt idx="89">
                  <c:v>3334.885783413091</c:v>
                </c:pt>
                <c:pt idx="90">
                  <c:v>3390.475735985301</c:v>
                </c:pt>
                <c:pt idx="91">
                  <c:v>3446.065688557511</c:v>
                </c:pt>
                <c:pt idx="92">
                  <c:v>3501.655641129721</c:v>
                </c:pt>
                <c:pt idx="93">
                  <c:v>3557.24559370193</c:v>
                </c:pt>
                <c:pt idx="94">
                  <c:v>3612.83554627414</c:v>
                </c:pt>
                <c:pt idx="95">
                  <c:v>3668.42549884635</c:v>
                </c:pt>
                <c:pt idx="96">
                  <c:v>3696.220475132455</c:v>
                </c:pt>
                <c:pt idx="97">
                  <c:v>3696.220475132455</c:v>
                </c:pt>
                <c:pt idx="98">
                  <c:v>3696.220475132455</c:v>
                </c:pt>
                <c:pt idx="99">
                  <c:v>3696.220475132455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5.882352941176471</c:v>
                </c:pt>
                <c:pt idx="14">
                  <c:v>17.64705882352941</c:v>
                </c:pt>
                <c:pt idx="15">
                  <c:v>29.41176470588235</c:v>
                </c:pt>
                <c:pt idx="16">
                  <c:v>41.1764705882353</c:v>
                </c:pt>
                <c:pt idx="17">
                  <c:v>52.94117647058823</c:v>
                </c:pt>
                <c:pt idx="18">
                  <c:v>64.70588235294117</c:v>
                </c:pt>
                <c:pt idx="19">
                  <c:v>76.47058823529412</c:v>
                </c:pt>
                <c:pt idx="20">
                  <c:v>88.23529411764705</c:v>
                </c:pt>
                <c:pt idx="21">
                  <c:v>100.0</c:v>
                </c:pt>
                <c:pt idx="22">
                  <c:v>111.7647058823529</c:v>
                </c:pt>
                <c:pt idx="23">
                  <c:v>123.5294117647059</c:v>
                </c:pt>
                <c:pt idx="24">
                  <c:v>135.2941176470588</c:v>
                </c:pt>
                <c:pt idx="25">
                  <c:v>147.0588235294118</c:v>
                </c:pt>
                <c:pt idx="26">
                  <c:v>158.8235294117647</c:v>
                </c:pt>
                <c:pt idx="27">
                  <c:v>170.5882352941177</c:v>
                </c:pt>
                <c:pt idx="28">
                  <c:v>182.3529411764706</c:v>
                </c:pt>
                <c:pt idx="29">
                  <c:v>194.1176470588235</c:v>
                </c:pt>
                <c:pt idx="30">
                  <c:v>205.8823529411765</c:v>
                </c:pt>
                <c:pt idx="31">
                  <c:v>217.6470588235294</c:v>
                </c:pt>
                <c:pt idx="32">
                  <c:v>229.4117647058823</c:v>
                </c:pt>
                <c:pt idx="33">
                  <c:v>241.1764705882353</c:v>
                </c:pt>
                <c:pt idx="34">
                  <c:v>252.9411764705882</c:v>
                </c:pt>
                <c:pt idx="35">
                  <c:v>264.7058823529411</c:v>
                </c:pt>
                <c:pt idx="36">
                  <c:v>276.4705882352941</c:v>
                </c:pt>
                <c:pt idx="37">
                  <c:v>288.2352941176471</c:v>
                </c:pt>
                <c:pt idx="38">
                  <c:v>300.0</c:v>
                </c:pt>
                <c:pt idx="39">
                  <c:v>311.764705882353</c:v>
                </c:pt>
                <c:pt idx="40">
                  <c:v>323.5294117647059</c:v>
                </c:pt>
                <c:pt idx="41">
                  <c:v>335.2941176470588</c:v>
                </c:pt>
                <c:pt idx="42">
                  <c:v>347.0588235294117</c:v>
                </c:pt>
                <c:pt idx="43">
                  <c:v>358.8235294117647</c:v>
                </c:pt>
                <c:pt idx="44">
                  <c:v>370.5882352941176</c:v>
                </c:pt>
                <c:pt idx="45">
                  <c:v>382.3529411764706</c:v>
                </c:pt>
                <c:pt idx="46">
                  <c:v>394.1176470588235</c:v>
                </c:pt>
                <c:pt idx="47">
                  <c:v>444.9212121212121</c:v>
                </c:pt>
                <c:pt idx="48">
                  <c:v>534.7636363636363</c:v>
                </c:pt>
                <c:pt idx="49">
                  <c:v>624.6060606060605</c:v>
                </c:pt>
                <c:pt idx="50">
                  <c:v>714.4484848484848</c:v>
                </c:pt>
                <c:pt idx="51">
                  <c:v>804.2909090909091</c:v>
                </c:pt>
                <c:pt idx="52">
                  <c:v>894.1333333333332</c:v>
                </c:pt>
                <c:pt idx="53">
                  <c:v>983.9757575757574</c:v>
                </c:pt>
                <c:pt idx="54">
                  <c:v>1073.818181818182</c:v>
                </c:pt>
                <c:pt idx="55">
                  <c:v>1163.660606060606</c:v>
                </c:pt>
                <c:pt idx="56">
                  <c:v>1253.50303030303</c:v>
                </c:pt>
                <c:pt idx="57">
                  <c:v>1343.345454545454</c:v>
                </c:pt>
                <c:pt idx="58">
                  <c:v>1433.187878787878</c:v>
                </c:pt>
                <c:pt idx="59">
                  <c:v>1523.030303030303</c:v>
                </c:pt>
                <c:pt idx="60">
                  <c:v>1612.872727272727</c:v>
                </c:pt>
                <c:pt idx="61">
                  <c:v>1702.715151515151</c:v>
                </c:pt>
                <c:pt idx="62">
                  <c:v>1792.557575757575</c:v>
                </c:pt>
                <c:pt idx="63">
                  <c:v>1882.4</c:v>
                </c:pt>
                <c:pt idx="64">
                  <c:v>1972.242424242424</c:v>
                </c:pt>
                <c:pt idx="65">
                  <c:v>2062.084848484848</c:v>
                </c:pt>
                <c:pt idx="66">
                  <c:v>2151.927272727272</c:v>
                </c:pt>
                <c:pt idx="67">
                  <c:v>2241.769696969696</c:v>
                </c:pt>
                <c:pt idx="68">
                  <c:v>2331.612121212121</c:v>
                </c:pt>
                <c:pt idx="69">
                  <c:v>2421.454545454545</c:v>
                </c:pt>
                <c:pt idx="70">
                  <c:v>2511.296969696969</c:v>
                </c:pt>
                <c:pt idx="71">
                  <c:v>2601.139393939393</c:v>
                </c:pt>
                <c:pt idx="72">
                  <c:v>2690.981818181818</c:v>
                </c:pt>
                <c:pt idx="73">
                  <c:v>2780.824242424242</c:v>
                </c:pt>
                <c:pt idx="74">
                  <c:v>2870.666666666666</c:v>
                </c:pt>
                <c:pt idx="75">
                  <c:v>2960.50909090909</c:v>
                </c:pt>
                <c:pt idx="76">
                  <c:v>3050.351515151514</c:v>
                </c:pt>
                <c:pt idx="77">
                  <c:v>3140.193939393939</c:v>
                </c:pt>
                <c:pt idx="78">
                  <c:v>3230.036363636363</c:v>
                </c:pt>
                <c:pt idx="79">
                  <c:v>3319.878787878787</c:v>
                </c:pt>
                <c:pt idx="80">
                  <c:v>3567.149999999999</c:v>
                </c:pt>
                <c:pt idx="81">
                  <c:v>3971.849999999999</c:v>
                </c:pt>
                <c:pt idx="82">
                  <c:v>4376.55</c:v>
                </c:pt>
                <c:pt idx="83">
                  <c:v>4781.25</c:v>
                </c:pt>
                <c:pt idx="84">
                  <c:v>5185.949999999999</c:v>
                </c:pt>
                <c:pt idx="85">
                  <c:v>5590.65</c:v>
                </c:pt>
                <c:pt idx="86">
                  <c:v>5995.35</c:v>
                </c:pt>
                <c:pt idx="87">
                  <c:v>6400.05</c:v>
                </c:pt>
                <c:pt idx="88">
                  <c:v>6804.75</c:v>
                </c:pt>
                <c:pt idx="89">
                  <c:v>7209.45</c:v>
                </c:pt>
                <c:pt idx="90">
                  <c:v>7614.15</c:v>
                </c:pt>
                <c:pt idx="91">
                  <c:v>8018.85</c:v>
                </c:pt>
                <c:pt idx="92">
                  <c:v>8423.549999999999</c:v>
                </c:pt>
                <c:pt idx="93">
                  <c:v>8828.25</c:v>
                </c:pt>
                <c:pt idx="94">
                  <c:v>9232.950000000001</c:v>
                </c:pt>
                <c:pt idx="95">
                  <c:v>9637.65</c:v>
                </c:pt>
                <c:pt idx="96">
                  <c:v>9840.0</c:v>
                </c:pt>
                <c:pt idx="97">
                  <c:v>9840.0</c:v>
                </c:pt>
                <c:pt idx="98">
                  <c:v>9840.0</c:v>
                </c:pt>
                <c:pt idx="99">
                  <c:v>9840.0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0.789809685624377</c:v>
                </c:pt>
                <c:pt idx="14">
                  <c:v>2.369429056873131</c:v>
                </c:pt>
                <c:pt idx="15">
                  <c:v>3.949048428121886</c:v>
                </c:pt>
                <c:pt idx="16">
                  <c:v>5.52866779937064</c:v>
                </c:pt>
                <c:pt idx="17">
                  <c:v>7.108287170619394</c:v>
                </c:pt>
                <c:pt idx="18">
                  <c:v>8.687906541868148</c:v>
                </c:pt>
                <c:pt idx="19">
                  <c:v>10.2675259131169</c:v>
                </c:pt>
                <c:pt idx="20">
                  <c:v>11.84714528436566</c:v>
                </c:pt>
                <c:pt idx="21">
                  <c:v>13.42676465561441</c:v>
                </c:pt>
                <c:pt idx="22">
                  <c:v>15.00638402686316</c:v>
                </c:pt>
                <c:pt idx="23">
                  <c:v>16.58600339811192</c:v>
                </c:pt>
                <c:pt idx="24">
                  <c:v>18.16562276936067</c:v>
                </c:pt>
                <c:pt idx="25">
                  <c:v>19.74524214060943</c:v>
                </c:pt>
                <c:pt idx="26">
                  <c:v>21.32486151185818</c:v>
                </c:pt>
                <c:pt idx="27">
                  <c:v>22.90448088310693</c:v>
                </c:pt>
                <c:pt idx="28">
                  <c:v>24.48410025435569</c:v>
                </c:pt>
                <c:pt idx="29">
                  <c:v>26.06371962560445</c:v>
                </c:pt>
                <c:pt idx="30">
                  <c:v>27.6433389968532</c:v>
                </c:pt>
                <c:pt idx="31">
                  <c:v>29.22295836810195</c:v>
                </c:pt>
                <c:pt idx="32">
                  <c:v>30.80257773935071</c:v>
                </c:pt>
                <c:pt idx="33">
                  <c:v>32.38219711059946</c:v>
                </c:pt>
                <c:pt idx="34">
                  <c:v>33.96181648184822</c:v>
                </c:pt>
                <c:pt idx="35">
                  <c:v>35.54143585309697</c:v>
                </c:pt>
                <c:pt idx="36">
                  <c:v>37.12105522434572</c:v>
                </c:pt>
                <c:pt idx="37">
                  <c:v>38.70067459559448</c:v>
                </c:pt>
                <c:pt idx="38">
                  <c:v>40.28029396684323</c:v>
                </c:pt>
                <c:pt idx="39">
                  <c:v>41.85991333809198</c:v>
                </c:pt>
                <c:pt idx="40">
                  <c:v>43.43953270934074</c:v>
                </c:pt>
                <c:pt idx="41">
                  <c:v>45.0191520805895</c:v>
                </c:pt>
                <c:pt idx="42">
                  <c:v>46.59877145183825</c:v>
                </c:pt>
                <c:pt idx="43">
                  <c:v>48.178390823087</c:v>
                </c:pt>
                <c:pt idx="44">
                  <c:v>49.75801019433576</c:v>
                </c:pt>
                <c:pt idx="45">
                  <c:v>51.33762956558451</c:v>
                </c:pt>
                <c:pt idx="46">
                  <c:v>52.91724893683327</c:v>
                </c:pt>
                <c:pt idx="47">
                  <c:v>57.72110180595903</c:v>
                </c:pt>
                <c:pt idx="48">
                  <c:v>65.74918817296182</c:v>
                </c:pt>
                <c:pt idx="49">
                  <c:v>73.77727453996462</c:v>
                </c:pt>
                <c:pt idx="50">
                  <c:v>81.80536090696741</c:v>
                </c:pt>
                <c:pt idx="51">
                  <c:v>89.83344727397019</c:v>
                </c:pt>
                <c:pt idx="52">
                  <c:v>97.861533640973</c:v>
                </c:pt>
                <c:pt idx="53">
                  <c:v>105.8896200079758</c:v>
                </c:pt>
                <c:pt idx="54">
                  <c:v>113.9177063749786</c:v>
                </c:pt>
                <c:pt idx="55">
                  <c:v>121.9457927419814</c:v>
                </c:pt>
                <c:pt idx="56">
                  <c:v>129.9738791089842</c:v>
                </c:pt>
                <c:pt idx="57">
                  <c:v>138.0019654759869</c:v>
                </c:pt>
                <c:pt idx="58">
                  <c:v>146.0300518429897</c:v>
                </c:pt>
                <c:pt idx="59">
                  <c:v>154.0581382099925</c:v>
                </c:pt>
                <c:pt idx="60">
                  <c:v>162.0862245769953</c:v>
                </c:pt>
                <c:pt idx="61">
                  <c:v>170.1143109439981</c:v>
                </c:pt>
                <c:pt idx="62">
                  <c:v>178.1423973110009</c:v>
                </c:pt>
                <c:pt idx="63">
                  <c:v>186.1704836780037</c:v>
                </c:pt>
                <c:pt idx="64">
                  <c:v>194.1985700450065</c:v>
                </c:pt>
                <c:pt idx="65">
                  <c:v>202.2266564120092</c:v>
                </c:pt>
                <c:pt idx="66">
                  <c:v>210.254742779012</c:v>
                </c:pt>
                <c:pt idx="67">
                  <c:v>218.2828291460148</c:v>
                </c:pt>
                <c:pt idx="68">
                  <c:v>226.3109155130176</c:v>
                </c:pt>
                <c:pt idx="69">
                  <c:v>234.3390018800204</c:v>
                </c:pt>
                <c:pt idx="70">
                  <c:v>242.3670882470232</c:v>
                </c:pt>
                <c:pt idx="71">
                  <c:v>250.395174614026</c:v>
                </c:pt>
                <c:pt idx="72">
                  <c:v>258.4232609810288</c:v>
                </c:pt>
                <c:pt idx="73">
                  <c:v>266.4513473480316</c:v>
                </c:pt>
                <c:pt idx="74">
                  <c:v>274.4794337150344</c:v>
                </c:pt>
                <c:pt idx="75">
                  <c:v>282.5075200820372</c:v>
                </c:pt>
                <c:pt idx="76">
                  <c:v>290.5356064490399</c:v>
                </c:pt>
                <c:pt idx="77">
                  <c:v>298.5636928160427</c:v>
                </c:pt>
                <c:pt idx="78">
                  <c:v>306.5917791830455</c:v>
                </c:pt>
                <c:pt idx="79">
                  <c:v>314.6198655500483</c:v>
                </c:pt>
                <c:pt idx="80">
                  <c:v>323.0002296615962</c:v>
                </c:pt>
                <c:pt idx="81">
                  <c:v>331.7328715176891</c:v>
                </c:pt>
                <c:pt idx="82">
                  <c:v>340.4655133737821</c:v>
                </c:pt>
                <c:pt idx="83">
                  <c:v>349.1981552298751</c:v>
                </c:pt>
                <c:pt idx="84">
                  <c:v>357.9307970859681</c:v>
                </c:pt>
                <c:pt idx="85">
                  <c:v>366.6634389420611</c:v>
                </c:pt>
                <c:pt idx="86">
                  <c:v>375.3960807981541</c:v>
                </c:pt>
                <c:pt idx="87">
                  <c:v>384.1287226542471</c:v>
                </c:pt>
                <c:pt idx="88">
                  <c:v>392.8613645103401</c:v>
                </c:pt>
                <c:pt idx="89">
                  <c:v>401.5940063664331</c:v>
                </c:pt>
                <c:pt idx="90">
                  <c:v>410.326648222526</c:v>
                </c:pt>
                <c:pt idx="91">
                  <c:v>419.059290078619</c:v>
                </c:pt>
                <c:pt idx="92">
                  <c:v>427.791931934712</c:v>
                </c:pt>
                <c:pt idx="93">
                  <c:v>436.524573790805</c:v>
                </c:pt>
                <c:pt idx="94">
                  <c:v>445.257215646898</c:v>
                </c:pt>
                <c:pt idx="95">
                  <c:v>453.989857502991</c:v>
                </c:pt>
                <c:pt idx="96">
                  <c:v>458.3561784310374</c:v>
                </c:pt>
                <c:pt idx="97">
                  <c:v>458.3561784310374</c:v>
                </c:pt>
                <c:pt idx="98">
                  <c:v>458.3561784310374</c:v>
                </c:pt>
                <c:pt idx="99">
                  <c:v>458.3561784310374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54.83088235294117</c:v>
                </c:pt>
                <c:pt idx="14">
                  <c:v>164.4926470588235</c:v>
                </c:pt>
                <c:pt idx="15">
                  <c:v>274.1544117647058</c:v>
                </c:pt>
                <c:pt idx="16">
                  <c:v>383.8161764705882</c:v>
                </c:pt>
                <c:pt idx="17">
                  <c:v>493.4779411764706</c:v>
                </c:pt>
                <c:pt idx="18">
                  <c:v>603.139705882353</c:v>
                </c:pt>
                <c:pt idx="19">
                  <c:v>712.8014705882352</c:v>
                </c:pt>
                <c:pt idx="20">
                  <c:v>822.4632352941177</c:v>
                </c:pt>
                <c:pt idx="21">
                  <c:v>932.125</c:v>
                </c:pt>
                <c:pt idx="22">
                  <c:v>1041.786764705882</c:v>
                </c:pt>
                <c:pt idx="23">
                  <c:v>1151.448529411765</c:v>
                </c:pt>
                <c:pt idx="24">
                  <c:v>1261.110294117647</c:v>
                </c:pt>
                <c:pt idx="25">
                  <c:v>1370.77205882353</c:v>
                </c:pt>
                <c:pt idx="26">
                  <c:v>1480.433823529412</c:v>
                </c:pt>
                <c:pt idx="27">
                  <c:v>1590.095588235294</c:v>
                </c:pt>
                <c:pt idx="28">
                  <c:v>1699.757352941177</c:v>
                </c:pt>
                <c:pt idx="29">
                  <c:v>1809.419117647059</c:v>
                </c:pt>
                <c:pt idx="30">
                  <c:v>1919.080882352941</c:v>
                </c:pt>
                <c:pt idx="31">
                  <c:v>2028.742647058823</c:v>
                </c:pt>
                <c:pt idx="32">
                  <c:v>2138.404411764706</c:v>
                </c:pt>
                <c:pt idx="33">
                  <c:v>2248.066176470588</c:v>
                </c:pt>
                <c:pt idx="34">
                  <c:v>2357.727941176471</c:v>
                </c:pt>
                <c:pt idx="35">
                  <c:v>2467.389705882353</c:v>
                </c:pt>
                <c:pt idx="36">
                  <c:v>2577.051470588235</c:v>
                </c:pt>
                <c:pt idx="37">
                  <c:v>2686.713235294118</c:v>
                </c:pt>
                <c:pt idx="38">
                  <c:v>2796.375</c:v>
                </c:pt>
                <c:pt idx="39">
                  <c:v>2906.036764705882</c:v>
                </c:pt>
                <c:pt idx="40">
                  <c:v>3015.698529411765</c:v>
                </c:pt>
                <c:pt idx="41">
                  <c:v>3125.360294117647</c:v>
                </c:pt>
                <c:pt idx="42">
                  <c:v>3235.02205882353</c:v>
                </c:pt>
                <c:pt idx="43">
                  <c:v>3344.683823529412</c:v>
                </c:pt>
                <c:pt idx="44">
                  <c:v>3454.345588235294</c:v>
                </c:pt>
                <c:pt idx="45">
                  <c:v>3564.007352941176</c:v>
                </c:pt>
                <c:pt idx="46">
                  <c:v>3673.66911764706</c:v>
                </c:pt>
                <c:pt idx="47">
                  <c:v>3828.371212121212</c:v>
                </c:pt>
                <c:pt idx="48">
                  <c:v>4028.113636363636</c:v>
                </c:pt>
                <c:pt idx="49">
                  <c:v>4227.85606060606</c:v>
                </c:pt>
                <c:pt idx="50">
                  <c:v>4427.598484848485</c:v>
                </c:pt>
                <c:pt idx="51">
                  <c:v>4627.34090909091</c:v>
                </c:pt>
                <c:pt idx="52">
                  <c:v>4827.083333333333</c:v>
                </c:pt>
                <c:pt idx="53">
                  <c:v>5026.825757575757</c:v>
                </c:pt>
                <c:pt idx="54">
                  <c:v>5226.568181818182</c:v>
                </c:pt>
                <c:pt idx="55">
                  <c:v>5426.310606060606</c:v>
                </c:pt>
                <c:pt idx="56">
                  <c:v>5626.05303030303</c:v>
                </c:pt>
                <c:pt idx="57">
                  <c:v>5825.795454545454</c:v>
                </c:pt>
                <c:pt idx="58">
                  <c:v>6025.537878787879</c:v>
                </c:pt>
                <c:pt idx="59">
                  <c:v>6225.280303030303</c:v>
                </c:pt>
                <c:pt idx="60">
                  <c:v>6425.022727272727</c:v>
                </c:pt>
                <c:pt idx="61">
                  <c:v>6624.765151515151</c:v>
                </c:pt>
                <c:pt idx="62">
                  <c:v>6824.507575757576</c:v>
                </c:pt>
                <c:pt idx="63">
                  <c:v>7024.25</c:v>
                </c:pt>
                <c:pt idx="64">
                  <c:v>7223.992424242424</c:v>
                </c:pt>
                <c:pt idx="65">
                  <c:v>7423.734848484848</c:v>
                </c:pt>
                <c:pt idx="66">
                  <c:v>7623.477272727272</c:v>
                </c:pt>
                <c:pt idx="67">
                  <c:v>7823.219696969696</c:v>
                </c:pt>
                <c:pt idx="68">
                  <c:v>8022.96212121212</c:v>
                </c:pt>
                <c:pt idx="69">
                  <c:v>8222.704545454544</c:v>
                </c:pt>
                <c:pt idx="70">
                  <c:v>8422.44696969697</c:v>
                </c:pt>
                <c:pt idx="71">
                  <c:v>8622.189393939394</c:v>
                </c:pt>
                <c:pt idx="72">
                  <c:v>8821.931818181818</c:v>
                </c:pt>
                <c:pt idx="73">
                  <c:v>9021.67424242424</c:v>
                </c:pt>
                <c:pt idx="74">
                  <c:v>9221.416666666668</c:v>
                </c:pt>
                <c:pt idx="75">
                  <c:v>9421.159090909092</c:v>
                </c:pt>
                <c:pt idx="76">
                  <c:v>9620.901515151515</c:v>
                </c:pt>
                <c:pt idx="77">
                  <c:v>9820.64393939394</c:v>
                </c:pt>
                <c:pt idx="78">
                  <c:v>10020.38636363636</c:v>
                </c:pt>
                <c:pt idx="79">
                  <c:v>10220.12878787879</c:v>
                </c:pt>
                <c:pt idx="80">
                  <c:v>10365.0</c:v>
                </c:pt>
                <c:pt idx="81">
                  <c:v>10455.0</c:v>
                </c:pt>
                <c:pt idx="82">
                  <c:v>10545.0</c:v>
                </c:pt>
                <c:pt idx="83">
                  <c:v>10635.0</c:v>
                </c:pt>
                <c:pt idx="84">
                  <c:v>10725.0</c:v>
                </c:pt>
                <c:pt idx="85">
                  <c:v>10815.0</c:v>
                </c:pt>
                <c:pt idx="86">
                  <c:v>10905.0</c:v>
                </c:pt>
                <c:pt idx="87">
                  <c:v>10995.0</c:v>
                </c:pt>
                <c:pt idx="88">
                  <c:v>11085.0</c:v>
                </c:pt>
                <c:pt idx="89">
                  <c:v>11175.0</c:v>
                </c:pt>
                <c:pt idx="90">
                  <c:v>11265.0</c:v>
                </c:pt>
                <c:pt idx="91">
                  <c:v>11355.0</c:v>
                </c:pt>
                <c:pt idx="92">
                  <c:v>11445.0</c:v>
                </c:pt>
                <c:pt idx="93">
                  <c:v>11535.0</c:v>
                </c:pt>
                <c:pt idx="94">
                  <c:v>11625.0</c:v>
                </c:pt>
                <c:pt idx="95">
                  <c:v>11715.0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7663.122342083303</c:v>
                </c:pt>
                <c:pt idx="14">
                  <c:v>7829.367026249911</c:v>
                </c:pt>
                <c:pt idx="15">
                  <c:v>7995.61171041652</c:v>
                </c:pt>
                <c:pt idx="16">
                  <c:v>8161.856394583128</c:v>
                </c:pt>
                <c:pt idx="17">
                  <c:v>8328.101078749736</c:v>
                </c:pt>
                <c:pt idx="18">
                  <c:v>8494.345762916344</c:v>
                </c:pt>
                <c:pt idx="19">
                  <c:v>8660.59044708295</c:v>
                </c:pt>
                <c:pt idx="20">
                  <c:v>8826.83513124956</c:v>
                </c:pt>
                <c:pt idx="21">
                  <c:v>8993.079815416167</c:v>
                </c:pt>
                <c:pt idx="22">
                  <c:v>9159.324499582775</c:v>
                </c:pt>
                <c:pt idx="23">
                  <c:v>9325.569183749383</c:v>
                </c:pt>
                <c:pt idx="24">
                  <c:v>9491.813867915992</c:v>
                </c:pt>
                <c:pt idx="25">
                  <c:v>9658.0585520826</c:v>
                </c:pt>
                <c:pt idx="26">
                  <c:v>9824.303236249209</c:v>
                </c:pt>
                <c:pt idx="27">
                  <c:v>9990.547920415816</c:v>
                </c:pt>
                <c:pt idx="28">
                  <c:v>10156.79260458242</c:v>
                </c:pt>
                <c:pt idx="29">
                  <c:v>10323.03728874903</c:v>
                </c:pt>
                <c:pt idx="30">
                  <c:v>10489.28197291564</c:v>
                </c:pt>
                <c:pt idx="31">
                  <c:v>10655.52665708225</c:v>
                </c:pt>
                <c:pt idx="32">
                  <c:v>10821.77134124886</c:v>
                </c:pt>
                <c:pt idx="33">
                  <c:v>10988.01602541547</c:v>
                </c:pt>
                <c:pt idx="34">
                  <c:v>11154.26070958207</c:v>
                </c:pt>
                <c:pt idx="35">
                  <c:v>11320.50539374868</c:v>
                </c:pt>
                <c:pt idx="36">
                  <c:v>11486.75007791529</c:v>
                </c:pt>
                <c:pt idx="37">
                  <c:v>11652.9947620819</c:v>
                </c:pt>
                <c:pt idx="38">
                  <c:v>11819.2394462485</c:v>
                </c:pt>
                <c:pt idx="39">
                  <c:v>11985.48413041511</c:v>
                </c:pt>
                <c:pt idx="40">
                  <c:v>12151.72881458172</c:v>
                </c:pt>
                <c:pt idx="41">
                  <c:v>12317.97349874833</c:v>
                </c:pt>
                <c:pt idx="42">
                  <c:v>12484.21818291494</c:v>
                </c:pt>
                <c:pt idx="43">
                  <c:v>12650.46286708154</c:v>
                </c:pt>
                <c:pt idx="44">
                  <c:v>12816.70755124815</c:v>
                </c:pt>
                <c:pt idx="45">
                  <c:v>12982.95223541476</c:v>
                </c:pt>
                <c:pt idx="46">
                  <c:v>13149.19691958137</c:v>
                </c:pt>
                <c:pt idx="47">
                  <c:v>13031.82957588187</c:v>
                </c:pt>
                <c:pt idx="48">
                  <c:v>12630.85020431628</c:v>
                </c:pt>
                <c:pt idx="49">
                  <c:v>12229.87083275068</c:v>
                </c:pt>
                <c:pt idx="50">
                  <c:v>11828.89146118509</c:v>
                </c:pt>
                <c:pt idx="51">
                  <c:v>11427.91208961949</c:v>
                </c:pt>
                <c:pt idx="52">
                  <c:v>11026.93271805389</c:v>
                </c:pt>
                <c:pt idx="53">
                  <c:v>10625.9533464883</c:v>
                </c:pt>
                <c:pt idx="54">
                  <c:v>10224.9739749227</c:v>
                </c:pt>
                <c:pt idx="55">
                  <c:v>9823.994603357105</c:v>
                </c:pt>
                <c:pt idx="56">
                  <c:v>9423.015231791509</c:v>
                </c:pt>
                <c:pt idx="57">
                  <c:v>9022.035860225913</c:v>
                </c:pt>
                <c:pt idx="58">
                  <c:v>8621.056488660317</c:v>
                </c:pt>
                <c:pt idx="59">
                  <c:v>8220.077117094721</c:v>
                </c:pt>
                <c:pt idx="60">
                  <c:v>7819.097745529125</c:v>
                </c:pt>
                <c:pt idx="61">
                  <c:v>7418.118373963528</c:v>
                </c:pt>
                <c:pt idx="62">
                  <c:v>7017.139002397933</c:v>
                </c:pt>
                <c:pt idx="63">
                  <c:v>6616.159630832336</c:v>
                </c:pt>
                <c:pt idx="64">
                  <c:v>6215.18025926674</c:v>
                </c:pt>
                <c:pt idx="65">
                  <c:v>5814.200887701143</c:v>
                </c:pt>
                <c:pt idx="66">
                  <c:v>5413.221516135547</c:v>
                </c:pt>
                <c:pt idx="67">
                  <c:v>5012.24214456995</c:v>
                </c:pt>
                <c:pt idx="68">
                  <c:v>4611.262773004356</c:v>
                </c:pt>
                <c:pt idx="69">
                  <c:v>4210.28340143876</c:v>
                </c:pt>
                <c:pt idx="70">
                  <c:v>3809.304029873165</c:v>
                </c:pt>
                <c:pt idx="71">
                  <c:v>3408.324658307567</c:v>
                </c:pt>
                <c:pt idx="72">
                  <c:v>3007.345286741971</c:v>
                </c:pt>
                <c:pt idx="73">
                  <c:v>2606.365915176375</c:v>
                </c:pt>
                <c:pt idx="74">
                  <c:v>2205.386543610777</c:v>
                </c:pt>
                <c:pt idx="75">
                  <c:v>1804.407172045183</c:v>
                </c:pt>
                <c:pt idx="76">
                  <c:v>1403.427800479585</c:v>
                </c:pt>
                <c:pt idx="77">
                  <c:v>1002.448428913991</c:v>
                </c:pt>
                <c:pt idx="78">
                  <c:v>601.4690573483931</c:v>
                </c:pt>
                <c:pt idx="79">
                  <c:v>200.4896857827989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176.4705882352941</c:v>
                </c:pt>
                <c:pt idx="14">
                  <c:v>529.4117647058823</c:v>
                </c:pt>
                <c:pt idx="15">
                  <c:v>882.3529411764706</c:v>
                </c:pt>
                <c:pt idx="16">
                  <c:v>1235.294117647059</c:v>
                </c:pt>
                <c:pt idx="17">
                  <c:v>1588.235294117647</c:v>
                </c:pt>
                <c:pt idx="18">
                  <c:v>1941.176470588235</c:v>
                </c:pt>
                <c:pt idx="19">
                  <c:v>2294.117647058823</c:v>
                </c:pt>
                <c:pt idx="20">
                  <c:v>2647.058823529412</c:v>
                </c:pt>
                <c:pt idx="21">
                  <c:v>3000.0</c:v>
                </c:pt>
                <c:pt idx="22">
                  <c:v>3352.941176470588</c:v>
                </c:pt>
                <c:pt idx="23">
                  <c:v>3705.882352941176</c:v>
                </c:pt>
                <c:pt idx="24">
                  <c:v>4058.823529411765</c:v>
                </c:pt>
                <c:pt idx="25">
                  <c:v>4411.764705882353</c:v>
                </c:pt>
                <c:pt idx="26">
                  <c:v>4764.705882352941</c:v>
                </c:pt>
                <c:pt idx="27">
                  <c:v>5117.64705882353</c:v>
                </c:pt>
                <c:pt idx="28">
                  <c:v>5470.588235294118</c:v>
                </c:pt>
                <c:pt idx="29">
                  <c:v>5823.529411764706</c:v>
                </c:pt>
                <c:pt idx="30">
                  <c:v>6176.470588235294</c:v>
                </c:pt>
                <c:pt idx="31">
                  <c:v>6529.411764705881</c:v>
                </c:pt>
                <c:pt idx="32">
                  <c:v>6882.35294117647</c:v>
                </c:pt>
                <c:pt idx="33">
                  <c:v>7235.294117647059</c:v>
                </c:pt>
                <c:pt idx="34">
                  <c:v>7588.235294117646</c:v>
                </c:pt>
                <c:pt idx="35">
                  <c:v>7941.176470588235</c:v>
                </c:pt>
                <c:pt idx="36">
                  <c:v>8294.117647058823</c:v>
                </c:pt>
                <c:pt idx="37">
                  <c:v>8647.058823529413</c:v>
                </c:pt>
                <c:pt idx="38">
                  <c:v>9000.0</c:v>
                </c:pt>
                <c:pt idx="39">
                  <c:v>9352.941176470587</c:v>
                </c:pt>
                <c:pt idx="40">
                  <c:v>9705.882352941177</c:v>
                </c:pt>
                <c:pt idx="41">
                  <c:v>10058.82352941176</c:v>
                </c:pt>
                <c:pt idx="42">
                  <c:v>10411.76470588235</c:v>
                </c:pt>
                <c:pt idx="43">
                  <c:v>10764.70588235294</c:v>
                </c:pt>
                <c:pt idx="44">
                  <c:v>11117.64705882353</c:v>
                </c:pt>
                <c:pt idx="45">
                  <c:v>11470.58823529412</c:v>
                </c:pt>
                <c:pt idx="46">
                  <c:v>11823.52941176471</c:v>
                </c:pt>
                <c:pt idx="47">
                  <c:v>11818.18181818182</c:v>
                </c:pt>
                <c:pt idx="48">
                  <c:v>11454.54545454545</c:v>
                </c:pt>
                <c:pt idx="49">
                  <c:v>11090.90909090909</c:v>
                </c:pt>
                <c:pt idx="50">
                  <c:v>10727.27272727273</c:v>
                </c:pt>
                <c:pt idx="51">
                  <c:v>10363.63636363636</c:v>
                </c:pt>
                <c:pt idx="52">
                  <c:v>10000.0</c:v>
                </c:pt>
                <c:pt idx="53">
                  <c:v>9636.363636363636</c:v>
                </c:pt>
                <c:pt idx="54">
                  <c:v>9272.727272727272</c:v>
                </c:pt>
                <c:pt idx="55">
                  <c:v>8909.090909090908</c:v>
                </c:pt>
                <c:pt idx="56">
                  <c:v>8545.454545454545</c:v>
                </c:pt>
                <c:pt idx="57">
                  <c:v>8181.818181818182</c:v>
                </c:pt>
                <c:pt idx="58">
                  <c:v>7818.181818181818</c:v>
                </c:pt>
                <c:pt idx="59">
                  <c:v>7454.545454545455</c:v>
                </c:pt>
                <c:pt idx="60">
                  <c:v>7090.909090909091</c:v>
                </c:pt>
                <c:pt idx="61">
                  <c:v>6727.272727272727</c:v>
                </c:pt>
                <c:pt idx="62">
                  <c:v>6363.636363636364</c:v>
                </c:pt>
                <c:pt idx="63">
                  <c:v>6000.0</c:v>
                </c:pt>
                <c:pt idx="64">
                  <c:v>5636.363636363636</c:v>
                </c:pt>
                <c:pt idx="65">
                  <c:v>5272.727272727273</c:v>
                </c:pt>
                <c:pt idx="66">
                  <c:v>4909.09090909091</c:v>
                </c:pt>
                <c:pt idx="67">
                  <c:v>4545.454545454545</c:v>
                </c:pt>
                <c:pt idx="68">
                  <c:v>4181.818181818182</c:v>
                </c:pt>
                <c:pt idx="69">
                  <c:v>3818.181818181818</c:v>
                </c:pt>
                <c:pt idx="70">
                  <c:v>3454.545454545454</c:v>
                </c:pt>
                <c:pt idx="71">
                  <c:v>3090.90909090909</c:v>
                </c:pt>
                <c:pt idx="72">
                  <c:v>2727.272727272728</c:v>
                </c:pt>
                <c:pt idx="73">
                  <c:v>2363.636363636364</c:v>
                </c:pt>
                <c:pt idx="74">
                  <c:v>2000.0</c:v>
                </c:pt>
                <c:pt idx="75">
                  <c:v>1636.363636363636</c:v>
                </c:pt>
                <c:pt idx="76">
                  <c:v>1272.727272727272</c:v>
                </c:pt>
                <c:pt idx="77">
                  <c:v>909.0909090909099</c:v>
                </c:pt>
                <c:pt idx="78">
                  <c:v>545.454545454546</c:v>
                </c:pt>
                <c:pt idx="79">
                  <c:v>181.818181818182</c:v>
                </c:pt>
                <c:pt idx="80">
                  <c:v>6300.0</c:v>
                </c:pt>
                <c:pt idx="81">
                  <c:v>18900.0</c:v>
                </c:pt>
                <c:pt idx="82">
                  <c:v>31500.0</c:v>
                </c:pt>
                <c:pt idx="83">
                  <c:v>44100.0</c:v>
                </c:pt>
                <c:pt idx="84">
                  <c:v>56700.0</c:v>
                </c:pt>
                <c:pt idx="85">
                  <c:v>69300.0</c:v>
                </c:pt>
                <c:pt idx="86">
                  <c:v>81900.0</c:v>
                </c:pt>
                <c:pt idx="87">
                  <c:v>94500.0</c:v>
                </c:pt>
                <c:pt idx="88">
                  <c:v>107100.0</c:v>
                </c:pt>
                <c:pt idx="89">
                  <c:v>119700.0</c:v>
                </c:pt>
                <c:pt idx="90">
                  <c:v>132300.0</c:v>
                </c:pt>
                <c:pt idx="91">
                  <c:v>144900.0</c:v>
                </c:pt>
                <c:pt idx="92">
                  <c:v>157500.0</c:v>
                </c:pt>
                <c:pt idx="93">
                  <c:v>170100.0</c:v>
                </c:pt>
                <c:pt idx="94">
                  <c:v>182700.0</c:v>
                </c:pt>
                <c:pt idx="95">
                  <c:v>195300.0</c:v>
                </c:pt>
                <c:pt idx="96">
                  <c:v>201600.0</c:v>
                </c:pt>
                <c:pt idx="97">
                  <c:v>201600.0</c:v>
                </c:pt>
                <c:pt idx="98">
                  <c:v>201600.0</c:v>
                </c:pt>
                <c:pt idx="99">
                  <c:v>201600.0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2350.79411764706</c:v>
                </c:pt>
                <c:pt idx="14">
                  <c:v>2468.382352941176</c:v>
                </c:pt>
                <c:pt idx="15">
                  <c:v>2585.970588235294</c:v>
                </c:pt>
                <c:pt idx="16">
                  <c:v>2703.558823529412</c:v>
                </c:pt>
                <c:pt idx="17">
                  <c:v>2821.14705882353</c:v>
                </c:pt>
                <c:pt idx="18">
                  <c:v>2938.735294117647</c:v>
                </c:pt>
                <c:pt idx="19">
                  <c:v>3056.323529411765</c:v>
                </c:pt>
                <c:pt idx="20">
                  <c:v>3173.911764705882</c:v>
                </c:pt>
                <c:pt idx="21">
                  <c:v>3291.5</c:v>
                </c:pt>
                <c:pt idx="22">
                  <c:v>3409.088235294118</c:v>
                </c:pt>
                <c:pt idx="23">
                  <c:v>3526.676470588235</c:v>
                </c:pt>
                <c:pt idx="24">
                  <c:v>3644.264705882353</c:v>
                </c:pt>
                <c:pt idx="25">
                  <c:v>3761.85294117647</c:v>
                </c:pt>
                <c:pt idx="26">
                  <c:v>3879.441176470588</c:v>
                </c:pt>
                <c:pt idx="27">
                  <c:v>3997.029411764706</c:v>
                </c:pt>
                <c:pt idx="28">
                  <c:v>4114.617647058823</c:v>
                </c:pt>
                <c:pt idx="29">
                  <c:v>4232.205882352941</c:v>
                </c:pt>
                <c:pt idx="30">
                  <c:v>4349.794117647059</c:v>
                </c:pt>
                <c:pt idx="31">
                  <c:v>4467.382352941177</c:v>
                </c:pt>
                <c:pt idx="32">
                  <c:v>4584.970588235294</c:v>
                </c:pt>
                <c:pt idx="33">
                  <c:v>4702.558823529411</c:v>
                </c:pt>
                <c:pt idx="34">
                  <c:v>4820.14705882353</c:v>
                </c:pt>
                <c:pt idx="35">
                  <c:v>4937.735294117646</c:v>
                </c:pt>
                <c:pt idx="36">
                  <c:v>5055.323529411764</c:v>
                </c:pt>
                <c:pt idx="37">
                  <c:v>5172.911764705882</c:v>
                </c:pt>
                <c:pt idx="38">
                  <c:v>5290.5</c:v>
                </c:pt>
                <c:pt idx="39">
                  <c:v>5408.088235294117</c:v>
                </c:pt>
                <c:pt idx="40">
                  <c:v>5525.676470588235</c:v>
                </c:pt>
                <c:pt idx="41">
                  <c:v>5643.264705882353</c:v>
                </c:pt>
                <c:pt idx="42">
                  <c:v>5760.85294117647</c:v>
                </c:pt>
                <c:pt idx="43">
                  <c:v>5878.441176470588</c:v>
                </c:pt>
                <c:pt idx="44">
                  <c:v>5996.029411764706</c:v>
                </c:pt>
                <c:pt idx="45">
                  <c:v>6113.617647058823</c:v>
                </c:pt>
                <c:pt idx="46">
                  <c:v>6231.205882352941</c:v>
                </c:pt>
                <c:pt idx="47">
                  <c:v>6194.69696969697</c:v>
                </c:pt>
                <c:pt idx="48">
                  <c:v>6004.09090909091</c:v>
                </c:pt>
                <c:pt idx="49">
                  <c:v>5813.484848484848</c:v>
                </c:pt>
                <c:pt idx="50">
                  <c:v>5622.878787878788</c:v>
                </c:pt>
                <c:pt idx="51">
                  <c:v>5432.272727272727</c:v>
                </c:pt>
                <c:pt idx="52">
                  <c:v>5241.666666666666</c:v>
                </c:pt>
                <c:pt idx="53">
                  <c:v>5051.060606060606</c:v>
                </c:pt>
                <c:pt idx="54">
                  <c:v>4860.454545454546</c:v>
                </c:pt>
                <c:pt idx="55">
                  <c:v>4669.848484848485</c:v>
                </c:pt>
                <c:pt idx="56">
                  <c:v>4479.242424242424</c:v>
                </c:pt>
                <c:pt idx="57">
                  <c:v>4288.636363636364</c:v>
                </c:pt>
                <c:pt idx="58">
                  <c:v>4098.030303030303</c:v>
                </c:pt>
                <c:pt idx="59">
                  <c:v>3907.424242424242</c:v>
                </c:pt>
                <c:pt idx="60">
                  <c:v>3716.818181818182</c:v>
                </c:pt>
                <c:pt idx="61">
                  <c:v>3526.212121212121</c:v>
                </c:pt>
                <c:pt idx="62">
                  <c:v>3335.606060606061</c:v>
                </c:pt>
                <c:pt idx="63">
                  <c:v>3145.0</c:v>
                </c:pt>
                <c:pt idx="64">
                  <c:v>2954.39393939394</c:v>
                </c:pt>
                <c:pt idx="65">
                  <c:v>2763.787878787879</c:v>
                </c:pt>
                <c:pt idx="66">
                  <c:v>2573.181818181818</c:v>
                </c:pt>
                <c:pt idx="67">
                  <c:v>2382.575757575757</c:v>
                </c:pt>
                <c:pt idx="68">
                  <c:v>2191.969696969697</c:v>
                </c:pt>
                <c:pt idx="69">
                  <c:v>2001.363636363636</c:v>
                </c:pt>
                <c:pt idx="70">
                  <c:v>1810.757575757576</c:v>
                </c:pt>
                <c:pt idx="71">
                  <c:v>1620.151515151515</c:v>
                </c:pt>
                <c:pt idx="72">
                  <c:v>1429.545454545455</c:v>
                </c:pt>
                <c:pt idx="73">
                  <c:v>1238.939393939394</c:v>
                </c:pt>
                <c:pt idx="74">
                  <c:v>1048.333333333333</c:v>
                </c:pt>
                <c:pt idx="75">
                  <c:v>857.727272727273</c:v>
                </c:pt>
                <c:pt idx="76">
                  <c:v>667.121212121212</c:v>
                </c:pt>
                <c:pt idx="77">
                  <c:v>476.515151515152</c:v>
                </c:pt>
                <c:pt idx="78">
                  <c:v>285.909090909091</c:v>
                </c:pt>
                <c:pt idx="79">
                  <c:v>95.30303030303003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28.23529411764706</c:v>
                </c:pt>
                <c:pt idx="14">
                  <c:v>84.70588235294117</c:v>
                </c:pt>
                <c:pt idx="15">
                  <c:v>141.1764705882353</c:v>
                </c:pt>
                <c:pt idx="16">
                  <c:v>197.6470588235294</c:v>
                </c:pt>
                <c:pt idx="17">
                  <c:v>254.1176470588235</c:v>
                </c:pt>
                <c:pt idx="18">
                  <c:v>310.5882352941176</c:v>
                </c:pt>
                <c:pt idx="19">
                  <c:v>367.0588235294117</c:v>
                </c:pt>
                <c:pt idx="20">
                  <c:v>423.5294117647059</c:v>
                </c:pt>
                <c:pt idx="21">
                  <c:v>480.0</c:v>
                </c:pt>
                <c:pt idx="22">
                  <c:v>536.4705882352941</c:v>
                </c:pt>
                <c:pt idx="23">
                  <c:v>592.9411764705883</c:v>
                </c:pt>
                <c:pt idx="24">
                  <c:v>649.4117647058823</c:v>
                </c:pt>
                <c:pt idx="25">
                  <c:v>705.8823529411764</c:v>
                </c:pt>
                <c:pt idx="26">
                  <c:v>762.3529411764706</c:v>
                </c:pt>
                <c:pt idx="27">
                  <c:v>818.8235294117648</c:v>
                </c:pt>
                <c:pt idx="28">
                  <c:v>875.2941176470587</c:v>
                </c:pt>
                <c:pt idx="29">
                  <c:v>931.764705882353</c:v>
                </c:pt>
                <c:pt idx="30">
                  <c:v>988.235294117647</c:v>
                </c:pt>
                <c:pt idx="31">
                  <c:v>1044.705882352941</c:v>
                </c:pt>
                <c:pt idx="32">
                  <c:v>1101.176470588235</c:v>
                </c:pt>
                <c:pt idx="33">
                  <c:v>1157.64705882353</c:v>
                </c:pt>
                <c:pt idx="34">
                  <c:v>1214.117647058823</c:v>
                </c:pt>
                <c:pt idx="35">
                  <c:v>1270.588235294118</c:v>
                </c:pt>
                <c:pt idx="36">
                  <c:v>1327.058823529412</c:v>
                </c:pt>
                <c:pt idx="37">
                  <c:v>1383.529411764706</c:v>
                </c:pt>
                <c:pt idx="38">
                  <c:v>1440.0</c:v>
                </c:pt>
                <c:pt idx="39">
                  <c:v>1496.470588235294</c:v>
                </c:pt>
                <c:pt idx="40">
                  <c:v>1552.941176470588</c:v>
                </c:pt>
                <c:pt idx="41">
                  <c:v>1609.411764705882</c:v>
                </c:pt>
                <c:pt idx="42">
                  <c:v>1665.882352941177</c:v>
                </c:pt>
                <c:pt idx="43">
                  <c:v>1722.35294117647</c:v>
                </c:pt>
                <c:pt idx="44">
                  <c:v>1778.823529411765</c:v>
                </c:pt>
                <c:pt idx="45">
                  <c:v>1835.294117647059</c:v>
                </c:pt>
                <c:pt idx="46">
                  <c:v>1891.764705882353</c:v>
                </c:pt>
                <c:pt idx="47">
                  <c:v>3767.272727272727</c:v>
                </c:pt>
                <c:pt idx="48">
                  <c:v>7461.818181818182</c:v>
                </c:pt>
                <c:pt idx="49">
                  <c:v>11156.36363636364</c:v>
                </c:pt>
                <c:pt idx="50">
                  <c:v>14850.90909090909</c:v>
                </c:pt>
                <c:pt idx="51">
                  <c:v>18545.45454545454</c:v>
                </c:pt>
                <c:pt idx="52">
                  <c:v>22240.0</c:v>
                </c:pt>
                <c:pt idx="53">
                  <c:v>25934.54545454546</c:v>
                </c:pt>
                <c:pt idx="54">
                  <c:v>29629.09090909091</c:v>
                </c:pt>
                <c:pt idx="55">
                  <c:v>33323.63636363637</c:v>
                </c:pt>
                <c:pt idx="56">
                  <c:v>37018.18181818182</c:v>
                </c:pt>
                <c:pt idx="57">
                  <c:v>40712.72727272727</c:v>
                </c:pt>
                <c:pt idx="58">
                  <c:v>44407.27272727273</c:v>
                </c:pt>
                <c:pt idx="59">
                  <c:v>48101.81818181818</c:v>
                </c:pt>
                <c:pt idx="60">
                  <c:v>51796.36363636364</c:v>
                </c:pt>
                <c:pt idx="61">
                  <c:v>55490.90909090909</c:v>
                </c:pt>
                <c:pt idx="62">
                  <c:v>59185.45454545454</c:v>
                </c:pt>
                <c:pt idx="63">
                  <c:v>62880.0</c:v>
                </c:pt>
                <c:pt idx="64">
                  <c:v>66574.54545454545</c:v>
                </c:pt>
                <c:pt idx="65">
                  <c:v>70269.09090909091</c:v>
                </c:pt>
                <c:pt idx="66">
                  <c:v>73963.63636363636</c:v>
                </c:pt>
                <c:pt idx="67">
                  <c:v>77658.1818181818</c:v>
                </c:pt>
                <c:pt idx="68">
                  <c:v>81352.72727272728</c:v>
                </c:pt>
                <c:pt idx="69">
                  <c:v>85047.27272727272</c:v>
                </c:pt>
                <c:pt idx="70">
                  <c:v>88741.81818181817</c:v>
                </c:pt>
                <c:pt idx="71">
                  <c:v>92436.36363636363</c:v>
                </c:pt>
                <c:pt idx="72">
                  <c:v>96130.90909090909</c:v>
                </c:pt>
                <c:pt idx="73">
                  <c:v>99825.45454545454</c:v>
                </c:pt>
                <c:pt idx="74">
                  <c:v>103520.0</c:v>
                </c:pt>
                <c:pt idx="75">
                  <c:v>107214.5454545455</c:v>
                </c:pt>
                <c:pt idx="76">
                  <c:v>110909.0909090909</c:v>
                </c:pt>
                <c:pt idx="77">
                  <c:v>114603.6363636364</c:v>
                </c:pt>
                <c:pt idx="78">
                  <c:v>118298.1818181818</c:v>
                </c:pt>
                <c:pt idx="79">
                  <c:v>121992.7272727273</c:v>
                </c:pt>
                <c:pt idx="80">
                  <c:v>122940.0</c:v>
                </c:pt>
                <c:pt idx="81">
                  <c:v>121140.0</c:v>
                </c:pt>
                <c:pt idx="82">
                  <c:v>119340.0</c:v>
                </c:pt>
                <c:pt idx="83">
                  <c:v>117540.0</c:v>
                </c:pt>
                <c:pt idx="84">
                  <c:v>115740.0</c:v>
                </c:pt>
                <c:pt idx="85">
                  <c:v>113940.0</c:v>
                </c:pt>
                <c:pt idx="86">
                  <c:v>112140.0</c:v>
                </c:pt>
                <c:pt idx="87">
                  <c:v>110340.0</c:v>
                </c:pt>
                <c:pt idx="88">
                  <c:v>108540.0</c:v>
                </c:pt>
                <c:pt idx="89">
                  <c:v>106740.0</c:v>
                </c:pt>
                <c:pt idx="90">
                  <c:v>104940.0</c:v>
                </c:pt>
                <c:pt idx="91">
                  <c:v>103140.0</c:v>
                </c:pt>
                <c:pt idx="92">
                  <c:v>101340.0</c:v>
                </c:pt>
                <c:pt idx="93">
                  <c:v>99540.0</c:v>
                </c:pt>
                <c:pt idx="94">
                  <c:v>97740.0</c:v>
                </c:pt>
                <c:pt idx="95">
                  <c:v>95940.0</c:v>
                </c:pt>
                <c:pt idx="96">
                  <c:v>95040.0</c:v>
                </c:pt>
                <c:pt idx="97">
                  <c:v>95040.0</c:v>
                </c:pt>
                <c:pt idx="98">
                  <c:v>95040.0</c:v>
                </c:pt>
                <c:pt idx="99">
                  <c:v>95040.0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708.8961779049059</c:v>
                </c:pt>
                <c:pt idx="14">
                  <c:v>708.0652322981552</c:v>
                </c:pt>
                <c:pt idx="15">
                  <c:v>707.2342866914047</c:v>
                </c:pt>
                <c:pt idx="16">
                  <c:v>706.403341084654</c:v>
                </c:pt>
                <c:pt idx="17">
                  <c:v>705.5723954779033</c:v>
                </c:pt>
                <c:pt idx="18">
                  <c:v>704.7414498711526</c:v>
                </c:pt>
                <c:pt idx="19">
                  <c:v>703.9105042644021</c:v>
                </c:pt>
                <c:pt idx="20">
                  <c:v>703.0795586576514</c:v>
                </c:pt>
                <c:pt idx="21">
                  <c:v>702.2486130509008</c:v>
                </c:pt>
                <c:pt idx="22">
                  <c:v>701.4176674441502</c:v>
                </c:pt>
                <c:pt idx="23">
                  <c:v>700.5867218373995</c:v>
                </c:pt>
                <c:pt idx="24">
                  <c:v>699.7557762306488</c:v>
                </c:pt>
                <c:pt idx="25">
                  <c:v>698.9248306238981</c:v>
                </c:pt>
                <c:pt idx="26">
                  <c:v>698.0938850171476</c:v>
                </c:pt>
                <c:pt idx="27">
                  <c:v>697.262939410397</c:v>
                </c:pt>
                <c:pt idx="28">
                  <c:v>696.4319938036463</c:v>
                </c:pt>
                <c:pt idx="29">
                  <c:v>695.6010481968956</c:v>
                </c:pt>
                <c:pt idx="30">
                  <c:v>694.770102590145</c:v>
                </c:pt>
                <c:pt idx="31">
                  <c:v>693.9391569833944</c:v>
                </c:pt>
                <c:pt idx="32">
                  <c:v>693.1082113766436</c:v>
                </c:pt>
                <c:pt idx="33">
                  <c:v>692.277265769893</c:v>
                </c:pt>
                <c:pt idx="34">
                  <c:v>691.4463201631424</c:v>
                </c:pt>
                <c:pt idx="35">
                  <c:v>690.6153745563917</c:v>
                </c:pt>
                <c:pt idx="36">
                  <c:v>689.784428949641</c:v>
                </c:pt>
                <c:pt idx="37">
                  <c:v>688.9534833428904</c:v>
                </c:pt>
                <c:pt idx="38">
                  <c:v>688.1225377361398</c:v>
                </c:pt>
                <c:pt idx="39">
                  <c:v>687.2915921293891</c:v>
                </c:pt>
                <c:pt idx="40">
                  <c:v>686.4606465226385</c:v>
                </c:pt>
                <c:pt idx="41">
                  <c:v>685.629700915888</c:v>
                </c:pt>
                <c:pt idx="42">
                  <c:v>684.798755309137</c:v>
                </c:pt>
                <c:pt idx="43">
                  <c:v>683.9678097023866</c:v>
                </c:pt>
                <c:pt idx="44">
                  <c:v>683.1368640956359</c:v>
                </c:pt>
                <c:pt idx="45">
                  <c:v>682.3059184888854</c:v>
                </c:pt>
                <c:pt idx="46">
                  <c:v>681.4749728821347</c:v>
                </c:pt>
                <c:pt idx="47">
                  <c:v>670.7404167442327</c:v>
                </c:pt>
                <c:pt idx="48">
                  <c:v>650.1022500751794</c:v>
                </c:pt>
                <c:pt idx="49">
                  <c:v>629.464083406126</c:v>
                </c:pt>
                <c:pt idx="50">
                  <c:v>608.8259167370727</c:v>
                </c:pt>
                <c:pt idx="51">
                  <c:v>588.1877500680194</c:v>
                </c:pt>
                <c:pt idx="52">
                  <c:v>567.5495833989661</c:v>
                </c:pt>
                <c:pt idx="53">
                  <c:v>546.9114167299128</c:v>
                </c:pt>
                <c:pt idx="54">
                  <c:v>526.2732500608594</c:v>
                </c:pt>
                <c:pt idx="55">
                  <c:v>505.6350833918061</c:v>
                </c:pt>
                <c:pt idx="56">
                  <c:v>484.9969167227529</c:v>
                </c:pt>
                <c:pt idx="57">
                  <c:v>464.3587500536996</c:v>
                </c:pt>
                <c:pt idx="58">
                  <c:v>443.7205833846462</c:v>
                </c:pt>
                <c:pt idx="59">
                  <c:v>423.082416715593</c:v>
                </c:pt>
                <c:pt idx="60">
                  <c:v>402.4442500465397</c:v>
                </c:pt>
                <c:pt idx="61">
                  <c:v>381.8060833774863</c:v>
                </c:pt>
                <c:pt idx="62">
                  <c:v>361.167916708433</c:v>
                </c:pt>
                <c:pt idx="63">
                  <c:v>340.5297500393797</c:v>
                </c:pt>
                <c:pt idx="64">
                  <c:v>319.8915833703264</c:v>
                </c:pt>
                <c:pt idx="65">
                  <c:v>299.2534167012731</c:v>
                </c:pt>
                <c:pt idx="66">
                  <c:v>278.6152500322197</c:v>
                </c:pt>
                <c:pt idx="67">
                  <c:v>257.9770833631664</c:v>
                </c:pt>
                <c:pt idx="68">
                  <c:v>237.3389166941131</c:v>
                </c:pt>
                <c:pt idx="69">
                  <c:v>216.7007500250598</c:v>
                </c:pt>
                <c:pt idx="70">
                  <c:v>196.0625833560065</c:v>
                </c:pt>
                <c:pt idx="71">
                  <c:v>175.4244166869532</c:v>
                </c:pt>
                <c:pt idx="72">
                  <c:v>154.7862500178998</c:v>
                </c:pt>
                <c:pt idx="73">
                  <c:v>134.1480833488465</c:v>
                </c:pt>
                <c:pt idx="74">
                  <c:v>113.5099166797933</c:v>
                </c:pt>
                <c:pt idx="75">
                  <c:v>92.8717500107399</c:v>
                </c:pt>
                <c:pt idx="76">
                  <c:v>72.23358334168665</c:v>
                </c:pt>
                <c:pt idx="77">
                  <c:v>51.5954166726333</c:v>
                </c:pt>
                <c:pt idx="78">
                  <c:v>30.95725000357993</c:v>
                </c:pt>
                <c:pt idx="79">
                  <c:v>10.31908333452668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16506.72727272727</c:v>
                </c:pt>
                <c:pt idx="48">
                  <c:v>16280.18181818182</c:v>
                </c:pt>
                <c:pt idx="49">
                  <c:v>16053.63636363636</c:v>
                </c:pt>
                <c:pt idx="50">
                  <c:v>15827.09090909091</c:v>
                </c:pt>
                <c:pt idx="51">
                  <c:v>15600.54545454545</c:v>
                </c:pt>
                <c:pt idx="52">
                  <c:v>15374.0</c:v>
                </c:pt>
                <c:pt idx="53">
                  <c:v>15147.45454545455</c:v>
                </c:pt>
                <c:pt idx="54">
                  <c:v>14920.90909090909</c:v>
                </c:pt>
                <c:pt idx="55">
                  <c:v>14694.36363636364</c:v>
                </c:pt>
                <c:pt idx="56">
                  <c:v>14467.81818181818</c:v>
                </c:pt>
                <c:pt idx="57">
                  <c:v>14241.27272727273</c:v>
                </c:pt>
                <c:pt idx="58">
                  <c:v>14014.72727272727</c:v>
                </c:pt>
                <c:pt idx="59">
                  <c:v>13788.18181818182</c:v>
                </c:pt>
                <c:pt idx="60">
                  <c:v>13561.63636363636</c:v>
                </c:pt>
                <c:pt idx="61">
                  <c:v>13335.09090909091</c:v>
                </c:pt>
                <c:pt idx="62">
                  <c:v>13108.54545454545</c:v>
                </c:pt>
                <c:pt idx="63">
                  <c:v>12882.0</c:v>
                </c:pt>
                <c:pt idx="64">
                  <c:v>12655.45454545455</c:v>
                </c:pt>
                <c:pt idx="65">
                  <c:v>12428.90909090909</c:v>
                </c:pt>
                <c:pt idx="66">
                  <c:v>12202.36363636364</c:v>
                </c:pt>
                <c:pt idx="67">
                  <c:v>11975.81818181818</c:v>
                </c:pt>
                <c:pt idx="68">
                  <c:v>11749.27272727273</c:v>
                </c:pt>
                <c:pt idx="69">
                  <c:v>11522.72727272727</c:v>
                </c:pt>
                <c:pt idx="70">
                  <c:v>11296.18181818182</c:v>
                </c:pt>
                <c:pt idx="71">
                  <c:v>11069.63636363636</c:v>
                </c:pt>
                <c:pt idx="72">
                  <c:v>10843.09090909091</c:v>
                </c:pt>
                <c:pt idx="73">
                  <c:v>10616.54545454546</c:v>
                </c:pt>
                <c:pt idx="74">
                  <c:v>10390.0</c:v>
                </c:pt>
                <c:pt idx="75">
                  <c:v>10163.45454545454</c:v>
                </c:pt>
                <c:pt idx="76">
                  <c:v>9936.909090909092</c:v>
                </c:pt>
                <c:pt idx="77">
                  <c:v>9710.363636363636</c:v>
                </c:pt>
                <c:pt idx="78">
                  <c:v>9483.818181818181</c:v>
                </c:pt>
                <c:pt idx="79">
                  <c:v>9257.272727272727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9144.0</c:v>
                </c:pt>
                <c:pt idx="97">
                  <c:v>9144.0</c:v>
                </c:pt>
                <c:pt idx="98">
                  <c:v>9144.0</c:v>
                </c:pt>
                <c:pt idx="99">
                  <c:v>9144.0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22.05882352941176</c:v>
                </c:pt>
                <c:pt idx="14">
                  <c:v>66.17647058823529</c:v>
                </c:pt>
                <c:pt idx="15">
                  <c:v>110.2941176470588</c:v>
                </c:pt>
                <c:pt idx="16">
                  <c:v>154.4117647058823</c:v>
                </c:pt>
                <c:pt idx="17">
                  <c:v>198.5294117647059</c:v>
                </c:pt>
                <c:pt idx="18">
                  <c:v>242.6470588235294</c:v>
                </c:pt>
                <c:pt idx="19">
                  <c:v>286.764705882353</c:v>
                </c:pt>
                <c:pt idx="20">
                  <c:v>330.8823529411765</c:v>
                </c:pt>
                <c:pt idx="21">
                  <c:v>375.0</c:v>
                </c:pt>
                <c:pt idx="22">
                  <c:v>419.1176470588235</c:v>
                </c:pt>
                <c:pt idx="23">
                  <c:v>463.2352941176471</c:v>
                </c:pt>
                <c:pt idx="24">
                  <c:v>507.3529411764706</c:v>
                </c:pt>
                <c:pt idx="25">
                  <c:v>551.4705882352941</c:v>
                </c:pt>
                <c:pt idx="26">
                  <c:v>595.5882352941176</c:v>
                </c:pt>
                <c:pt idx="27">
                  <c:v>639.7058823529412</c:v>
                </c:pt>
                <c:pt idx="28">
                  <c:v>683.8235294117648</c:v>
                </c:pt>
                <c:pt idx="29">
                  <c:v>727.9411764705883</c:v>
                </c:pt>
                <c:pt idx="30">
                  <c:v>772.0588235294117</c:v>
                </c:pt>
                <c:pt idx="31">
                  <c:v>816.1764705882352</c:v>
                </c:pt>
                <c:pt idx="32">
                  <c:v>860.2941176470587</c:v>
                </c:pt>
                <c:pt idx="33">
                  <c:v>904.4117647058823</c:v>
                </c:pt>
                <c:pt idx="34">
                  <c:v>948.5294117647059</c:v>
                </c:pt>
                <c:pt idx="35">
                  <c:v>992.6470588235294</c:v>
                </c:pt>
                <c:pt idx="36">
                  <c:v>1036.764705882353</c:v>
                </c:pt>
                <c:pt idx="37">
                  <c:v>1080.882352941177</c:v>
                </c:pt>
                <c:pt idx="38">
                  <c:v>1125.0</c:v>
                </c:pt>
                <c:pt idx="39">
                  <c:v>1169.117647058823</c:v>
                </c:pt>
                <c:pt idx="40">
                  <c:v>1213.235294117647</c:v>
                </c:pt>
                <c:pt idx="41">
                  <c:v>1257.35294117647</c:v>
                </c:pt>
                <c:pt idx="42">
                  <c:v>1301.470588235294</c:v>
                </c:pt>
                <c:pt idx="43">
                  <c:v>1345.588235294118</c:v>
                </c:pt>
                <c:pt idx="44">
                  <c:v>1389.705882352941</c:v>
                </c:pt>
                <c:pt idx="45">
                  <c:v>1433.823529411765</c:v>
                </c:pt>
                <c:pt idx="46">
                  <c:v>1477.941176470588</c:v>
                </c:pt>
                <c:pt idx="47">
                  <c:v>1477.272727272727</c:v>
                </c:pt>
                <c:pt idx="48">
                  <c:v>1431.818181818182</c:v>
                </c:pt>
                <c:pt idx="49">
                  <c:v>1386.363636363636</c:v>
                </c:pt>
                <c:pt idx="50">
                  <c:v>1340.909090909091</c:v>
                </c:pt>
                <c:pt idx="51">
                  <c:v>1295.454545454545</c:v>
                </c:pt>
                <c:pt idx="52">
                  <c:v>1250.0</c:v>
                </c:pt>
                <c:pt idx="53">
                  <c:v>1204.545454545455</c:v>
                </c:pt>
                <c:pt idx="54">
                  <c:v>1159.09090909091</c:v>
                </c:pt>
                <c:pt idx="55">
                  <c:v>1113.636363636364</c:v>
                </c:pt>
                <c:pt idx="56">
                  <c:v>1068.181818181818</c:v>
                </c:pt>
                <c:pt idx="57">
                  <c:v>1022.727272727273</c:v>
                </c:pt>
                <c:pt idx="58">
                  <c:v>977.2727272727272</c:v>
                </c:pt>
                <c:pt idx="59">
                  <c:v>931.8181818181818</c:v>
                </c:pt>
                <c:pt idx="60">
                  <c:v>886.3636363636363</c:v>
                </c:pt>
                <c:pt idx="61">
                  <c:v>840.9090909090908</c:v>
                </c:pt>
                <c:pt idx="62">
                  <c:v>795.4545454545455</c:v>
                </c:pt>
                <c:pt idx="63">
                  <c:v>750.0</c:v>
                </c:pt>
                <c:pt idx="64">
                  <c:v>704.5454545454545</c:v>
                </c:pt>
                <c:pt idx="65">
                  <c:v>659.0909090909091</c:v>
                </c:pt>
                <c:pt idx="66">
                  <c:v>613.6363636363636</c:v>
                </c:pt>
                <c:pt idx="67">
                  <c:v>568.1818181818181</c:v>
                </c:pt>
                <c:pt idx="68">
                  <c:v>522.7272727272727</c:v>
                </c:pt>
                <c:pt idx="69">
                  <c:v>477.2727272727273</c:v>
                </c:pt>
                <c:pt idx="70">
                  <c:v>431.8181818181818</c:v>
                </c:pt>
                <c:pt idx="71">
                  <c:v>386.3636363636362</c:v>
                </c:pt>
                <c:pt idx="72">
                  <c:v>340.909090909091</c:v>
                </c:pt>
                <c:pt idx="73">
                  <c:v>295.4545454545455</c:v>
                </c:pt>
                <c:pt idx="74">
                  <c:v>250.0</c:v>
                </c:pt>
                <c:pt idx="75">
                  <c:v>204.5454545454545</c:v>
                </c:pt>
                <c:pt idx="76">
                  <c:v>159.090909090909</c:v>
                </c:pt>
                <c:pt idx="77">
                  <c:v>113.6363636363637</c:v>
                </c:pt>
                <c:pt idx="78">
                  <c:v>68.18181818181824</c:v>
                </c:pt>
                <c:pt idx="79">
                  <c:v>22.72727272727275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024712"/>
        <c:axId val="2118035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20747.83546471795</c:v>
                </c:pt>
                <c:pt idx="1">
                  <c:v>20747.83546471795</c:v>
                </c:pt>
                <c:pt idx="2">
                  <c:v>20747.83546471795</c:v>
                </c:pt>
                <c:pt idx="3">
                  <c:v>20747.83546471795</c:v>
                </c:pt>
                <c:pt idx="4">
                  <c:v>20747.83546471795</c:v>
                </c:pt>
                <c:pt idx="5">
                  <c:v>20747.83546471795</c:v>
                </c:pt>
                <c:pt idx="6">
                  <c:v>20747.83546471795</c:v>
                </c:pt>
                <c:pt idx="7">
                  <c:v>20747.83546471795</c:v>
                </c:pt>
                <c:pt idx="8">
                  <c:v>20747.83546471795</c:v>
                </c:pt>
                <c:pt idx="9">
                  <c:v>20747.83546471795</c:v>
                </c:pt>
                <c:pt idx="10">
                  <c:v>20747.83546471795</c:v>
                </c:pt>
                <c:pt idx="11">
                  <c:v>20747.83546471795</c:v>
                </c:pt>
                <c:pt idx="12">
                  <c:v>20747.83546471795</c:v>
                </c:pt>
                <c:pt idx="13">
                  <c:v>20747.83546471795</c:v>
                </c:pt>
                <c:pt idx="14">
                  <c:v>20747.83546471795</c:v>
                </c:pt>
                <c:pt idx="15">
                  <c:v>20747.83546471795</c:v>
                </c:pt>
                <c:pt idx="16">
                  <c:v>20747.83546471795</c:v>
                </c:pt>
                <c:pt idx="17">
                  <c:v>20747.83546471795</c:v>
                </c:pt>
                <c:pt idx="18">
                  <c:v>20747.83546471795</c:v>
                </c:pt>
                <c:pt idx="19">
                  <c:v>20747.83546471795</c:v>
                </c:pt>
                <c:pt idx="20">
                  <c:v>20747.83546471795</c:v>
                </c:pt>
                <c:pt idx="21">
                  <c:v>20747.83546471795</c:v>
                </c:pt>
                <c:pt idx="22">
                  <c:v>20747.83546471795</c:v>
                </c:pt>
                <c:pt idx="23">
                  <c:v>20747.83546471795</c:v>
                </c:pt>
                <c:pt idx="24">
                  <c:v>20747.83546471795</c:v>
                </c:pt>
                <c:pt idx="25">
                  <c:v>20712.83546471795</c:v>
                </c:pt>
                <c:pt idx="26">
                  <c:v>20712.83546471795</c:v>
                </c:pt>
                <c:pt idx="27">
                  <c:v>20712.83546471795</c:v>
                </c:pt>
                <c:pt idx="28">
                  <c:v>20712.83546471795</c:v>
                </c:pt>
                <c:pt idx="29">
                  <c:v>20712.83546471795</c:v>
                </c:pt>
                <c:pt idx="30">
                  <c:v>20712.83546471795</c:v>
                </c:pt>
                <c:pt idx="31">
                  <c:v>20712.83546471795</c:v>
                </c:pt>
                <c:pt idx="32">
                  <c:v>20712.83546471795</c:v>
                </c:pt>
                <c:pt idx="33">
                  <c:v>20712.83546471795</c:v>
                </c:pt>
                <c:pt idx="34">
                  <c:v>20712.83546471795</c:v>
                </c:pt>
                <c:pt idx="35">
                  <c:v>20712.83546471795</c:v>
                </c:pt>
                <c:pt idx="36">
                  <c:v>20712.83546471795</c:v>
                </c:pt>
                <c:pt idx="37">
                  <c:v>20712.83546471795</c:v>
                </c:pt>
                <c:pt idx="38">
                  <c:v>20712.83546471795</c:v>
                </c:pt>
                <c:pt idx="39">
                  <c:v>20712.83546471795</c:v>
                </c:pt>
                <c:pt idx="40">
                  <c:v>20712.83546471795</c:v>
                </c:pt>
                <c:pt idx="41">
                  <c:v>20712.83546471795</c:v>
                </c:pt>
                <c:pt idx="42">
                  <c:v>20712.83546471795</c:v>
                </c:pt>
                <c:pt idx="43">
                  <c:v>20712.83546471795</c:v>
                </c:pt>
                <c:pt idx="44">
                  <c:v>20712.83546471795</c:v>
                </c:pt>
                <c:pt idx="45">
                  <c:v>20712.83546471795</c:v>
                </c:pt>
                <c:pt idx="46">
                  <c:v>20712.83546471795</c:v>
                </c:pt>
                <c:pt idx="47">
                  <c:v>20712.83546471795</c:v>
                </c:pt>
                <c:pt idx="48">
                  <c:v>20712.83546471795</c:v>
                </c:pt>
                <c:pt idx="49">
                  <c:v>20712.83546471795</c:v>
                </c:pt>
                <c:pt idx="50">
                  <c:v>20712.83546471795</c:v>
                </c:pt>
                <c:pt idx="51">
                  <c:v>20712.83546471795</c:v>
                </c:pt>
                <c:pt idx="52">
                  <c:v>20712.83546471795</c:v>
                </c:pt>
                <c:pt idx="53">
                  <c:v>20712.83546471795</c:v>
                </c:pt>
                <c:pt idx="54">
                  <c:v>20712.83546471795</c:v>
                </c:pt>
                <c:pt idx="55">
                  <c:v>20712.83546471795</c:v>
                </c:pt>
                <c:pt idx="56">
                  <c:v>20712.83546471795</c:v>
                </c:pt>
                <c:pt idx="57">
                  <c:v>20712.83546471795</c:v>
                </c:pt>
                <c:pt idx="58">
                  <c:v>20712.83546471795</c:v>
                </c:pt>
                <c:pt idx="59">
                  <c:v>20712.83546471795</c:v>
                </c:pt>
                <c:pt idx="60">
                  <c:v>20712.83546471795</c:v>
                </c:pt>
                <c:pt idx="61">
                  <c:v>20712.83546471795</c:v>
                </c:pt>
                <c:pt idx="62">
                  <c:v>20712.83546471795</c:v>
                </c:pt>
                <c:pt idx="63">
                  <c:v>20712.83546471795</c:v>
                </c:pt>
                <c:pt idx="64">
                  <c:v>20712.83546471795</c:v>
                </c:pt>
                <c:pt idx="65">
                  <c:v>20712.83546471795</c:v>
                </c:pt>
                <c:pt idx="66">
                  <c:v>20712.83546471795</c:v>
                </c:pt>
                <c:pt idx="67">
                  <c:v>20712.83546471795</c:v>
                </c:pt>
                <c:pt idx="68">
                  <c:v>20683.03546471795</c:v>
                </c:pt>
                <c:pt idx="69">
                  <c:v>20683.03546471795</c:v>
                </c:pt>
                <c:pt idx="70">
                  <c:v>20683.03546471795</c:v>
                </c:pt>
                <c:pt idx="71">
                  <c:v>20683.03546471795</c:v>
                </c:pt>
                <c:pt idx="72">
                  <c:v>20683.03546471795</c:v>
                </c:pt>
                <c:pt idx="73">
                  <c:v>20683.03546471795</c:v>
                </c:pt>
                <c:pt idx="74">
                  <c:v>20683.03546471795</c:v>
                </c:pt>
                <c:pt idx="75">
                  <c:v>20683.03546471795</c:v>
                </c:pt>
                <c:pt idx="76">
                  <c:v>20683.03546471795</c:v>
                </c:pt>
                <c:pt idx="77">
                  <c:v>20683.03546471795</c:v>
                </c:pt>
                <c:pt idx="78">
                  <c:v>20683.03546471795</c:v>
                </c:pt>
                <c:pt idx="79">
                  <c:v>20683.03546471795</c:v>
                </c:pt>
                <c:pt idx="80">
                  <c:v>20683.03546471795</c:v>
                </c:pt>
                <c:pt idx="81">
                  <c:v>20683.03546471795</c:v>
                </c:pt>
                <c:pt idx="82">
                  <c:v>20683.03546471795</c:v>
                </c:pt>
                <c:pt idx="83">
                  <c:v>20683.03546471795</c:v>
                </c:pt>
                <c:pt idx="84">
                  <c:v>20683.03546471795</c:v>
                </c:pt>
                <c:pt idx="85">
                  <c:v>20683.03546471795</c:v>
                </c:pt>
                <c:pt idx="86">
                  <c:v>20683.03546471795</c:v>
                </c:pt>
                <c:pt idx="87">
                  <c:v>20683.03546471795</c:v>
                </c:pt>
                <c:pt idx="88">
                  <c:v>20683.03546471795</c:v>
                </c:pt>
                <c:pt idx="89">
                  <c:v>20683.03546471795</c:v>
                </c:pt>
                <c:pt idx="90">
                  <c:v>20683.03546471795</c:v>
                </c:pt>
                <c:pt idx="91">
                  <c:v>20755.03546471795</c:v>
                </c:pt>
                <c:pt idx="92">
                  <c:v>20755.03546471795</c:v>
                </c:pt>
                <c:pt idx="93">
                  <c:v>20755.03546471795</c:v>
                </c:pt>
                <c:pt idx="94">
                  <c:v>20755.03546471795</c:v>
                </c:pt>
                <c:pt idx="95">
                  <c:v>20755.03546471795</c:v>
                </c:pt>
                <c:pt idx="96">
                  <c:v>20755.03546471795</c:v>
                </c:pt>
                <c:pt idx="97">
                  <c:v>20755.03546471795</c:v>
                </c:pt>
                <c:pt idx="98">
                  <c:v>20755.03546471795</c:v>
                </c:pt>
                <c:pt idx="99">
                  <c:v>20755.03546471795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24712"/>
        <c:axId val="2118035336"/>
      </c:lineChart>
      <c:catAx>
        <c:axId val="211802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35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035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02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39.24141742051487</c:v>
                </c:pt>
                <c:pt idx="1">
                  <c:v>8.56442497199287</c:v>
                </c:pt>
                <c:pt idx="2">
                  <c:v>55.5899525722098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11.76470588235294</c:v>
                </c:pt>
                <c:pt idx="1">
                  <c:v>89.84242424242422</c:v>
                </c:pt>
                <c:pt idx="2">
                  <c:v>404.7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117.5882352941177</c:v>
                </c:pt>
                <c:pt idx="1">
                  <c:v>-190.6060606060606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-0.830945606750644</c:v>
                </c:pt>
                <c:pt idx="1">
                  <c:v>-20.63816666905331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-226.5454545454545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25832"/>
        <c:axId val="19394172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1.579619371248754</c:v>
                </c:pt>
                <c:pt idx="1">
                  <c:v>8.02808636700279</c:v>
                </c:pt>
                <c:pt idx="2">
                  <c:v>8.732641856092985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109.6617647058823</c:v>
                </c:pt>
                <c:pt idx="1">
                  <c:v>199.7424242424242</c:v>
                </c:pt>
                <c:pt idx="2">
                  <c:v>90.0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166.244684166608</c:v>
                </c:pt>
                <c:pt idx="1">
                  <c:v>-400.9793715655961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352.9411764705882</c:v>
                </c:pt>
                <c:pt idx="1">
                  <c:v>-363.6363636363636</c:v>
                </c:pt>
                <c:pt idx="2">
                  <c:v>12600.0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56.47058823529412</c:v>
                </c:pt>
                <c:pt idx="1">
                  <c:v>3694.545454545454</c:v>
                </c:pt>
                <c:pt idx="2">
                  <c:v>-1800.0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44.11764705882353</c:v>
                </c:pt>
                <c:pt idx="1">
                  <c:v>-45.45454545454545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06024"/>
        <c:axId val="1939409016"/>
      </c:scatterChart>
      <c:valAx>
        <c:axId val="1939425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17256"/>
        <c:crosses val="autoZero"/>
        <c:crossBetween val="midCat"/>
      </c:valAx>
      <c:valAx>
        <c:axId val="193941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25832"/>
        <c:crosses val="autoZero"/>
        <c:crossBetween val="midCat"/>
      </c:valAx>
      <c:valAx>
        <c:axId val="19394060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39409016"/>
        <c:crosses val="autoZero"/>
        <c:crossBetween val="midCat"/>
      </c:valAx>
      <c:valAx>
        <c:axId val="19394090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4060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1189.947017603828</c:v>
                </c:pt>
                <c:pt idx="1">
                  <c:v>1189.947017603828</c:v>
                </c:pt>
                <c:pt idx="2">
                  <c:v>1189.947017603828</c:v>
                </c:pt>
                <c:pt idx="3">
                  <c:v>1189.947017603828</c:v>
                </c:pt>
                <c:pt idx="4">
                  <c:v>1189.947017603828</c:v>
                </c:pt>
                <c:pt idx="5">
                  <c:v>1189.947017603828</c:v>
                </c:pt>
                <c:pt idx="6">
                  <c:v>1189.947017603828</c:v>
                </c:pt>
                <c:pt idx="7">
                  <c:v>1189.947017603828</c:v>
                </c:pt>
                <c:pt idx="8">
                  <c:v>1189.947017603828</c:v>
                </c:pt>
                <c:pt idx="9">
                  <c:v>1189.947017603828</c:v>
                </c:pt>
                <c:pt idx="10">
                  <c:v>1189.947017603828</c:v>
                </c:pt>
                <c:pt idx="11">
                  <c:v>1189.947017603828</c:v>
                </c:pt>
                <c:pt idx="12">
                  <c:v>1189.947017603828</c:v>
                </c:pt>
                <c:pt idx="13">
                  <c:v>1209.567726314085</c:v>
                </c:pt>
                <c:pt idx="14">
                  <c:v>1248.8091437346</c:v>
                </c:pt>
                <c:pt idx="15">
                  <c:v>1288.050561155115</c:v>
                </c:pt>
                <c:pt idx="16">
                  <c:v>1327.29197857563</c:v>
                </c:pt>
                <c:pt idx="17">
                  <c:v>1366.533395996145</c:v>
                </c:pt>
                <c:pt idx="18">
                  <c:v>1405.77481341666</c:v>
                </c:pt>
                <c:pt idx="19">
                  <c:v>1445.016230837175</c:v>
                </c:pt>
                <c:pt idx="20">
                  <c:v>1484.257648257689</c:v>
                </c:pt>
                <c:pt idx="21">
                  <c:v>1523.499065678204</c:v>
                </c:pt>
                <c:pt idx="22">
                  <c:v>1562.74048309872</c:v>
                </c:pt>
                <c:pt idx="23">
                  <c:v>1601.981900519234</c:v>
                </c:pt>
                <c:pt idx="24">
                  <c:v>1641.223317939749</c:v>
                </c:pt>
                <c:pt idx="25">
                  <c:v>1680.464735360264</c:v>
                </c:pt>
                <c:pt idx="26">
                  <c:v>1719.706152780779</c:v>
                </c:pt>
                <c:pt idx="27">
                  <c:v>1758.947570201294</c:v>
                </c:pt>
                <c:pt idx="28">
                  <c:v>1798.188987621808</c:v>
                </c:pt>
                <c:pt idx="29">
                  <c:v>1837.430405042323</c:v>
                </c:pt>
                <c:pt idx="30">
                  <c:v>1876.671822462838</c:v>
                </c:pt>
                <c:pt idx="31">
                  <c:v>1915.913239883353</c:v>
                </c:pt>
                <c:pt idx="32">
                  <c:v>1955.154657303868</c:v>
                </c:pt>
                <c:pt idx="33">
                  <c:v>1994.396074724383</c:v>
                </c:pt>
                <c:pt idx="34">
                  <c:v>2033.637492144898</c:v>
                </c:pt>
                <c:pt idx="35">
                  <c:v>2072.878909565412</c:v>
                </c:pt>
                <c:pt idx="36">
                  <c:v>2112.120326985927</c:v>
                </c:pt>
                <c:pt idx="37">
                  <c:v>2151.361744406442</c:v>
                </c:pt>
                <c:pt idx="38">
                  <c:v>2190.603161826957</c:v>
                </c:pt>
                <c:pt idx="39">
                  <c:v>2229.844579247472</c:v>
                </c:pt>
                <c:pt idx="40">
                  <c:v>2269.085996667987</c:v>
                </c:pt>
                <c:pt idx="41">
                  <c:v>2308.327414088501</c:v>
                </c:pt>
                <c:pt idx="42">
                  <c:v>2347.568831509016</c:v>
                </c:pt>
                <c:pt idx="43">
                  <c:v>2386.810248929532</c:v>
                </c:pt>
                <c:pt idx="44">
                  <c:v>2426.051666350046</c:v>
                </c:pt>
                <c:pt idx="45">
                  <c:v>2465.293083770561</c:v>
                </c:pt>
                <c:pt idx="46">
                  <c:v>2504.534501191076</c:v>
                </c:pt>
                <c:pt idx="47">
                  <c:v>2528.43742238733</c:v>
                </c:pt>
                <c:pt idx="48">
                  <c:v>2537.001847359323</c:v>
                </c:pt>
                <c:pt idx="49">
                  <c:v>2545.566272331316</c:v>
                </c:pt>
                <c:pt idx="50">
                  <c:v>2554.130697303308</c:v>
                </c:pt>
                <c:pt idx="51">
                  <c:v>2562.695122275301</c:v>
                </c:pt>
                <c:pt idx="52">
                  <c:v>2571.259547247294</c:v>
                </c:pt>
                <c:pt idx="53">
                  <c:v>2579.823972219287</c:v>
                </c:pt>
                <c:pt idx="54">
                  <c:v>2588.38839719128</c:v>
                </c:pt>
                <c:pt idx="55">
                  <c:v>2596.952822163273</c:v>
                </c:pt>
                <c:pt idx="56">
                  <c:v>2605.517247135266</c:v>
                </c:pt>
                <c:pt idx="57">
                  <c:v>2614.081672107258</c:v>
                </c:pt>
                <c:pt idx="58">
                  <c:v>2622.646097079251</c:v>
                </c:pt>
                <c:pt idx="59">
                  <c:v>2631.210522051244</c:v>
                </c:pt>
                <c:pt idx="60">
                  <c:v>2639.774947023237</c:v>
                </c:pt>
                <c:pt idx="61">
                  <c:v>2648.33937199523</c:v>
                </c:pt>
                <c:pt idx="62">
                  <c:v>2656.903796967223</c:v>
                </c:pt>
                <c:pt idx="63">
                  <c:v>2665.468221939216</c:v>
                </c:pt>
                <c:pt idx="64">
                  <c:v>2674.032646911209</c:v>
                </c:pt>
                <c:pt idx="65">
                  <c:v>2682.597071883201</c:v>
                </c:pt>
                <c:pt idx="66">
                  <c:v>2691.161496855194</c:v>
                </c:pt>
                <c:pt idx="67">
                  <c:v>2699.725921827187</c:v>
                </c:pt>
                <c:pt idx="68">
                  <c:v>2708.29034679918</c:v>
                </c:pt>
                <c:pt idx="69">
                  <c:v>2716.854771771173</c:v>
                </c:pt>
                <c:pt idx="70">
                  <c:v>2725.419196743165</c:v>
                </c:pt>
                <c:pt idx="71">
                  <c:v>2733.983621715159</c:v>
                </c:pt>
                <c:pt idx="72">
                  <c:v>2742.548046687151</c:v>
                </c:pt>
                <c:pt idx="73">
                  <c:v>2751.112471659144</c:v>
                </c:pt>
                <c:pt idx="74">
                  <c:v>2759.676896631137</c:v>
                </c:pt>
                <c:pt idx="75">
                  <c:v>2768.24132160313</c:v>
                </c:pt>
                <c:pt idx="76">
                  <c:v>2776.805746575123</c:v>
                </c:pt>
                <c:pt idx="77">
                  <c:v>2785.370171547116</c:v>
                </c:pt>
                <c:pt idx="78">
                  <c:v>2793.934596519108</c:v>
                </c:pt>
                <c:pt idx="79">
                  <c:v>2802.499021491102</c:v>
                </c:pt>
                <c:pt idx="80">
                  <c:v>2834.576210263203</c:v>
                </c:pt>
                <c:pt idx="81">
                  <c:v>2890.166162835413</c:v>
                </c:pt>
                <c:pt idx="82">
                  <c:v>2945.756115407622</c:v>
                </c:pt>
                <c:pt idx="83">
                  <c:v>3001.346067979832</c:v>
                </c:pt>
                <c:pt idx="84">
                  <c:v>3056.936020552042</c:v>
                </c:pt>
                <c:pt idx="85">
                  <c:v>3112.525973124252</c:v>
                </c:pt>
                <c:pt idx="86">
                  <c:v>3168.115925696462</c:v>
                </c:pt>
                <c:pt idx="87">
                  <c:v>3223.705878268672</c:v>
                </c:pt>
                <c:pt idx="88">
                  <c:v>3279.295830840882</c:v>
                </c:pt>
                <c:pt idx="89">
                  <c:v>3334.885783413091</c:v>
                </c:pt>
                <c:pt idx="90">
                  <c:v>3390.475735985301</c:v>
                </c:pt>
                <c:pt idx="91">
                  <c:v>3446.065688557511</c:v>
                </c:pt>
                <c:pt idx="92">
                  <c:v>3501.655641129721</c:v>
                </c:pt>
                <c:pt idx="93">
                  <c:v>3557.24559370193</c:v>
                </c:pt>
                <c:pt idx="94">
                  <c:v>3612.83554627414</c:v>
                </c:pt>
                <c:pt idx="95">
                  <c:v>3668.42549884635</c:v>
                </c:pt>
                <c:pt idx="96">
                  <c:v>3749.400475132455</c:v>
                </c:pt>
                <c:pt idx="97">
                  <c:v>3855.760475132455</c:v>
                </c:pt>
                <c:pt idx="98">
                  <c:v>3962.120475132455</c:v>
                </c:pt>
                <c:pt idx="99">
                  <c:v>4068.480475132455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5.882352941176471</c:v>
                </c:pt>
                <c:pt idx="14">
                  <c:v>17.64705882352941</c:v>
                </c:pt>
                <c:pt idx="15">
                  <c:v>29.41176470588236</c:v>
                </c:pt>
                <c:pt idx="16">
                  <c:v>41.1764705882353</c:v>
                </c:pt>
                <c:pt idx="17">
                  <c:v>52.94117647058824</c:v>
                </c:pt>
                <c:pt idx="18">
                  <c:v>64.70588235294119</c:v>
                </c:pt>
                <c:pt idx="19">
                  <c:v>76.47058823529412</c:v>
                </c:pt>
                <c:pt idx="20">
                  <c:v>88.23529411764707</c:v>
                </c:pt>
                <c:pt idx="21">
                  <c:v>100.0</c:v>
                </c:pt>
                <c:pt idx="22">
                  <c:v>111.764705882353</c:v>
                </c:pt>
                <c:pt idx="23">
                  <c:v>123.5294117647059</c:v>
                </c:pt>
                <c:pt idx="24">
                  <c:v>135.2941176470588</c:v>
                </c:pt>
                <c:pt idx="25">
                  <c:v>147.0588235294118</c:v>
                </c:pt>
                <c:pt idx="26">
                  <c:v>158.8235294117647</c:v>
                </c:pt>
                <c:pt idx="27">
                  <c:v>170.5882352941177</c:v>
                </c:pt>
                <c:pt idx="28">
                  <c:v>182.3529411764706</c:v>
                </c:pt>
                <c:pt idx="29">
                  <c:v>194.1176470588235</c:v>
                </c:pt>
                <c:pt idx="30">
                  <c:v>205.8823529411765</c:v>
                </c:pt>
                <c:pt idx="31">
                  <c:v>217.6470588235294</c:v>
                </c:pt>
                <c:pt idx="32">
                  <c:v>229.4117647058824</c:v>
                </c:pt>
                <c:pt idx="33">
                  <c:v>241.1764705882353</c:v>
                </c:pt>
                <c:pt idx="34">
                  <c:v>252.9411764705883</c:v>
                </c:pt>
                <c:pt idx="35">
                  <c:v>264.7058823529412</c:v>
                </c:pt>
                <c:pt idx="36">
                  <c:v>276.4705882352941</c:v>
                </c:pt>
                <c:pt idx="37">
                  <c:v>288.2352941176471</c:v>
                </c:pt>
                <c:pt idx="38">
                  <c:v>300.0</c:v>
                </c:pt>
                <c:pt idx="39">
                  <c:v>311.764705882353</c:v>
                </c:pt>
                <c:pt idx="40">
                  <c:v>323.529411764706</c:v>
                </c:pt>
                <c:pt idx="41">
                  <c:v>335.2941176470588</c:v>
                </c:pt>
                <c:pt idx="42">
                  <c:v>347.0588235294117</c:v>
                </c:pt>
                <c:pt idx="43">
                  <c:v>358.8235294117648</c:v>
                </c:pt>
                <c:pt idx="44">
                  <c:v>370.5882352941177</c:v>
                </c:pt>
                <c:pt idx="45">
                  <c:v>382.3529411764706</c:v>
                </c:pt>
                <c:pt idx="46">
                  <c:v>394.1176470588235</c:v>
                </c:pt>
                <c:pt idx="47">
                  <c:v>444.9212121212121</c:v>
                </c:pt>
                <c:pt idx="48">
                  <c:v>534.7636363636363</c:v>
                </c:pt>
                <c:pt idx="49">
                  <c:v>624.6060606060605</c:v>
                </c:pt>
                <c:pt idx="50">
                  <c:v>714.4484848484848</c:v>
                </c:pt>
                <c:pt idx="51">
                  <c:v>804.2909090909089</c:v>
                </c:pt>
                <c:pt idx="52">
                  <c:v>894.1333333333332</c:v>
                </c:pt>
                <c:pt idx="53">
                  <c:v>983.9757575757573</c:v>
                </c:pt>
                <c:pt idx="54">
                  <c:v>1073.818181818182</c:v>
                </c:pt>
                <c:pt idx="55">
                  <c:v>1163.660606060606</c:v>
                </c:pt>
                <c:pt idx="56">
                  <c:v>1253.50303030303</c:v>
                </c:pt>
                <c:pt idx="57">
                  <c:v>1343.345454545454</c:v>
                </c:pt>
                <c:pt idx="58">
                  <c:v>1433.187878787878</c:v>
                </c:pt>
                <c:pt idx="59">
                  <c:v>1523.030303030303</c:v>
                </c:pt>
                <c:pt idx="60">
                  <c:v>1612.872727272727</c:v>
                </c:pt>
                <c:pt idx="61">
                  <c:v>1702.715151515151</c:v>
                </c:pt>
                <c:pt idx="62">
                  <c:v>1792.557575757575</c:v>
                </c:pt>
                <c:pt idx="63">
                  <c:v>1882.4</c:v>
                </c:pt>
                <c:pt idx="64">
                  <c:v>1972.242424242424</c:v>
                </c:pt>
                <c:pt idx="65">
                  <c:v>2062.084848484848</c:v>
                </c:pt>
                <c:pt idx="66">
                  <c:v>2151.927272727272</c:v>
                </c:pt>
                <c:pt idx="67">
                  <c:v>2241.769696969696</c:v>
                </c:pt>
                <c:pt idx="68">
                  <c:v>2331.612121212121</c:v>
                </c:pt>
                <c:pt idx="69">
                  <c:v>2421.454545454545</c:v>
                </c:pt>
                <c:pt idx="70">
                  <c:v>2511.296969696969</c:v>
                </c:pt>
                <c:pt idx="71">
                  <c:v>2601.139393939393</c:v>
                </c:pt>
                <c:pt idx="72">
                  <c:v>2690.981818181817</c:v>
                </c:pt>
                <c:pt idx="73">
                  <c:v>2780.824242424242</c:v>
                </c:pt>
                <c:pt idx="74">
                  <c:v>2870.666666666666</c:v>
                </c:pt>
                <c:pt idx="75">
                  <c:v>2960.50909090909</c:v>
                </c:pt>
                <c:pt idx="76">
                  <c:v>3050.351515151514</c:v>
                </c:pt>
                <c:pt idx="77">
                  <c:v>3140.193939393939</c:v>
                </c:pt>
                <c:pt idx="78">
                  <c:v>3230.036363636363</c:v>
                </c:pt>
                <c:pt idx="79">
                  <c:v>3319.878787878787</c:v>
                </c:pt>
                <c:pt idx="80">
                  <c:v>3567.149999999999</c:v>
                </c:pt>
                <c:pt idx="81">
                  <c:v>3971.849999999999</c:v>
                </c:pt>
                <c:pt idx="82">
                  <c:v>4376.55</c:v>
                </c:pt>
                <c:pt idx="83">
                  <c:v>4781.25</c:v>
                </c:pt>
                <c:pt idx="84">
                  <c:v>5185.949999999999</c:v>
                </c:pt>
                <c:pt idx="85">
                  <c:v>5590.65</c:v>
                </c:pt>
                <c:pt idx="86">
                  <c:v>5995.35</c:v>
                </c:pt>
                <c:pt idx="87">
                  <c:v>6400.05</c:v>
                </c:pt>
                <c:pt idx="88">
                  <c:v>6804.75</c:v>
                </c:pt>
                <c:pt idx="89">
                  <c:v>7209.45</c:v>
                </c:pt>
                <c:pt idx="90">
                  <c:v>7614.15</c:v>
                </c:pt>
                <c:pt idx="91">
                  <c:v>8018.85</c:v>
                </c:pt>
                <c:pt idx="92">
                  <c:v>8423.549999999999</c:v>
                </c:pt>
                <c:pt idx="93">
                  <c:v>8828.25</c:v>
                </c:pt>
                <c:pt idx="94">
                  <c:v>9232.950000000001</c:v>
                </c:pt>
                <c:pt idx="95">
                  <c:v>9637.65</c:v>
                </c:pt>
                <c:pt idx="96">
                  <c:v>10202.43</c:v>
                </c:pt>
                <c:pt idx="97">
                  <c:v>10927.29</c:v>
                </c:pt>
                <c:pt idx="98">
                  <c:v>11652.15</c:v>
                </c:pt>
                <c:pt idx="99">
                  <c:v>12377.01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0.789809685624377</c:v>
                </c:pt>
                <c:pt idx="14">
                  <c:v>2.369429056873131</c:v>
                </c:pt>
                <c:pt idx="15">
                  <c:v>3.949048428121886</c:v>
                </c:pt>
                <c:pt idx="16">
                  <c:v>5.52866779937064</c:v>
                </c:pt>
                <c:pt idx="17">
                  <c:v>7.108287170619394</c:v>
                </c:pt>
                <c:pt idx="18">
                  <c:v>8.687906541868148</c:v>
                </c:pt>
                <c:pt idx="19">
                  <c:v>10.2675259131169</c:v>
                </c:pt>
                <c:pt idx="20">
                  <c:v>11.84714528436566</c:v>
                </c:pt>
                <c:pt idx="21">
                  <c:v>13.42676465561441</c:v>
                </c:pt>
                <c:pt idx="22">
                  <c:v>15.00638402686317</c:v>
                </c:pt>
                <c:pt idx="23">
                  <c:v>16.58600339811192</c:v>
                </c:pt>
                <c:pt idx="24">
                  <c:v>18.16562276936067</c:v>
                </c:pt>
                <c:pt idx="25">
                  <c:v>19.74524214060943</c:v>
                </c:pt>
                <c:pt idx="26">
                  <c:v>21.32486151185818</c:v>
                </c:pt>
                <c:pt idx="27">
                  <c:v>22.90448088310694</c:v>
                </c:pt>
                <c:pt idx="28">
                  <c:v>24.48410025435569</c:v>
                </c:pt>
                <c:pt idx="29">
                  <c:v>26.06371962560445</c:v>
                </c:pt>
                <c:pt idx="30">
                  <c:v>27.6433389968532</c:v>
                </c:pt>
                <c:pt idx="31">
                  <c:v>29.22295836810195</c:v>
                </c:pt>
                <c:pt idx="32">
                  <c:v>30.80257773935071</c:v>
                </c:pt>
                <c:pt idx="33">
                  <c:v>32.38219711059946</c:v>
                </c:pt>
                <c:pt idx="34">
                  <c:v>33.96181648184822</c:v>
                </c:pt>
                <c:pt idx="35">
                  <c:v>35.54143585309697</c:v>
                </c:pt>
                <c:pt idx="36">
                  <c:v>37.12105522434572</c:v>
                </c:pt>
                <c:pt idx="37">
                  <c:v>38.70067459559448</c:v>
                </c:pt>
                <c:pt idx="38">
                  <c:v>40.28029396684323</c:v>
                </c:pt>
                <c:pt idx="39">
                  <c:v>41.85991333809198</c:v>
                </c:pt>
                <c:pt idx="40">
                  <c:v>43.43953270934074</c:v>
                </c:pt>
                <c:pt idx="41">
                  <c:v>45.0191520805895</c:v>
                </c:pt>
                <c:pt idx="42">
                  <c:v>46.59877145183825</c:v>
                </c:pt>
                <c:pt idx="43">
                  <c:v>48.178390823087</c:v>
                </c:pt>
                <c:pt idx="44">
                  <c:v>49.75801019433576</c:v>
                </c:pt>
                <c:pt idx="45">
                  <c:v>51.33762956558451</c:v>
                </c:pt>
                <c:pt idx="46">
                  <c:v>52.91724893683327</c:v>
                </c:pt>
                <c:pt idx="47">
                  <c:v>57.72110180595903</c:v>
                </c:pt>
                <c:pt idx="48">
                  <c:v>65.74918817296182</c:v>
                </c:pt>
                <c:pt idx="49">
                  <c:v>73.77727453996462</c:v>
                </c:pt>
                <c:pt idx="50">
                  <c:v>81.80536090696741</c:v>
                </c:pt>
                <c:pt idx="51">
                  <c:v>89.83344727397019</c:v>
                </c:pt>
                <c:pt idx="52">
                  <c:v>97.861533640973</c:v>
                </c:pt>
                <c:pt idx="53">
                  <c:v>105.8896200079758</c:v>
                </c:pt>
                <c:pt idx="54">
                  <c:v>113.9177063749786</c:v>
                </c:pt>
                <c:pt idx="55">
                  <c:v>121.9457927419814</c:v>
                </c:pt>
                <c:pt idx="56">
                  <c:v>129.9738791089841</c:v>
                </c:pt>
                <c:pt idx="57">
                  <c:v>138.0019654759869</c:v>
                </c:pt>
                <c:pt idx="58">
                  <c:v>146.0300518429897</c:v>
                </c:pt>
                <c:pt idx="59">
                  <c:v>154.0581382099925</c:v>
                </c:pt>
                <c:pt idx="60">
                  <c:v>162.0862245769953</c:v>
                </c:pt>
                <c:pt idx="61">
                  <c:v>170.1143109439981</c:v>
                </c:pt>
                <c:pt idx="62">
                  <c:v>178.1423973110009</c:v>
                </c:pt>
                <c:pt idx="63">
                  <c:v>186.1704836780037</c:v>
                </c:pt>
                <c:pt idx="64">
                  <c:v>194.1985700450064</c:v>
                </c:pt>
                <c:pt idx="65">
                  <c:v>202.2266564120092</c:v>
                </c:pt>
                <c:pt idx="66">
                  <c:v>210.254742779012</c:v>
                </c:pt>
                <c:pt idx="67">
                  <c:v>218.2828291460148</c:v>
                </c:pt>
                <c:pt idx="68">
                  <c:v>226.3109155130176</c:v>
                </c:pt>
                <c:pt idx="69">
                  <c:v>234.3390018800204</c:v>
                </c:pt>
                <c:pt idx="70">
                  <c:v>242.3670882470232</c:v>
                </c:pt>
                <c:pt idx="71">
                  <c:v>250.395174614026</c:v>
                </c:pt>
                <c:pt idx="72">
                  <c:v>258.4232609810288</c:v>
                </c:pt>
                <c:pt idx="73">
                  <c:v>266.4513473480316</c:v>
                </c:pt>
                <c:pt idx="74">
                  <c:v>274.4794337150344</c:v>
                </c:pt>
                <c:pt idx="75">
                  <c:v>282.5075200820371</c:v>
                </c:pt>
                <c:pt idx="76">
                  <c:v>290.5356064490399</c:v>
                </c:pt>
                <c:pt idx="77">
                  <c:v>298.5636928160427</c:v>
                </c:pt>
                <c:pt idx="78">
                  <c:v>306.5917791830455</c:v>
                </c:pt>
                <c:pt idx="79">
                  <c:v>314.6198655500482</c:v>
                </c:pt>
                <c:pt idx="80">
                  <c:v>323.0002296615962</c:v>
                </c:pt>
                <c:pt idx="81">
                  <c:v>331.7328715176891</c:v>
                </c:pt>
                <c:pt idx="82">
                  <c:v>340.4655133737821</c:v>
                </c:pt>
                <c:pt idx="83">
                  <c:v>349.1981552298751</c:v>
                </c:pt>
                <c:pt idx="84">
                  <c:v>357.9307970859681</c:v>
                </c:pt>
                <c:pt idx="85">
                  <c:v>366.6634389420611</c:v>
                </c:pt>
                <c:pt idx="86">
                  <c:v>375.3960807981541</c:v>
                </c:pt>
                <c:pt idx="87">
                  <c:v>384.1287226542471</c:v>
                </c:pt>
                <c:pt idx="88">
                  <c:v>392.8613645103401</c:v>
                </c:pt>
                <c:pt idx="89">
                  <c:v>401.5940063664331</c:v>
                </c:pt>
                <c:pt idx="90">
                  <c:v>410.326648222526</c:v>
                </c:pt>
                <c:pt idx="91">
                  <c:v>419.059290078619</c:v>
                </c:pt>
                <c:pt idx="92">
                  <c:v>427.791931934712</c:v>
                </c:pt>
                <c:pt idx="93">
                  <c:v>436.524573790805</c:v>
                </c:pt>
                <c:pt idx="94">
                  <c:v>445.257215646898</c:v>
                </c:pt>
                <c:pt idx="95">
                  <c:v>453.989857502991</c:v>
                </c:pt>
                <c:pt idx="96">
                  <c:v>462.5716784310375</c:v>
                </c:pt>
                <c:pt idx="97">
                  <c:v>471.0026784310375</c:v>
                </c:pt>
                <c:pt idx="98">
                  <c:v>479.4336784310374</c:v>
                </c:pt>
                <c:pt idx="99">
                  <c:v>487.8646784310375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54.83088235294117</c:v>
                </c:pt>
                <c:pt idx="14">
                  <c:v>164.4926470588235</c:v>
                </c:pt>
                <c:pt idx="15">
                  <c:v>274.1544117647058</c:v>
                </c:pt>
                <c:pt idx="16">
                  <c:v>383.8161764705882</c:v>
                </c:pt>
                <c:pt idx="17">
                  <c:v>493.4779411764706</c:v>
                </c:pt>
                <c:pt idx="18">
                  <c:v>603.139705882353</c:v>
                </c:pt>
                <c:pt idx="19">
                  <c:v>712.8014705882352</c:v>
                </c:pt>
                <c:pt idx="20">
                  <c:v>822.4632352941176</c:v>
                </c:pt>
                <c:pt idx="21">
                  <c:v>932.125</c:v>
                </c:pt>
                <c:pt idx="22">
                  <c:v>1041.786764705882</c:v>
                </c:pt>
                <c:pt idx="23">
                  <c:v>1151.448529411765</c:v>
                </c:pt>
                <c:pt idx="24">
                  <c:v>1261.110294117647</c:v>
                </c:pt>
                <c:pt idx="25">
                  <c:v>1370.772058823529</c:v>
                </c:pt>
                <c:pt idx="26">
                  <c:v>1480.433823529412</c:v>
                </c:pt>
                <c:pt idx="27">
                  <c:v>1590.095588235294</c:v>
                </c:pt>
                <c:pt idx="28">
                  <c:v>1699.757352941176</c:v>
                </c:pt>
                <c:pt idx="29">
                  <c:v>1809.419117647059</c:v>
                </c:pt>
                <c:pt idx="30">
                  <c:v>1919.080882352941</c:v>
                </c:pt>
                <c:pt idx="31">
                  <c:v>2028.742647058823</c:v>
                </c:pt>
                <c:pt idx="32">
                  <c:v>2138.404411764706</c:v>
                </c:pt>
                <c:pt idx="33">
                  <c:v>2248.066176470588</c:v>
                </c:pt>
                <c:pt idx="34">
                  <c:v>2357.72794117647</c:v>
                </c:pt>
                <c:pt idx="35">
                  <c:v>2467.389705882353</c:v>
                </c:pt>
                <c:pt idx="36">
                  <c:v>2577.051470588235</c:v>
                </c:pt>
                <c:pt idx="37">
                  <c:v>2686.713235294118</c:v>
                </c:pt>
                <c:pt idx="38">
                  <c:v>2796.375</c:v>
                </c:pt>
                <c:pt idx="39">
                  <c:v>2906.036764705882</c:v>
                </c:pt>
                <c:pt idx="40">
                  <c:v>3015.698529411764</c:v>
                </c:pt>
                <c:pt idx="41">
                  <c:v>3125.360294117647</c:v>
                </c:pt>
                <c:pt idx="42">
                  <c:v>3235.02205882353</c:v>
                </c:pt>
                <c:pt idx="43">
                  <c:v>3344.683823529412</c:v>
                </c:pt>
                <c:pt idx="44">
                  <c:v>3454.345588235294</c:v>
                </c:pt>
                <c:pt idx="45">
                  <c:v>3564.007352941176</c:v>
                </c:pt>
                <c:pt idx="46">
                  <c:v>3673.669117647058</c:v>
                </c:pt>
                <c:pt idx="47">
                  <c:v>3828.371212121212</c:v>
                </c:pt>
                <c:pt idx="48">
                  <c:v>4028.113636363636</c:v>
                </c:pt>
                <c:pt idx="49">
                  <c:v>4227.85606060606</c:v>
                </c:pt>
                <c:pt idx="50">
                  <c:v>4427.598484848485</c:v>
                </c:pt>
                <c:pt idx="51">
                  <c:v>4627.34090909091</c:v>
                </c:pt>
                <c:pt idx="52">
                  <c:v>4827.083333333334</c:v>
                </c:pt>
                <c:pt idx="53">
                  <c:v>5026.825757575757</c:v>
                </c:pt>
                <c:pt idx="54">
                  <c:v>5226.568181818182</c:v>
                </c:pt>
                <c:pt idx="55">
                  <c:v>5426.310606060606</c:v>
                </c:pt>
                <c:pt idx="56">
                  <c:v>5626.05303030303</c:v>
                </c:pt>
                <c:pt idx="57">
                  <c:v>5825.795454545454</c:v>
                </c:pt>
                <c:pt idx="58">
                  <c:v>6025.537878787879</c:v>
                </c:pt>
                <c:pt idx="59">
                  <c:v>6225.280303030303</c:v>
                </c:pt>
                <c:pt idx="60">
                  <c:v>6425.022727272727</c:v>
                </c:pt>
                <c:pt idx="61">
                  <c:v>6624.765151515151</c:v>
                </c:pt>
                <c:pt idx="62">
                  <c:v>6824.507575757576</c:v>
                </c:pt>
                <c:pt idx="63">
                  <c:v>7024.25</c:v>
                </c:pt>
                <c:pt idx="64">
                  <c:v>7223.992424242424</c:v>
                </c:pt>
                <c:pt idx="65">
                  <c:v>7423.734848484848</c:v>
                </c:pt>
                <c:pt idx="66">
                  <c:v>7623.477272727273</c:v>
                </c:pt>
                <c:pt idx="67">
                  <c:v>7823.219696969696</c:v>
                </c:pt>
                <c:pt idx="68">
                  <c:v>8022.96212121212</c:v>
                </c:pt>
                <c:pt idx="69">
                  <c:v>8222.704545454545</c:v>
                </c:pt>
                <c:pt idx="70">
                  <c:v>8422.44696969697</c:v>
                </c:pt>
                <c:pt idx="71">
                  <c:v>8622.189393939394</c:v>
                </c:pt>
                <c:pt idx="72">
                  <c:v>8821.931818181818</c:v>
                </c:pt>
                <c:pt idx="73">
                  <c:v>9021.674242424243</c:v>
                </c:pt>
                <c:pt idx="74">
                  <c:v>9221.416666666668</c:v>
                </c:pt>
                <c:pt idx="75">
                  <c:v>9421.159090909092</c:v>
                </c:pt>
                <c:pt idx="76">
                  <c:v>9620.901515151515</c:v>
                </c:pt>
                <c:pt idx="77">
                  <c:v>9820.64393939394</c:v>
                </c:pt>
                <c:pt idx="78">
                  <c:v>10020.38636363636</c:v>
                </c:pt>
                <c:pt idx="79">
                  <c:v>10220.12878787879</c:v>
                </c:pt>
                <c:pt idx="80">
                  <c:v>10365.0</c:v>
                </c:pt>
                <c:pt idx="81">
                  <c:v>10455.0</c:v>
                </c:pt>
                <c:pt idx="82">
                  <c:v>10545.0</c:v>
                </c:pt>
                <c:pt idx="83">
                  <c:v>10635.0</c:v>
                </c:pt>
                <c:pt idx="84">
                  <c:v>10725.0</c:v>
                </c:pt>
                <c:pt idx="85">
                  <c:v>10815.0</c:v>
                </c:pt>
                <c:pt idx="86">
                  <c:v>10905.0</c:v>
                </c:pt>
                <c:pt idx="87">
                  <c:v>10995.0</c:v>
                </c:pt>
                <c:pt idx="88">
                  <c:v>11085.0</c:v>
                </c:pt>
                <c:pt idx="89">
                  <c:v>11175.0</c:v>
                </c:pt>
                <c:pt idx="90">
                  <c:v>11265.0</c:v>
                </c:pt>
                <c:pt idx="91">
                  <c:v>11355.0</c:v>
                </c:pt>
                <c:pt idx="92">
                  <c:v>11445.0</c:v>
                </c:pt>
                <c:pt idx="93">
                  <c:v>11535.0</c:v>
                </c:pt>
                <c:pt idx="94">
                  <c:v>11625.0</c:v>
                </c:pt>
                <c:pt idx="95">
                  <c:v>11715.0</c:v>
                </c:pt>
                <c:pt idx="96">
                  <c:v>11760.0</c:v>
                </c:pt>
                <c:pt idx="97">
                  <c:v>11760.0</c:v>
                </c:pt>
                <c:pt idx="98">
                  <c:v>11760.0</c:v>
                </c:pt>
                <c:pt idx="99">
                  <c:v>11760.0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7580.0</c:v>
                </c:pt>
                <c:pt idx="1">
                  <c:v>7580.0</c:v>
                </c:pt>
                <c:pt idx="2">
                  <c:v>7580.0</c:v>
                </c:pt>
                <c:pt idx="3">
                  <c:v>7580.0</c:v>
                </c:pt>
                <c:pt idx="4">
                  <c:v>7580.0</c:v>
                </c:pt>
                <c:pt idx="5">
                  <c:v>7580.0</c:v>
                </c:pt>
                <c:pt idx="6">
                  <c:v>7580.0</c:v>
                </c:pt>
                <c:pt idx="7">
                  <c:v>7580.0</c:v>
                </c:pt>
                <c:pt idx="8">
                  <c:v>7580.0</c:v>
                </c:pt>
                <c:pt idx="9">
                  <c:v>7580.0</c:v>
                </c:pt>
                <c:pt idx="10">
                  <c:v>7580.0</c:v>
                </c:pt>
                <c:pt idx="11">
                  <c:v>7580.0</c:v>
                </c:pt>
                <c:pt idx="12">
                  <c:v>7580.0</c:v>
                </c:pt>
                <c:pt idx="13">
                  <c:v>7663.122342083303</c:v>
                </c:pt>
                <c:pt idx="14">
                  <c:v>7829.367026249911</c:v>
                </c:pt>
                <c:pt idx="15">
                  <c:v>7995.61171041652</c:v>
                </c:pt>
                <c:pt idx="16">
                  <c:v>8161.856394583128</c:v>
                </c:pt>
                <c:pt idx="17">
                  <c:v>8328.101078749736</c:v>
                </c:pt>
                <c:pt idx="18">
                  <c:v>8494.345762916344</c:v>
                </c:pt>
                <c:pt idx="19">
                  <c:v>8660.59044708295</c:v>
                </c:pt>
                <c:pt idx="20">
                  <c:v>8826.83513124956</c:v>
                </c:pt>
                <c:pt idx="21">
                  <c:v>8993.079815416167</c:v>
                </c:pt>
                <c:pt idx="22">
                  <c:v>9159.324499582775</c:v>
                </c:pt>
                <c:pt idx="23">
                  <c:v>9325.569183749383</c:v>
                </c:pt>
                <c:pt idx="24">
                  <c:v>9491.813867915992</c:v>
                </c:pt>
                <c:pt idx="25">
                  <c:v>9658.0585520826</c:v>
                </c:pt>
                <c:pt idx="26">
                  <c:v>9824.303236249209</c:v>
                </c:pt>
                <c:pt idx="27">
                  <c:v>9990.547920415816</c:v>
                </c:pt>
                <c:pt idx="28">
                  <c:v>10156.79260458242</c:v>
                </c:pt>
                <c:pt idx="29">
                  <c:v>10323.03728874903</c:v>
                </c:pt>
                <c:pt idx="30">
                  <c:v>10489.28197291564</c:v>
                </c:pt>
                <c:pt idx="31">
                  <c:v>10655.52665708225</c:v>
                </c:pt>
                <c:pt idx="32">
                  <c:v>10821.77134124886</c:v>
                </c:pt>
                <c:pt idx="33">
                  <c:v>10988.01602541547</c:v>
                </c:pt>
                <c:pt idx="34">
                  <c:v>11154.26070958207</c:v>
                </c:pt>
                <c:pt idx="35">
                  <c:v>11320.50539374868</c:v>
                </c:pt>
                <c:pt idx="36">
                  <c:v>11486.75007791529</c:v>
                </c:pt>
                <c:pt idx="37">
                  <c:v>11652.9947620819</c:v>
                </c:pt>
                <c:pt idx="38">
                  <c:v>11819.2394462485</c:v>
                </c:pt>
                <c:pt idx="39">
                  <c:v>11985.48413041511</c:v>
                </c:pt>
                <c:pt idx="40">
                  <c:v>12151.72881458172</c:v>
                </c:pt>
                <c:pt idx="41">
                  <c:v>12317.97349874833</c:v>
                </c:pt>
                <c:pt idx="42">
                  <c:v>12484.21818291494</c:v>
                </c:pt>
                <c:pt idx="43">
                  <c:v>12650.46286708154</c:v>
                </c:pt>
                <c:pt idx="44">
                  <c:v>12816.70755124815</c:v>
                </c:pt>
                <c:pt idx="45">
                  <c:v>12982.95223541476</c:v>
                </c:pt>
                <c:pt idx="46">
                  <c:v>13149.19691958137</c:v>
                </c:pt>
                <c:pt idx="47">
                  <c:v>13031.82957588187</c:v>
                </c:pt>
                <c:pt idx="48">
                  <c:v>12630.85020431628</c:v>
                </c:pt>
                <c:pt idx="49">
                  <c:v>12229.87083275068</c:v>
                </c:pt>
                <c:pt idx="50">
                  <c:v>11828.89146118509</c:v>
                </c:pt>
                <c:pt idx="51">
                  <c:v>11427.91208961949</c:v>
                </c:pt>
                <c:pt idx="52">
                  <c:v>11026.93271805389</c:v>
                </c:pt>
                <c:pt idx="53">
                  <c:v>10625.9533464883</c:v>
                </c:pt>
                <c:pt idx="54">
                  <c:v>10224.9739749227</c:v>
                </c:pt>
                <c:pt idx="55">
                  <c:v>9823.994603357105</c:v>
                </c:pt>
                <c:pt idx="56">
                  <c:v>9423.015231791509</c:v>
                </c:pt>
                <c:pt idx="57">
                  <c:v>9022.035860225913</c:v>
                </c:pt>
                <c:pt idx="58">
                  <c:v>8621.056488660317</c:v>
                </c:pt>
                <c:pt idx="59">
                  <c:v>8220.077117094719</c:v>
                </c:pt>
                <c:pt idx="60">
                  <c:v>7819.097745529124</c:v>
                </c:pt>
                <c:pt idx="61">
                  <c:v>7418.118373963528</c:v>
                </c:pt>
                <c:pt idx="62">
                  <c:v>7017.139002397932</c:v>
                </c:pt>
                <c:pt idx="63">
                  <c:v>6616.159630832336</c:v>
                </c:pt>
                <c:pt idx="64">
                  <c:v>6215.18025926674</c:v>
                </c:pt>
                <c:pt idx="65">
                  <c:v>5814.200887701144</c:v>
                </c:pt>
                <c:pt idx="66">
                  <c:v>5413.221516135547</c:v>
                </c:pt>
                <c:pt idx="67">
                  <c:v>5012.24214456995</c:v>
                </c:pt>
                <c:pt idx="68">
                  <c:v>4611.262773004355</c:v>
                </c:pt>
                <c:pt idx="69">
                  <c:v>4210.28340143876</c:v>
                </c:pt>
                <c:pt idx="70">
                  <c:v>3809.304029873163</c:v>
                </c:pt>
                <c:pt idx="71">
                  <c:v>3408.324658307567</c:v>
                </c:pt>
                <c:pt idx="72">
                  <c:v>3007.345286741971</c:v>
                </c:pt>
                <c:pt idx="73">
                  <c:v>2606.365915176375</c:v>
                </c:pt>
                <c:pt idx="74">
                  <c:v>2205.386543610779</c:v>
                </c:pt>
                <c:pt idx="75">
                  <c:v>1804.407172045183</c:v>
                </c:pt>
                <c:pt idx="76">
                  <c:v>1403.427800479587</c:v>
                </c:pt>
                <c:pt idx="77">
                  <c:v>1002.448428913991</c:v>
                </c:pt>
                <c:pt idx="78">
                  <c:v>601.469057348395</c:v>
                </c:pt>
                <c:pt idx="79">
                  <c:v>200.4896857827971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176.4705882352941</c:v>
                </c:pt>
                <c:pt idx="14">
                  <c:v>529.4117647058823</c:v>
                </c:pt>
                <c:pt idx="15">
                  <c:v>882.3529411764706</c:v>
                </c:pt>
                <c:pt idx="16">
                  <c:v>1235.294117647059</c:v>
                </c:pt>
                <c:pt idx="17">
                  <c:v>1588.235294117647</c:v>
                </c:pt>
                <c:pt idx="18">
                  <c:v>1941.176470588235</c:v>
                </c:pt>
                <c:pt idx="19">
                  <c:v>2294.117647058823</c:v>
                </c:pt>
                <c:pt idx="20">
                  <c:v>2647.058823529412</c:v>
                </c:pt>
                <c:pt idx="21">
                  <c:v>3000.0</c:v>
                </c:pt>
                <c:pt idx="22">
                  <c:v>3352.941176470588</c:v>
                </c:pt>
                <c:pt idx="23">
                  <c:v>3705.882352941176</c:v>
                </c:pt>
                <c:pt idx="24">
                  <c:v>4058.823529411765</c:v>
                </c:pt>
                <c:pt idx="25">
                  <c:v>4411.764705882353</c:v>
                </c:pt>
                <c:pt idx="26">
                  <c:v>4764.705882352941</c:v>
                </c:pt>
                <c:pt idx="27">
                  <c:v>5117.64705882353</c:v>
                </c:pt>
                <c:pt idx="28">
                  <c:v>5470.588235294118</c:v>
                </c:pt>
                <c:pt idx="29">
                  <c:v>5823.529411764705</c:v>
                </c:pt>
                <c:pt idx="30">
                  <c:v>6176.470588235294</c:v>
                </c:pt>
                <c:pt idx="31">
                  <c:v>6529.411764705881</c:v>
                </c:pt>
                <c:pt idx="32">
                  <c:v>6882.35294117647</c:v>
                </c:pt>
                <c:pt idx="33">
                  <c:v>7235.294117647059</c:v>
                </c:pt>
                <c:pt idx="34">
                  <c:v>7588.235294117646</c:v>
                </c:pt>
                <c:pt idx="35">
                  <c:v>7941.176470588235</c:v>
                </c:pt>
                <c:pt idx="36">
                  <c:v>8294.117647058823</c:v>
                </c:pt>
                <c:pt idx="37">
                  <c:v>8647.058823529411</c:v>
                </c:pt>
                <c:pt idx="38">
                  <c:v>9000.0</c:v>
                </c:pt>
                <c:pt idx="39">
                  <c:v>9352.941176470587</c:v>
                </c:pt>
                <c:pt idx="40">
                  <c:v>9705.882352941177</c:v>
                </c:pt>
                <c:pt idx="41">
                  <c:v>10058.82352941176</c:v>
                </c:pt>
                <c:pt idx="42">
                  <c:v>10411.76470588235</c:v>
                </c:pt>
                <c:pt idx="43">
                  <c:v>10764.70588235294</c:v>
                </c:pt>
                <c:pt idx="44">
                  <c:v>11117.64705882353</c:v>
                </c:pt>
                <c:pt idx="45">
                  <c:v>11470.58823529412</c:v>
                </c:pt>
                <c:pt idx="46">
                  <c:v>11823.52941176471</c:v>
                </c:pt>
                <c:pt idx="47">
                  <c:v>11818.18181818182</c:v>
                </c:pt>
                <c:pt idx="48">
                  <c:v>11454.54545454545</c:v>
                </c:pt>
                <c:pt idx="49">
                  <c:v>11090.90909090909</c:v>
                </c:pt>
                <c:pt idx="50">
                  <c:v>10727.27272727273</c:v>
                </c:pt>
                <c:pt idx="51">
                  <c:v>10363.63636363636</c:v>
                </c:pt>
                <c:pt idx="52">
                  <c:v>10000.0</c:v>
                </c:pt>
                <c:pt idx="53">
                  <c:v>9636.363636363636</c:v>
                </c:pt>
                <c:pt idx="54">
                  <c:v>9272.727272727272</c:v>
                </c:pt>
                <c:pt idx="55">
                  <c:v>8909.090909090908</c:v>
                </c:pt>
                <c:pt idx="56">
                  <c:v>8545.454545454545</c:v>
                </c:pt>
                <c:pt idx="57">
                  <c:v>8181.818181818182</c:v>
                </c:pt>
                <c:pt idx="58">
                  <c:v>7818.181818181818</c:v>
                </c:pt>
                <c:pt idx="59">
                  <c:v>7454.545454545455</c:v>
                </c:pt>
                <c:pt idx="60">
                  <c:v>7090.909090909091</c:v>
                </c:pt>
                <c:pt idx="61">
                  <c:v>6727.272727272727</c:v>
                </c:pt>
                <c:pt idx="62">
                  <c:v>6363.636363636364</c:v>
                </c:pt>
                <c:pt idx="63">
                  <c:v>6000.0</c:v>
                </c:pt>
                <c:pt idx="64">
                  <c:v>5636.363636363636</c:v>
                </c:pt>
                <c:pt idx="65">
                  <c:v>5272.727272727273</c:v>
                </c:pt>
                <c:pt idx="66">
                  <c:v>4909.09090909091</c:v>
                </c:pt>
                <c:pt idx="67">
                  <c:v>4545.454545454546</c:v>
                </c:pt>
                <c:pt idx="68">
                  <c:v>4181.818181818182</c:v>
                </c:pt>
                <c:pt idx="69">
                  <c:v>3818.181818181818</c:v>
                </c:pt>
                <c:pt idx="70">
                  <c:v>3454.545454545454</c:v>
                </c:pt>
                <c:pt idx="71">
                  <c:v>3090.909090909092</c:v>
                </c:pt>
                <c:pt idx="72">
                  <c:v>2727.272727272728</c:v>
                </c:pt>
                <c:pt idx="73">
                  <c:v>2363.636363636364</c:v>
                </c:pt>
                <c:pt idx="74">
                  <c:v>2000.0</c:v>
                </c:pt>
                <c:pt idx="75">
                  <c:v>1636.363636363636</c:v>
                </c:pt>
                <c:pt idx="76">
                  <c:v>1272.727272727274</c:v>
                </c:pt>
                <c:pt idx="77">
                  <c:v>909.0909090909099</c:v>
                </c:pt>
                <c:pt idx="78">
                  <c:v>545.454545454546</c:v>
                </c:pt>
                <c:pt idx="79">
                  <c:v>181.818181818182</c:v>
                </c:pt>
                <c:pt idx="80">
                  <c:v>6300.0</c:v>
                </c:pt>
                <c:pt idx="81">
                  <c:v>18900.0</c:v>
                </c:pt>
                <c:pt idx="82">
                  <c:v>31500.0</c:v>
                </c:pt>
                <c:pt idx="83">
                  <c:v>44100.0</c:v>
                </c:pt>
                <c:pt idx="84">
                  <c:v>56700.0</c:v>
                </c:pt>
                <c:pt idx="85">
                  <c:v>69300.0</c:v>
                </c:pt>
                <c:pt idx="86">
                  <c:v>81900.0</c:v>
                </c:pt>
                <c:pt idx="87">
                  <c:v>94500.0</c:v>
                </c:pt>
                <c:pt idx="88">
                  <c:v>107100.0</c:v>
                </c:pt>
                <c:pt idx="89">
                  <c:v>119700.0</c:v>
                </c:pt>
                <c:pt idx="90">
                  <c:v>132300.0</c:v>
                </c:pt>
                <c:pt idx="91">
                  <c:v>144900.0</c:v>
                </c:pt>
                <c:pt idx="92">
                  <c:v>157500.0</c:v>
                </c:pt>
                <c:pt idx="93">
                  <c:v>170100.0</c:v>
                </c:pt>
                <c:pt idx="94">
                  <c:v>182700.0</c:v>
                </c:pt>
                <c:pt idx="95">
                  <c:v>195300.0</c:v>
                </c:pt>
                <c:pt idx="96">
                  <c:v>202935.85</c:v>
                </c:pt>
                <c:pt idx="97">
                  <c:v>205607.55</c:v>
                </c:pt>
                <c:pt idx="98">
                  <c:v>208279.25</c:v>
                </c:pt>
                <c:pt idx="99">
                  <c:v>210950.95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2292.0</c:v>
                </c:pt>
                <c:pt idx="1">
                  <c:v>2292.0</c:v>
                </c:pt>
                <c:pt idx="2">
                  <c:v>2292.0</c:v>
                </c:pt>
                <c:pt idx="3">
                  <c:v>2292.0</c:v>
                </c:pt>
                <c:pt idx="4">
                  <c:v>2292.0</c:v>
                </c:pt>
                <c:pt idx="5">
                  <c:v>2292.0</c:v>
                </c:pt>
                <c:pt idx="6">
                  <c:v>2292.0</c:v>
                </c:pt>
                <c:pt idx="7">
                  <c:v>2292.0</c:v>
                </c:pt>
                <c:pt idx="8">
                  <c:v>2292.0</c:v>
                </c:pt>
                <c:pt idx="9">
                  <c:v>2292.0</c:v>
                </c:pt>
                <c:pt idx="10">
                  <c:v>2292.0</c:v>
                </c:pt>
                <c:pt idx="11">
                  <c:v>2292.0</c:v>
                </c:pt>
                <c:pt idx="12">
                  <c:v>2292.0</c:v>
                </c:pt>
                <c:pt idx="13">
                  <c:v>2350.79411764706</c:v>
                </c:pt>
                <c:pt idx="14">
                  <c:v>2468.382352941176</c:v>
                </c:pt>
                <c:pt idx="15">
                  <c:v>2585.970588235294</c:v>
                </c:pt>
                <c:pt idx="16">
                  <c:v>2703.558823529412</c:v>
                </c:pt>
                <c:pt idx="17">
                  <c:v>2821.14705882353</c:v>
                </c:pt>
                <c:pt idx="18">
                  <c:v>2938.735294117647</c:v>
                </c:pt>
                <c:pt idx="19">
                  <c:v>3056.323529411765</c:v>
                </c:pt>
                <c:pt idx="20">
                  <c:v>3173.911764705882</c:v>
                </c:pt>
                <c:pt idx="21">
                  <c:v>3291.5</c:v>
                </c:pt>
                <c:pt idx="22">
                  <c:v>3409.088235294118</c:v>
                </c:pt>
                <c:pt idx="23">
                  <c:v>3526.676470588235</c:v>
                </c:pt>
                <c:pt idx="24">
                  <c:v>3644.264705882353</c:v>
                </c:pt>
                <c:pt idx="25">
                  <c:v>3761.852941176471</c:v>
                </c:pt>
                <c:pt idx="26">
                  <c:v>3879.441176470588</c:v>
                </c:pt>
                <c:pt idx="27">
                  <c:v>3997.029411764706</c:v>
                </c:pt>
                <c:pt idx="28">
                  <c:v>4114.617647058823</c:v>
                </c:pt>
                <c:pt idx="29">
                  <c:v>4232.205882352941</c:v>
                </c:pt>
                <c:pt idx="30">
                  <c:v>4349.794117647059</c:v>
                </c:pt>
                <c:pt idx="31">
                  <c:v>4467.382352941177</c:v>
                </c:pt>
                <c:pt idx="32">
                  <c:v>4584.970588235294</c:v>
                </c:pt>
                <c:pt idx="33">
                  <c:v>4702.558823529411</c:v>
                </c:pt>
                <c:pt idx="34">
                  <c:v>4820.14705882353</c:v>
                </c:pt>
                <c:pt idx="35">
                  <c:v>4937.735294117646</c:v>
                </c:pt>
                <c:pt idx="36">
                  <c:v>5055.323529411764</c:v>
                </c:pt>
                <c:pt idx="37">
                  <c:v>5172.911764705882</c:v>
                </c:pt>
                <c:pt idx="38">
                  <c:v>5290.5</c:v>
                </c:pt>
                <c:pt idx="39">
                  <c:v>5408.088235294117</c:v>
                </c:pt>
                <c:pt idx="40">
                  <c:v>5525.676470588236</c:v>
                </c:pt>
                <c:pt idx="41">
                  <c:v>5643.264705882353</c:v>
                </c:pt>
                <c:pt idx="42">
                  <c:v>5760.85294117647</c:v>
                </c:pt>
                <c:pt idx="43">
                  <c:v>5878.441176470588</c:v>
                </c:pt>
                <c:pt idx="44">
                  <c:v>5996.029411764706</c:v>
                </c:pt>
                <c:pt idx="45">
                  <c:v>6113.617647058823</c:v>
                </c:pt>
                <c:pt idx="46">
                  <c:v>6231.205882352941</c:v>
                </c:pt>
                <c:pt idx="47">
                  <c:v>6194.69696969697</c:v>
                </c:pt>
                <c:pt idx="48">
                  <c:v>6004.09090909091</c:v>
                </c:pt>
                <c:pt idx="49">
                  <c:v>5813.484848484848</c:v>
                </c:pt>
                <c:pt idx="50">
                  <c:v>5622.878787878788</c:v>
                </c:pt>
                <c:pt idx="51">
                  <c:v>5432.272727272727</c:v>
                </c:pt>
                <c:pt idx="52">
                  <c:v>5241.666666666666</c:v>
                </c:pt>
                <c:pt idx="53">
                  <c:v>5051.060606060606</c:v>
                </c:pt>
                <c:pt idx="54">
                  <c:v>4860.454545454546</c:v>
                </c:pt>
                <c:pt idx="55">
                  <c:v>4669.848484848485</c:v>
                </c:pt>
                <c:pt idx="56">
                  <c:v>4479.242424242424</c:v>
                </c:pt>
                <c:pt idx="57">
                  <c:v>4288.636363636364</c:v>
                </c:pt>
                <c:pt idx="58">
                  <c:v>4098.030303030303</c:v>
                </c:pt>
                <c:pt idx="59">
                  <c:v>3907.424242424242</c:v>
                </c:pt>
                <c:pt idx="60">
                  <c:v>3716.818181818182</c:v>
                </c:pt>
                <c:pt idx="61">
                  <c:v>3526.212121212121</c:v>
                </c:pt>
                <c:pt idx="62">
                  <c:v>3335.606060606061</c:v>
                </c:pt>
                <c:pt idx="63">
                  <c:v>3145.0</c:v>
                </c:pt>
                <c:pt idx="64">
                  <c:v>2954.39393939394</c:v>
                </c:pt>
                <c:pt idx="65">
                  <c:v>2763.787878787879</c:v>
                </c:pt>
                <c:pt idx="66">
                  <c:v>2573.181818181818</c:v>
                </c:pt>
                <c:pt idx="67">
                  <c:v>2382.575757575758</c:v>
                </c:pt>
                <c:pt idx="68">
                  <c:v>2191.969696969697</c:v>
                </c:pt>
                <c:pt idx="69">
                  <c:v>2001.363636363637</c:v>
                </c:pt>
                <c:pt idx="70">
                  <c:v>1810.757575757576</c:v>
                </c:pt>
                <c:pt idx="71">
                  <c:v>1620.151515151515</c:v>
                </c:pt>
                <c:pt idx="72">
                  <c:v>1429.545454545455</c:v>
                </c:pt>
                <c:pt idx="73">
                  <c:v>1238.939393939394</c:v>
                </c:pt>
                <c:pt idx="74">
                  <c:v>1048.333333333334</c:v>
                </c:pt>
                <c:pt idx="75">
                  <c:v>857.727272727273</c:v>
                </c:pt>
                <c:pt idx="76">
                  <c:v>667.121212121212</c:v>
                </c:pt>
                <c:pt idx="77">
                  <c:v>476.515151515152</c:v>
                </c:pt>
                <c:pt idx="78">
                  <c:v>285.909090909091</c:v>
                </c:pt>
                <c:pt idx="79">
                  <c:v>95.30303030303094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28.23529411764706</c:v>
                </c:pt>
                <c:pt idx="14">
                  <c:v>84.70588235294117</c:v>
                </c:pt>
                <c:pt idx="15">
                  <c:v>141.1764705882353</c:v>
                </c:pt>
                <c:pt idx="16">
                  <c:v>197.6470588235294</c:v>
                </c:pt>
                <c:pt idx="17">
                  <c:v>254.1176470588235</c:v>
                </c:pt>
                <c:pt idx="18">
                  <c:v>310.5882352941176</c:v>
                </c:pt>
                <c:pt idx="19">
                  <c:v>367.0588235294117</c:v>
                </c:pt>
                <c:pt idx="20">
                  <c:v>423.5294117647059</c:v>
                </c:pt>
                <c:pt idx="21">
                  <c:v>480.0</c:v>
                </c:pt>
                <c:pt idx="22">
                  <c:v>536.4705882352941</c:v>
                </c:pt>
                <c:pt idx="23">
                  <c:v>592.9411764705882</c:v>
                </c:pt>
                <c:pt idx="24">
                  <c:v>649.4117647058823</c:v>
                </c:pt>
                <c:pt idx="25">
                  <c:v>705.8823529411764</c:v>
                </c:pt>
                <c:pt idx="26">
                  <c:v>762.3529411764706</c:v>
                </c:pt>
                <c:pt idx="27">
                  <c:v>818.8235294117646</c:v>
                </c:pt>
                <c:pt idx="28">
                  <c:v>875.2941176470587</c:v>
                </c:pt>
                <c:pt idx="29">
                  <c:v>931.764705882353</c:v>
                </c:pt>
                <c:pt idx="30">
                  <c:v>988.235294117647</c:v>
                </c:pt>
                <c:pt idx="31">
                  <c:v>1044.705882352941</c:v>
                </c:pt>
                <c:pt idx="32">
                  <c:v>1101.176470588235</c:v>
                </c:pt>
                <c:pt idx="33">
                  <c:v>1157.647058823529</c:v>
                </c:pt>
                <c:pt idx="34">
                  <c:v>1214.117647058823</c:v>
                </c:pt>
                <c:pt idx="35">
                  <c:v>1270.588235294118</c:v>
                </c:pt>
                <c:pt idx="36">
                  <c:v>1327.058823529412</c:v>
                </c:pt>
                <c:pt idx="37">
                  <c:v>1383.529411764706</c:v>
                </c:pt>
                <c:pt idx="38">
                  <c:v>1440.0</c:v>
                </c:pt>
                <c:pt idx="39">
                  <c:v>1496.470588235294</c:v>
                </c:pt>
                <c:pt idx="40">
                  <c:v>1552.941176470588</c:v>
                </c:pt>
                <c:pt idx="41">
                  <c:v>1609.411764705882</c:v>
                </c:pt>
                <c:pt idx="42">
                  <c:v>1665.882352941176</c:v>
                </c:pt>
                <c:pt idx="43">
                  <c:v>1722.35294117647</c:v>
                </c:pt>
                <c:pt idx="44">
                  <c:v>1778.823529411765</c:v>
                </c:pt>
                <c:pt idx="45">
                  <c:v>1835.294117647059</c:v>
                </c:pt>
                <c:pt idx="46">
                  <c:v>1891.764705882353</c:v>
                </c:pt>
                <c:pt idx="47">
                  <c:v>3767.272727272727</c:v>
                </c:pt>
                <c:pt idx="48">
                  <c:v>7461.818181818182</c:v>
                </c:pt>
                <c:pt idx="49">
                  <c:v>11156.36363636364</c:v>
                </c:pt>
                <c:pt idx="50">
                  <c:v>14850.90909090909</c:v>
                </c:pt>
                <c:pt idx="51">
                  <c:v>18545.45454545454</c:v>
                </c:pt>
                <c:pt idx="52">
                  <c:v>22240.0</c:v>
                </c:pt>
                <c:pt idx="53">
                  <c:v>25934.54545454546</c:v>
                </c:pt>
                <c:pt idx="54">
                  <c:v>29629.09090909091</c:v>
                </c:pt>
                <c:pt idx="55">
                  <c:v>33323.63636363637</c:v>
                </c:pt>
                <c:pt idx="56">
                  <c:v>37018.18181818182</c:v>
                </c:pt>
                <c:pt idx="57">
                  <c:v>40712.72727272727</c:v>
                </c:pt>
                <c:pt idx="58">
                  <c:v>44407.27272727273</c:v>
                </c:pt>
                <c:pt idx="59">
                  <c:v>48101.81818181818</c:v>
                </c:pt>
                <c:pt idx="60">
                  <c:v>51796.36363636363</c:v>
                </c:pt>
                <c:pt idx="61">
                  <c:v>55490.90909090909</c:v>
                </c:pt>
                <c:pt idx="62">
                  <c:v>59185.45454545454</c:v>
                </c:pt>
                <c:pt idx="63">
                  <c:v>62880.0</c:v>
                </c:pt>
                <c:pt idx="64">
                  <c:v>66574.54545454545</c:v>
                </c:pt>
                <c:pt idx="65">
                  <c:v>70269.09090909091</c:v>
                </c:pt>
                <c:pt idx="66">
                  <c:v>73963.63636363636</c:v>
                </c:pt>
                <c:pt idx="67">
                  <c:v>77658.1818181818</c:v>
                </c:pt>
                <c:pt idx="68">
                  <c:v>81352.72727272726</c:v>
                </c:pt>
                <c:pt idx="69">
                  <c:v>85047.27272727272</c:v>
                </c:pt>
                <c:pt idx="70">
                  <c:v>88741.81818181817</c:v>
                </c:pt>
                <c:pt idx="71">
                  <c:v>92436.36363636363</c:v>
                </c:pt>
                <c:pt idx="72">
                  <c:v>96130.90909090909</c:v>
                </c:pt>
                <c:pt idx="73">
                  <c:v>99825.45454545454</c:v>
                </c:pt>
                <c:pt idx="74">
                  <c:v>103520.0</c:v>
                </c:pt>
                <c:pt idx="75">
                  <c:v>107214.5454545455</c:v>
                </c:pt>
                <c:pt idx="76">
                  <c:v>110909.0909090909</c:v>
                </c:pt>
                <c:pt idx="77">
                  <c:v>114603.6363636364</c:v>
                </c:pt>
                <c:pt idx="78">
                  <c:v>118298.1818181818</c:v>
                </c:pt>
                <c:pt idx="79">
                  <c:v>121992.7272727273</c:v>
                </c:pt>
                <c:pt idx="80">
                  <c:v>122940.0</c:v>
                </c:pt>
                <c:pt idx="81">
                  <c:v>121140.0</c:v>
                </c:pt>
                <c:pt idx="82">
                  <c:v>119340.0</c:v>
                </c:pt>
                <c:pt idx="83">
                  <c:v>117540.0</c:v>
                </c:pt>
                <c:pt idx="84">
                  <c:v>115740.0</c:v>
                </c:pt>
                <c:pt idx="85">
                  <c:v>113940.0</c:v>
                </c:pt>
                <c:pt idx="86">
                  <c:v>112140.0</c:v>
                </c:pt>
                <c:pt idx="87">
                  <c:v>110340.0</c:v>
                </c:pt>
                <c:pt idx="88">
                  <c:v>108540.0</c:v>
                </c:pt>
                <c:pt idx="89">
                  <c:v>106740.0</c:v>
                </c:pt>
                <c:pt idx="90">
                  <c:v>104940.0</c:v>
                </c:pt>
                <c:pt idx="91">
                  <c:v>103140.0</c:v>
                </c:pt>
                <c:pt idx="92">
                  <c:v>101340.0</c:v>
                </c:pt>
                <c:pt idx="93">
                  <c:v>99540.0</c:v>
                </c:pt>
                <c:pt idx="94">
                  <c:v>97740.0</c:v>
                </c:pt>
                <c:pt idx="95">
                  <c:v>95940.0</c:v>
                </c:pt>
                <c:pt idx="96">
                  <c:v>98141.75</c:v>
                </c:pt>
                <c:pt idx="97">
                  <c:v>104345.25</c:v>
                </c:pt>
                <c:pt idx="98">
                  <c:v>110548.75</c:v>
                </c:pt>
                <c:pt idx="99">
                  <c:v>116752.25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709.3116507082813</c:v>
                </c:pt>
                <c:pt idx="1">
                  <c:v>709.3116507082813</c:v>
                </c:pt>
                <c:pt idx="2">
                  <c:v>709.3116507082813</c:v>
                </c:pt>
                <c:pt idx="3">
                  <c:v>709.3116507082813</c:v>
                </c:pt>
                <c:pt idx="4">
                  <c:v>709.3116507082813</c:v>
                </c:pt>
                <c:pt idx="5">
                  <c:v>709.3116507082813</c:v>
                </c:pt>
                <c:pt idx="6">
                  <c:v>709.3116507082813</c:v>
                </c:pt>
                <c:pt idx="7">
                  <c:v>709.3116507082813</c:v>
                </c:pt>
                <c:pt idx="8">
                  <c:v>709.3116507082813</c:v>
                </c:pt>
                <c:pt idx="9">
                  <c:v>709.3116507082813</c:v>
                </c:pt>
                <c:pt idx="10">
                  <c:v>709.3116507082813</c:v>
                </c:pt>
                <c:pt idx="11">
                  <c:v>709.3116507082813</c:v>
                </c:pt>
                <c:pt idx="12">
                  <c:v>709.3116507082813</c:v>
                </c:pt>
                <c:pt idx="13">
                  <c:v>708.8961779049059</c:v>
                </c:pt>
                <c:pt idx="14">
                  <c:v>708.0652322981552</c:v>
                </c:pt>
                <c:pt idx="15">
                  <c:v>707.2342866914047</c:v>
                </c:pt>
                <c:pt idx="16">
                  <c:v>706.403341084654</c:v>
                </c:pt>
                <c:pt idx="17">
                  <c:v>705.5723954779033</c:v>
                </c:pt>
                <c:pt idx="18">
                  <c:v>704.7414498711526</c:v>
                </c:pt>
                <c:pt idx="19">
                  <c:v>703.9105042644021</c:v>
                </c:pt>
                <c:pt idx="20">
                  <c:v>703.0795586576514</c:v>
                </c:pt>
                <c:pt idx="21">
                  <c:v>702.2486130509008</c:v>
                </c:pt>
                <c:pt idx="22">
                  <c:v>701.4176674441502</c:v>
                </c:pt>
                <c:pt idx="23">
                  <c:v>700.5867218373995</c:v>
                </c:pt>
                <c:pt idx="24">
                  <c:v>699.7557762306488</c:v>
                </c:pt>
                <c:pt idx="25">
                  <c:v>698.9248306238981</c:v>
                </c:pt>
                <c:pt idx="26">
                  <c:v>698.0938850171476</c:v>
                </c:pt>
                <c:pt idx="27">
                  <c:v>697.262939410397</c:v>
                </c:pt>
                <c:pt idx="28">
                  <c:v>696.4319938036463</c:v>
                </c:pt>
                <c:pt idx="29">
                  <c:v>695.6010481968956</c:v>
                </c:pt>
                <c:pt idx="30">
                  <c:v>694.770102590145</c:v>
                </c:pt>
                <c:pt idx="31">
                  <c:v>693.9391569833944</c:v>
                </c:pt>
                <c:pt idx="32">
                  <c:v>693.1082113766436</c:v>
                </c:pt>
                <c:pt idx="33">
                  <c:v>692.277265769893</c:v>
                </c:pt>
                <c:pt idx="34">
                  <c:v>691.4463201631424</c:v>
                </c:pt>
                <c:pt idx="35">
                  <c:v>690.6153745563917</c:v>
                </c:pt>
                <c:pt idx="36">
                  <c:v>689.784428949641</c:v>
                </c:pt>
                <c:pt idx="37">
                  <c:v>688.9534833428904</c:v>
                </c:pt>
                <c:pt idx="38">
                  <c:v>688.1225377361398</c:v>
                </c:pt>
                <c:pt idx="39">
                  <c:v>687.2915921293891</c:v>
                </c:pt>
                <c:pt idx="40">
                  <c:v>686.4606465226385</c:v>
                </c:pt>
                <c:pt idx="41">
                  <c:v>685.629700915888</c:v>
                </c:pt>
                <c:pt idx="42">
                  <c:v>684.798755309137</c:v>
                </c:pt>
                <c:pt idx="43">
                  <c:v>683.9678097023866</c:v>
                </c:pt>
                <c:pt idx="44">
                  <c:v>683.1368640956359</c:v>
                </c:pt>
                <c:pt idx="45">
                  <c:v>682.3059184888854</c:v>
                </c:pt>
                <c:pt idx="46">
                  <c:v>681.4749728821347</c:v>
                </c:pt>
                <c:pt idx="47">
                  <c:v>670.7404167442327</c:v>
                </c:pt>
                <c:pt idx="48">
                  <c:v>650.1022500751794</c:v>
                </c:pt>
                <c:pt idx="49">
                  <c:v>629.464083406126</c:v>
                </c:pt>
                <c:pt idx="50">
                  <c:v>608.8259167370727</c:v>
                </c:pt>
                <c:pt idx="51">
                  <c:v>588.1877500680194</c:v>
                </c:pt>
                <c:pt idx="52">
                  <c:v>567.5495833989661</c:v>
                </c:pt>
                <c:pt idx="53">
                  <c:v>546.9114167299128</c:v>
                </c:pt>
                <c:pt idx="54">
                  <c:v>526.2732500608594</c:v>
                </c:pt>
                <c:pt idx="55">
                  <c:v>505.6350833918062</c:v>
                </c:pt>
                <c:pt idx="56">
                  <c:v>484.9969167227529</c:v>
                </c:pt>
                <c:pt idx="57">
                  <c:v>464.3587500536996</c:v>
                </c:pt>
                <c:pt idx="58">
                  <c:v>443.7205833846462</c:v>
                </c:pt>
                <c:pt idx="59">
                  <c:v>423.082416715593</c:v>
                </c:pt>
                <c:pt idx="60">
                  <c:v>402.4442500465397</c:v>
                </c:pt>
                <c:pt idx="61">
                  <c:v>381.8060833774863</c:v>
                </c:pt>
                <c:pt idx="62">
                  <c:v>361.167916708433</c:v>
                </c:pt>
                <c:pt idx="63">
                  <c:v>340.5297500393797</c:v>
                </c:pt>
                <c:pt idx="64">
                  <c:v>319.8915833703264</c:v>
                </c:pt>
                <c:pt idx="65">
                  <c:v>299.2534167012731</c:v>
                </c:pt>
                <c:pt idx="66">
                  <c:v>278.6152500322198</c:v>
                </c:pt>
                <c:pt idx="67">
                  <c:v>257.9770833631664</c:v>
                </c:pt>
                <c:pt idx="68">
                  <c:v>237.3389166941132</c:v>
                </c:pt>
                <c:pt idx="69">
                  <c:v>216.7007500250598</c:v>
                </c:pt>
                <c:pt idx="70">
                  <c:v>196.0625833560065</c:v>
                </c:pt>
                <c:pt idx="71">
                  <c:v>175.4244166869532</c:v>
                </c:pt>
                <c:pt idx="72">
                  <c:v>154.7862500178999</c:v>
                </c:pt>
                <c:pt idx="73">
                  <c:v>134.1480833488466</c:v>
                </c:pt>
                <c:pt idx="74">
                  <c:v>113.5099166797933</c:v>
                </c:pt>
                <c:pt idx="75">
                  <c:v>92.8717500107399</c:v>
                </c:pt>
                <c:pt idx="76">
                  <c:v>72.23358334168665</c:v>
                </c:pt>
                <c:pt idx="77">
                  <c:v>51.5954166726333</c:v>
                </c:pt>
                <c:pt idx="78">
                  <c:v>30.95725000358004</c:v>
                </c:pt>
                <c:pt idx="79">
                  <c:v>10.31908333452668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16620.0</c:v>
                </c:pt>
                <c:pt idx="1">
                  <c:v>16620.0</c:v>
                </c:pt>
                <c:pt idx="2">
                  <c:v>16620.0</c:v>
                </c:pt>
                <c:pt idx="3">
                  <c:v>16620.0</c:v>
                </c:pt>
                <c:pt idx="4">
                  <c:v>16620.0</c:v>
                </c:pt>
                <c:pt idx="5">
                  <c:v>16620.0</c:v>
                </c:pt>
                <c:pt idx="6">
                  <c:v>16620.0</c:v>
                </c:pt>
                <c:pt idx="7">
                  <c:v>16620.0</c:v>
                </c:pt>
                <c:pt idx="8">
                  <c:v>16620.0</c:v>
                </c:pt>
                <c:pt idx="9">
                  <c:v>16620.0</c:v>
                </c:pt>
                <c:pt idx="10">
                  <c:v>16620.0</c:v>
                </c:pt>
                <c:pt idx="11">
                  <c:v>16620.0</c:v>
                </c:pt>
                <c:pt idx="12">
                  <c:v>16620.0</c:v>
                </c:pt>
                <c:pt idx="13">
                  <c:v>16620.0</c:v>
                </c:pt>
                <c:pt idx="14">
                  <c:v>16620.0</c:v>
                </c:pt>
                <c:pt idx="15">
                  <c:v>16620.0</c:v>
                </c:pt>
                <c:pt idx="16">
                  <c:v>16620.0</c:v>
                </c:pt>
                <c:pt idx="17">
                  <c:v>16620.0</c:v>
                </c:pt>
                <c:pt idx="18">
                  <c:v>16620.0</c:v>
                </c:pt>
                <c:pt idx="19">
                  <c:v>16620.0</c:v>
                </c:pt>
                <c:pt idx="20">
                  <c:v>16620.0</c:v>
                </c:pt>
                <c:pt idx="21">
                  <c:v>16620.0</c:v>
                </c:pt>
                <c:pt idx="22">
                  <c:v>16620.0</c:v>
                </c:pt>
                <c:pt idx="23">
                  <c:v>16620.0</c:v>
                </c:pt>
                <c:pt idx="24">
                  <c:v>16620.0</c:v>
                </c:pt>
                <c:pt idx="25">
                  <c:v>16620.0</c:v>
                </c:pt>
                <c:pt idx="26">
                  <c:v>16620.0</c:v>
                </c:pt>
                <c:pt idx="27">
                  <c:v>16620.0</c:v>
                </c:pt>
                <c:pt idx="28">
                  <c:v>16620.0</c:v>
                </c:pt>
                <c:pt idx="29">
                  <c:v>16620.0</c:v>
                </c:pt>
                <c:pt idx="30">
                  <c:v>16620.0</c:v>
                </c:pt>
                <c:pt idx="31">
                  <c:v>16620.0</c:v>
                </c:pt>
                <c:pt idx="32">
                  <c:v>16620.0</c:v>
                </c:pt>
                <c:pt idx="33">
                  <c:v>16620.0</c:v>
                </c:pt>
                <c:pt idx="34">
                  <c:v>16620.0</c:v>
                </c:pt>
                <c:pt idx="35">
                  <c:v>16620.0</c:v>
                </c:pt>
                <c:pt idx="36">
                  <c:v>16620.0</c:v>
                </c:pt>
                <c:pt idx="37">
                  <c:v>16620.0</c:v>
                </c:pt>
                <c:pt idx="38">
                  <c:v>16620.0</c:v>
                </c:pt>
                <c:pt idx="39">
                  <c:v>16620.0</c:v>
                </c:pt>
                <c:pt idx="40">
                  <c:v>16620.0</c:v>
                </c:pt>
                <c:pt idx="41">
                  <c:v>16620.0</c:v>
                </c:pt>
                <c:pt idx="42">
                  <c:v>16620.0</c:v>
                </c:pt>
                <c:pt idx="43">
                  <c:v>16620.0</c:v>
                </c:pt>
                <c:pt idx="44">
                  <c:v>16620.0</c:v>
                </c:pt>
                <c:pt idx="45">
                  <c:v>16620.0</c:v>
                </c:pt>
                <c:pt idx="46">
                  <c:v>16620.0</c:v>
                </c:pt>
                <c:pt idx="47">
                  <c:v>16506.72727272727</c:v>
                </c:pt>
                <c:pt idx="48">
                  <c:v>16280.18181818182</c:v>
                </c:pt>
                <c:pt idx="49">
                  <c:v>16053.63636363636</c:v>
                </c:pt>
                <c:pt idx="50">
                  <c:v>15827.09090909091</c:v>
                </c:pt>
                <c:pt idx="51">
                  <c:v>15600.54545454545</c:v>
                </c:pt>
                <c:pt idx="52">
                  <c:v>15374.0</c:v>
                </c:pt>
                <c:pt idx="53">
                  <c:v>15147.45454545455</c:v>
                </c:pt>
                <c:pt idx="54">
                  <c:v>14920.90909090909</c:v>
                </c:pt>
                <c:pt idx="55">
                  <c:v>14694.36363636364</c:v>
                </c:pt>
                <c:pt idx="56">
                  <c:v>14467.81818181818</c:v>
                </c:pt>
                <c:pt idx="57">
                  <c:v>14241.27272727273</c:v>
                </c:pt>
                <c:pt idx="58">
                  <c:v>14014.72727272727</c:v>
                </c:pt>
                <c:pt idx="59">
                  <c:v>13788.18181818182</c:v>
                </c:pt>
                <c:pt idx="60">
                  <c:v>13561.63636363636</c:v>
                </c:pt>
                <c:pt idx="61">
                  <c:v>13335.09090909091</c:v>
                </c:pt>
                <c:pt idx="62">
                  <c:v>13108.54545454546</c:v>
                </c:pt>
                <c:pt idx="63">
                  <c:v>12882.0</c:v>
                </c:pt>
                <c:pt idx="64">
                  <c:v>12655.45454545455</c:v>
                </c:pt>
                <c:pt idx="65">
                  <c:v>12428.90909090909</c:v>
                </c:pt>
                <c:pt idx="66">
                  <c:v>12202.36363636364</c:v>
                </c:pt>
                <c:pt idx="67">
                  <c:v>11975.81818181818</c:v>
                </c:pt>
                <c:pt idx="68">
                  <c:v>11749.27272727273</c:v>
                </c:pt>
                <c:pt idx="69">
                  <c:v>11522.72727272727</c:v>
                </c:pt>
                <c:pt idx="70">
                  <c:v>11296.18181818182</c:v>
                </c:pt>
                <c:pt idx="71">
                  <c:v>11069.63636363636</c:v>
                </c:pt>
                <c:pt idx="72">
                  <c:v>10843.09090909091</c:v>
                </c:pt>
                <c:pt idx="73">
                  <c:v>10616.54545454546</c:v>
                </c:pt>
                <c:pt idx="74">
                  <c:v>10390.0</c:v>
                </c:pt>
                <c:pt idx="75">
                  <c:v>10163.45454545455</c:v>
                </c:pt>
                <c:pt idx="76">
                  <c:v>9936.909090909092</c:v>
                </c:pt>
                <c:pt idx="77">
                  <c:v>9710.363636363636</c:v>
                </c:pt>
                <c:pt idx="78">
                  <c:v>9483.818181818181</c:v>
                </c:pt>
                <c:pt idx="79">
                  <c:v>9257.272727272727</c:v>
                </c:pt>
                <c:pt idx="80">
                  <c:v>9144.0</c:v>
                </c:pt>
                <c:pt idx="81">
                  <c:v>9144.0</c:v>
                </c:pt>
                <c:pt idx="82">
                  <c:v>9144.0</c:v>
                </c:pt>
                <c:pt idx="83">
                  <c:v>9144.0</c:v>
                </c:pt>
                <c:pt idx="84">
                  <c:v>9144.0</c:v>
                </c:pt>
                <c:pt idx="85">
                  <c:v>9144.0</c:v>
                </c:pt>
                <c:pt idx="86">
                  <c:v>9144.0</c:v>
                </c:pt>
                <c:pt idx="87">
                  <c:v>9144.0</c:v>
                </c:pt>
                <c:pt idx="88">
                  <c:v>9144.0</c:v>
                </c:pt>
                <c:pt idx="89">
                  <c:v>9144.0</c:v>
                </c:pt>
                <c:pt idx="90">
                  <c:v>9144.0</c:v>
                </c:pt>
                <c:pt idx="91">
                  <c:v>9144.0</c:v>
                </c:pt>
                <c:pt idx="92">
                  <c:v>9144.0</c:v>
                </c:pt>
                <c:pt idx="93">
                  <c:v>9144.0</c:v>
                </c:pt>
                <c:pt idx="94">
                  <c:v>9144.0</c:v>
                </c:pt>
                <c:pt idx="95">
                  <c:v>9144.0</c:v>
                </c:pt>
                <c:pt idx="96">
                  <c:v>8580.084999999999</c:v>
                </c:pt>
                <c:pt idx="97">
                  <c:v>7452.255</c:v>
                </c:pt>
                <c:pt idx="98">
                  <c:v>6324.425</c:v>
                </c:pt>
                <c:pt idx="99">
                  <c:v>5196.595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22.05882352941176</c:v>
                </c:pt>
                <c:pt idx="14">
                  <c:v>66.17647058823529</c:v>
                </c:pt>
                <c:pt idx="15">
                  <c:v>110.2941176470588</c:v>
                </c:pt>
                <c:pt idx="16">
                  <c:v>154.4117647058823</c:v>
                </c:pt>
                <c:pt idx="17">
                  <c:v>198.5294117647059</c:v>
                </c:pt>
                <c:pt idx="18">
                  <c:v>242.6470588235294</c:v>
                </c:pt>
                <c:pt idx="19">
                  <c:v>286.764705882353</c:v>
                </c:pt>
                <c:pt idx="20">
                  <c:v>330.8823529411765</c:v>
                </c:pt>
                <c:pt idx="21">
                  <c:v>375.0</c:v>
                </c:pt>
                <c:pt idx="22">
                  <c:v>419.1176470588235</c:v>
                </c:pt>
                <c:pt idx="23">
                  <c:v>463.2352941176471</c:v>
                </c:pt>
                <c:pt idx="24">
                  <c:v>507.3529411764706</c:v>
                </c:pt>
                <c:pt idx="25">
                  <c:v>551.4705882352941</c:v>
                </c:pt>
                <c:pt idx="26">
                  <c:v>595.5882352941176</c:v>
                </c:pt>
                <c:pt idx="27">
                  <c:v>639.7058823529412</c:v>
                </c:pt>
                <c:pt idx="28">
                  <c:v>683.8235294117648</c:v>
                </c:pt>
                <c:pt idx="29">
                  <c:v>727.9411764705882</c:v>
                </c:pt>
                <c:pt idx="30">
                  <c:v>772.0588235294117</c:v>
                </c:pt>
                <c:pt idx="31">
                  <c:v>816.1764705882352</c:v>
                </c:pt>
                <c:pt idx="32">
                  <c:v>860.2941176470587</c:v>
                </c:pt>
                <c:pt idx="33">
                  <c:v>904.4117647058823</c:v>
                </c:pt>
                <c:pt idx="34">
                  <c:v>948.5294117647059</c:v>
                </c:pt>
                <c:pt idx="35">
                  <c:v>992.6470588235294</c:v>
                </c:pt>
                <c:pt idx="36">
                  <c:v>1036.764705882353</c:v>
                </c:pt>
                <c:pt idx="37">
                  <c:v>1080.882352941176</c:v>
                </c:pt>
                <c:pt idx="38">
                  <c:v>1125.0</c:v>
                </c:pt>
                <c:pt idx="39">
                  <c:v>1169.117647058823</c:v>
                </c:pt>
                <c:pt idx="40">
                  <c:v>1213.235294117647</c:v>
                </c:pt>
                <c:pt idx="41">
                  <c:v>1257.35294117647</c:v>
                </c:pt>
                <c:pt idx="42">
                  <c:v>1301.470588235294</c:v>
                </c:pt>
                <c:pt idx="43">
                  <c:v>1345.588235294118</c:v>
                </c:pt>
                <c:pt idx="44">
                  <c:v>1389.705882352941</c:v>
                </c:pt>
                <c:pt idx="45">
                  <c:v>1433.823529411765</c:v>
                </c:pt>
                <c:pt idx="46">
                  <c:v>1477.941176470588</c:v>
                </c:pt>
                <c:pt idx="47">
                  <c:v>1477.272727272727</c:v>
                </c:pt>
                <c:pt idx="48">
                  <c:v>1431.818181818182</c:v>
                </c:pt>
                <c:pt idx="49">
                  <c:v>1386.363636363636</c:v>
                </c:pt>
                <c:pt idx="50">
                  <c:v>1340.909090909091</c:v>
                </c:pt>
                <c:pt idx="51">
                  <c:v>1295.454545454545</c:v>
                </c:pt>
                <c:pt idx="52">
                  <c:v>1250.0</c:v>
                </c:pt>
                <c:pt idx="53">
                  <c:v>1204.545454545455</c:v>
                </c:pt>
                <c:pt idx="54">
                  <c:v>1159.09090909091</c:v>
                </c:pt>
                <c:pt idx="55">
                  <c:v>1113.636363636364</c:v>
                </c:pt>
                <c:pt idx="56">
                  <c:v>1068.181818181818</c:v>
                </c:pt>
                <c:pt idx="57">
                  <c:v>1022.727272727273</c:v>
                </c:pt>
                <c:pt idx="58">
                  <c:v>977.2727272727272</c:v>
                </c:pt>
                <c:pt idx="59">
                  <c:v>931.8181818181818</c:v>
                </c:pt>
                <c:pt idx="60">
                  <c:v>886.3636363636363</c:v>
                </c:pt>
                <c:pt idx="61">
                  <c:v>840.9090909090908</c:v>
                </c:pt>
                <c:pt idx="62">
                  <c:v>795.4545454545455</c:v>
                </c:pt>
                <c:pt idx="63">
                  <c:v>750.0</c:v>
                </c:pt>
                <c:pt idx="64">
                  <c:v>704.5454545454546</c:v>
                </c:pt>
                <c:pt idx="65">
                  <c:v>659.0909090909091</c:v>
                </c:pt>
                <c:pt idx="66">
                  <c:v>613.6363636363636</c:v>
                </c:pt>
                <c:pt idx="67">
                  <c:v>568.1818181818182</c:v>
                </c:pt>
                <c:pt idx="68">
                  <c:v>522.7272727272727</c:v>
                </c:pt>
                <c:pt idx="69">
                  <c:v>477.2727272727273</c:v>
                </c:pt>
                <c:pt idx="70">
                  <c:v>431.8181818181818</c:v>
                </c:pt>
                <c:pt idx="71">
                  <c:v>386.3636363636365</c:v>
                </c:pt>
                <c:pt idx="72">
                  <c:v>340.909090909091</c:v>
                </c:pt>
                <c:pt idx="73">
                  <c:v>295.4545454545455</c:v>
                </c:pt>
                <c:pt idx="74">
                  <c:v>250.0</c:v>
                </c:pt>
                <c:pt idx="75">
                  <c:v>204.5454545454545</c:v>
                </c:pt>
                <c:pt idx="76">
                  <c:v>159.0909090909092</c:v>
                </c:pt>
                <c:pt idx="77">
                  <c:v>113.6363636363637</c:v>
                </c:pt>
                <c:pt idx="78">
                  <c:v>68.18181818181824</c:v>
                </c:pt>
                <c:pt idx="79">
                  <c:v>22.72727272727275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23416"/>
        <c:axId val="19049448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20747.83546471795</c:v>
                </c:pt>
                <c:pt idx="1">
                  <c:v>20747.83546471795</c:v>
                </c:pt>
                <c:pt idx="2">
                  <c:v>20747.83546471795</c:v>
                </c:pt>
                <c:pt idx="3">
                  <c:v>20747.83546471795</c:v>
                </c:pt>
                <c:pt idx="4">
                  <c:v>20747.83546471795</c:v>
                </c:pt>
                <c:pt idx="5">
                  <c:v>20747.83546471795</c:v>
                </c:pt>
                <c:pt idx="6">
                  <c:v>20747.83546471795</c:v>
                </c:pt>
                <c:pt idx="7">
                  <c:v>20747.83546471795</c:v>
                </c:pt>
                <c:pt idx="8">
                  <c:v>20747.83546471795</c:v>
                </c:pt>
                <c:pt idx="9">
                  <c:v>20747.83546471795</c:v>
                </c:pt>
                <c:pt idx="10">
                  <c:v>20747.83546471795</c:v>
                </c:pt>
                <c:pt idx="11">
                  <c:v>20747.83546471795</c:v>
                </c:pt>
                <c:pt idx="12">
                  <c:v>20747.83546471795</c:v>
                </c:pt>
                <c:pt idx="13">
                  <c:v>20747.83546471795</c:v>
                </c:pt>
                <c:pt idx="14">
                  <c:v>20747.83546471795</c:v>
                </c:pt>
                <c:pt idx="15">
                  <c:v>20747.83546471795</c:v>
                </c:pt>
                <c:pt idx="16">
                  <c:v>20747.83546471795</c:v>
                </c:pt>
                <c:pt idx="17">
                  <c:v>20747.83546471795</c:v>
                </c:pt>
                <c:pt idx="18">
                  <c:v>20747.83546471795</c:v>
                </c:pt>
                <c:pt idx="19">
                  <c:v>20747.83546471795</c:v>
                </c:pt>
                <c:pt idx="20">
                  <c:v>20747.83546471795</c:v>
                </c:pt>
                <c:pt idx="21">
                  <c:v>20747.83546471795</c:v>
                </c:pt>
                <c:pt idx="22">
                  <c:v>20747.83546471795</c:v>
                </c:pt>
                <c:pt idx="23">
                  <c:v>20747.83546471795</c:v>
                </c:pt>
                <c:pt idx="24">
                  <c:v>20747.83546471795</c:v>
                </c:pt>
                <c:pt idx="25">
                  <c:v>20712.83546471795</c:v>
                </c:pt>
                <c:pt idx="26">
                  <c:v>20712.83546471795</c:v>
                </c:pt>
                <c:pt idx="27">
                  <c:v>20712.83546471795</c:v>
                </c:pt>
                <c:pt idx="28">
                  <c:v>20712.83546471795</c:v>
                </c:pt>
                <c:pt idx="29">
                  <c:v>20712.83546471795</c:v>
                </c:pt>
                <c:pt idx="30">
                  <c:v>20712.83546471795</c:v>
                </c:pt>
                <c:pt idx="31">
                  <c:v>20712.83546471795</c:v>
                </c:pt>
                <c:pt idx="32">
                  <c:v>20712.83546471795</c:v>
                </c:pt>
                <c:pt idx="33">
                  <c:v>20712.83546471795</c:v>
                </c:pt>
                <c:pt idx="34">
                  <c:v>20712.83546471795</c:v>
                </c:pt>
                <c:pt idx="35">
                  <c:v>20712.83546471795</c:v>
                </c:pt>
                <c:pt idx="36">
                  <c:v>20712.83546471795</c:v>
                </c:pt>
                <c:pt idx="37">
                  <c:v>20712.83546471795</c:v>
                </c:pt>
                <c:pt idx="38">
                  <c:v>20712.83546471795</c:v>
                </c:pt>
                <c:pt idx="39">
                  <c:v>20712.83546471795</c:v>
                </c:pt>
                <c:pt idx="40">
                  <c:v>20712.83546471795</c:v>
                </c:pt>
                <c:pt idx="41">
                  <c:v>20712.83546471795</c:v>
                </c:pt>
                <c:pt idx="42">
                  <c:v>20712.83546471795</c:v>
                </c:pt>
                <c:pt idx="43">
                  <c:v>20712.83546471795</c:v>
                </c:pt>
                <c:pt idx="44">
                  <c:v>20712.83546471795</c:v>
                </c:pt>
                <c:pt idx="45">
                  <c:v>20712.83546471795</c:v>
                </c:pt>
                <c:pt idx="46">
                  <c:v>20712.83546471795</c:v>
                </c:pt>
                <c:pt idx="47">
                  <c:v>20712.83546471795</c:v>
                </c:pt>
                <c:pt idx="48">
                  <c:v>20712.83546471795</c:v>
                </c:pt>
                <c:pt idx="49">
                  <c:v>20712.83546471795</c:v>
                </c:pt>
                <c:pt idx="50">
                  <c:v>20712.83546471795</c:v>
                </c:pt>
                <c:pt idx="51">
                  <c:v>20712.83546471795</c:v>
                </c:pt>
                <c:pt idx="52">
                  <c:v>20712.83546471795</c:v>
                </c:pt>
                <c:pt idx="53">
                  <c:v>20712.83546471795</c:v>
                </c:pt>
                <c:pt idx="54">
                  <c:v>20712.83546471795</c:v>
                </c:pt>
                <c:pt idx="55">
                  <c:v>20712.83546471795</c:v>
                </c:pt>
                <c:pt idx="56">
                  <c:v>20712.83546471795</c:v>
                </c:pt>
                <c:pt idx="57">
                  <c:v>20712.83546471795</c:v>
                </c:pt>
                <c:pt idx="58">
                  <c:v>20712.83546471795</c:v>
                </c:pt>
                <c:pt idx="59">
                  <c:v>20712.83546471795</c:v>
                </c:pt>
                <c:pt idx="60">
                  <c:v>20712.83546471795</c:v>
                </c:pt>
                <c:pt idx="61">
                  <c:v>20712.83546471795</c:v>
                </c:pt>
                <c:pt idx="62">
                  <c:v>20712.83546471795</c:v>
                </c:pt>
                <c:pt idx="63">
                  <c:v>20712.83546471795</c:v>
                </c:pt>
                <c:pt idx="64">
                  <c:v>20712.83546471795</c:v>
                </c:pt>
                <c:pt idx="65">
                  <c:v>20712.83546471795</c:v>
                </c:pt>
                <c:pt idx="66">
                  <c:v>20712.83546471795</c:v>
                </c:pt>
                <c:pt idx="67">
                  <c:v>20712.83546471795</c:v>
                </c:pt>
                <c:pt idx="68">
                  <c:v>20683.03546471795</c:v>
                </c:pt>
                <c:pt idx="69">
                  <c:v>20683.03546471795</c:v>
                </c:pt>
                <c:pt idx="70">
                  <c:v>20683.03546471795</c:v>
                </c:pt>
                <c:pt idx="71">
                  <c:v>20683.03546471795</c:v>
                </c:pt>
                <c:pt idx="72">
                  <c:v>20683.03546471795</c:v>
                </c:pt>
                <c:pt idx="73">
                  <c:v>20683.03546471795</c:v>
                </c:pt>
                <c:pt idx="74">
                  <c:v>20683.03546471795</c:v>
                </c:pt>
                <c:pt idx="75">
                  <c:v>20683.03546471795</c:v>
                </c:pt>
                <c:pt idx="76">
                  <c:v>20683.03546471795</c:v>
                </c:pt>
                <c:pt idx="77">
                  <c:v>20683.03546471795</c:v>
                </c:pt>
                <c:pt idx="78">
                  <c:v>20683.03546471795</c:v>
                </c:pt>
                <c:pt idx="79">
                  <c:v>20683.03546471795</c:v>
                </c:pt>
                <c:pt idx="80">
                  <c:v>20683.03546471795</c:v>
                </c:pt>
                <c:pt idx="81">
                  <c:v>20683.03546471795</c:v>
                </c:pt>
                <c:pt idx="82">
                  <c:v>20683.03546471795</c:v>
                </c:pt>
                <c:pt idx="83">
                  <c:v>20683.03546471795</c:v>
                </c:pt>
                <c:pt idx="84">
                  <c:v>20683.03546471795</c:v>
                </c:pt>
                <c:pt idx="85">
                  <c:v>20683.03546471795</c:v>
                </c:pt>
                <c:pt idx="86">
                  <c:v>20683.03546471795</c:v>
                </c:pt>
                <c:pt idx="87">
                  <c:v>20683.03546471795</c:v>
                </c:pt>
                <c:pt idx="88">
                  <c:v>20683.03546471795</c:v>
                </c:pt>
                <c:pt idx="89">
                  <c:v>20683.03546471795</c:v>
                </c:pt>
                <c:pt idx="90">
                  <c:v>20683.03546471795</c:v>
                </c:pt>
                <c:pt idx="91">
                  <c:v>20755.03546471795</c:v>
                </c:pt>
                <c:pt idx="92">
                  <c:v>20755.03546471795</c:v>
                </c:pt>
                <c:pt idx="93">
                  <c:v>20755.03546471795</c:v>
                </c:pt>
                <c:pt idx="94">
                  <c:v>20755.03546471795</c:v>
                </c:pt>
                <c:pt idx="95">
                  <c:v>20755.03546471795</c:v>
                </c:pt>
                <c:pt idx="96">
                  <c:v>20755.03546471795</c:v>
                </c:pt>
                <c:pt idx="97">
                  <c:v>20755.03546471795</c:v>
                </c:pt>
                <c:pt idx="98">
                  <c:v>20755.03546471795</c:v>
                </c:pt>
                <c:pt idx="99">
                  <c:v>20755.03546471795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28391.25866831211</c:v>
                </c:pt>
                <c:pt idx="1">
                  <c:v>28391.25866831211</c:v>
                </c:pt>
                <c:pt idx="2">
                  <c:v>28391.25866831211</c:v>
                </c:pt>
                <c:pt idx="3">
                  <c:v>28391.25866831211</c:v>
                </c:pt>
                <c:pt idx="4">
                  <c:v>28391.25866831211</c:v>
                </c:pt>
                <c:pt idx="5">
                  <c:v>28391.25866831211</c:v>
                </c:pt>
                <c:pt idx="6">
                  <c:v>28391.25866831211</c:v>
                </c:pt>
                <c:pt idx="7">
                  <c:v>28391.25866831211</c:v>
                </c:pt>
                <c:pt idx="8">
                  <c:v>28391.25866831211</c:v>
                </c:pt>
                <c:pt idx="9">
                  <c:v>28391.25866831211</c:v>
                </c:pt>
                <c:pt idx="10">
                  <c:v>28391.25866831211</c:v>
                </c:pt>
                <c:pt idx="11">
                  <c:v>28391.25866831211</c:v>
                </c:pt>
                <c:pt idx="12">
                  <c:v>28391.25866831211</c:v>
                </c:pt>
                <c:pt idx="13">
                  <c:v>28840.64811481145</c:v>
                </c:pt>
                <c:pt idx="14">
                  <c:v>29739.42700781013</c:v>
                </c:pt>
                <c:pt idx="15">
                  <c:v>30638.20590080881</c:v>
                </c:pt>
                <c:pt idx="16">
                  <c:v>31536.98479380749</c:v>
                </c:pt>
                <c:pt idx="17">
                  <c:v>32435.76368680617</c:v>
                </c:pt>
                <c:pt idx="18">
                  <c:v>33334.54257980484</c:v>
                </c:pt>
                <c:pt idx="19">
                  <c:v>34233.32147280352</c:v>
                </c:pt>
                <c:pt idx="20">
                  <c:v>35132.1003658022</c:v>
                </c:pt>
                <c:pt idx="21">
                  <c:v>36030.87925880088</c:v>
                </c:pt>
                <c:pt idx="22">
                  <c:v>36929.65815179956</c:v>
                </c:pt>
                <c:pt idx="23">
                  <c:v>37828.43704479825</c:v>
                </c:pt>
                <c:pt idx="24">
                  <c:v>38727.21593779692</c:v>
                </c:pt>
                <c:pt idx="25">
                  <c:v>39625.99483079561</c:v>
                </c:pt>
                <c:pt idx="26">
                  <c:v>40524.77372379429</c:v>
                </c:pt>
                <c:pt idx="27">
                  <c:v>41423.55261679297</c:v>
                </c:pt>
                <c:pt idx="28">
                  <c:v>42322.33150979164</c:v>
                </c:pt>
                <c:pt idx="29">
                  <c:v>43221.11040279032</c:v>
                </c:pt>
                <c:pt idx="30">
                  <c:v>44119.889295789</c:v>
                </c:pt>
                <c:pt idx="31">
                  <c:v>45018.66818878768</c:v>
                </c:pt>
                <c:pt idx="32">
                  <c:v>45917.44708178635</c:v>
                </c:pt>
                <c:pt idx="33">
                  <c:v>46816.22597478504</c:v>
                </c:pt>
                <c:pt idx="34">
                  <c:v>47715.00486778373</c:v>
                </c:pt>
                <c:pt idx="35">
                  <c:v>48613.78376078241</c:v>
                </c:pt>
                <c:pt idx="36">
                  <c:v>49512.56265378109</c:v>
                </c:pt>
                <c:pt idx="37">
                  <c:v>50411.34154677976</c:v>
                </c:pt>
                <c:pt idx="38">
                  <c:v>51310.12043977845</c:v>
                </c:pt>
                <c:pt idx="39">
                  <c:v>52208.89933277712</c:v>
                </c:pt>
                <c:pt idx="40">
                  <c:v>53107.67822577581</c:v>
                </c:pt>
                <c:pt idx="41">
                  <c:v>54006.45711877447</c:v>
                </c:pt>
                <c:pt idx="42">
                  <c:v>54905.23601177317</c:v>
                </c:pt>
                <c:pt idx="43">
                  <c:v>55804.01490477184</c:v>
                </c:pt>
                <c:pt idx="44">
                  <c:v>56702.79379777052</c:v>
                </c:pt>
                <c:pt idx="45">
                  <c:v>57601.5726907692</c:v>
                </c:pt>
                <c:pt idx="46">
                  <c:v>58500.35158376788</c:v>
                </c:pt>
                <c:pt idx="47">
                  <c:v>60326.17245621333</c:v>
                </c:pt>
                <c:pt idx="48">
                  <c:v>63079.03530810557</c:v>
                </c:pt>
                <c:pt idx="49">
                  <c:v>65831.89815999778</c:v>
                </c:pt>
                <c:pt idx="50">
                  <c:v>68584.76101189</c:v>
                </c:pt>
                <c:pt idx="51">
                  <c:v>71337.62386378222</c:v>
                </c:pt>
                <c:pt idx="52">
                  <c:v>74090.48671567446</c:v>
                </c:pt>
                <c:pt idx="53">
                  <c:v>76843.34956756669</c:v>
                </c:pt>
                <c:pt idx="54">
                  <c:v>79596.21241945891</c:v>
                </c:pt>
                <c:pt idx="55">
                  <c:v>82349.07527135113</c:v>
                </c:pt>
                <c:pt idx="56">
                  <c:v>85101.93812324335</c:v>
                </c:pt>
                <c:pt idx="57">
                  <c:v>87854.8009751356</c:v>
                </c:pt>
                <c:pt idx="58">
                  <c:v>90607.66382702782</c:v>
                </c:pt>
                <c:pt idx="59">
                  <c:v>93360.52667892004</c:v>
                </c:pt>
                <c:pt idx="60">
                  <c:v>96113.38953081224</c:v>
                </c:pt>
                <c:pt idx="61">
                  <c:v>98866.25238270448</c:v>
                </c:pt>
                <c:pt idx="62">
                  <c:v>101619.1152345967</c:v>
                </c:pt>
                <c:pt idx="63">
                  <c:v>104371.9780864889</c:v>
                </c:pt>
                <c:pt idx="64">
                  <c:v>107124.8409383812</c:v>
                </c:pt>
                <c:pt idx="65">
                  <c:v>109877.7037902734</c:v>
                </c:pt>
                <c:pt idx="66">
                  <c:v>112630.5666421656</c:v>
                </c:pt>
                <c:pt idx="67">
                  <c:v>115383.4294940578</c:v>
                </c:pt>
                <c:pt idx="68">
                  <c:v>118136.2923459501</c:v>
                </c:pt>
                <c:pt idx="69">
                  <c:v>120889.1551978423</c:v>
                </c:pt>
                <c:pt idx="70">
                  <c:v>123642.0180497345</c:v>
                </c:pt>
                <c:pt idx="71">
                  <c:v>126394.8809016267</c:v>
                </c:pt>
                <c:pt idx="72">
                  <c:v>129147.743753519</c:v>
                </c:pt>
                <c:pt idx="73">
                  <c:v>131900.6066054112</c:v>
                </c:pt>
                <c:pt idx="74">
                  <c:v>134653.4694573034</c:v>
                </c:pt>
                <c:pt idx="75">
                  <c:v>137406.3323091956</c:v>
                </c:pt>
                <c:pt idx="76">
                  <c:v>140159.1951610879</c:v>
                </c:pt>
                <c:pt idx="77">
                  <c:v>142912.0580129801</c:v>
                </c:pt>
                <c:pt idx="78">
                  <c:v>145664.9208648723</c:v>
                </c:pt>
                <c:pt idx="79">
                  <c:v>148417.7837167645</c:v>
                </c:pt>
                <c:pt idx="80">
                  <c:v>155473.7264399248</c:v>
                </c:pt>
                <c:pt idx="81">
                  <c:v>166832.7490343531</c:v>
                </c:pt>
                <c:pt idx="82">
                  <c:v>178191.7716287814</c:v>
                </c:pt>
                <c:pt idx="83">
                  <c:v>189550.7942232097</c:v>
                </c:pt>
                <c:pt idx="84">
                  <c:v>200909.816817638</c:v>
                </c:pt>
                <c:pt idx="85">
                  <c:v>212268.8394120663</c:v>
                </c:pt>
                <c:pt idx="86">
                  <c:v>223627.8620064946</c:v>
                </c:pt>
                <c:pt idx="87">
                  <c:v>234986.8846009229</c:v>
                </c:pt>
                <c:pt idx="88">
                  <c:v>246345.9071953512</c:v>
                </c:pt>
                <c:pt idx="89">
                  <c:v>257704.9297897795</c:v>
                </c:pt>
                <c:pt idx="90">
                  <c:v>269063.9523842079</c:v>
                </c:pt>
                <c:pt idx="91">
                  <c:v>280422.9749786361</c:v>
                </c:pt>
                <c:pt idx="92">
                  <c:v>291781.9975730644</c:v>
                </c:pt>
                <c:pt idx="93">
                  <c:v>303141.0201674927</c:v>
                </c:pt>
                <c:pt idx="94">
                  <c:v>314500.0427619211</c:v>
                </c:pt>
                <c:pt idx="95">
                  <c:v>325859.0653563493</c:v>
                </c:pt>
                <c:pt idx="96">
                  <c:v>336428.4771535635</c:v>
                </c:pt>
                <c:pt idx="97">
                  <c:v>346208.2781535635</c:v>
                </c:pt>
                <c:pt idx="98">
                  <c:v>355988.0791535635</c:v>
                </c:pt>
                <c:pt idx="99">
                  <c:v>365767.8801535635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3416"/>
        <c:axId val="1904944808"/>
      </c:lineChart>
      <c:catAx>
        <c:axId val="211622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494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4944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62234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0.0400431183063512</c:v>
                </c:pt>
                <c:pt idx="2">
                  <c:v>0.0400431183063512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0.0311533374844334</c:v>
                </c:pt>
                <c:pt idx="2">
                  <c:v>0.0311533374844334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0.529945643835616</c:v>
                </c:pt>
                <c:pt idx="2">
                  <c:v>0.498512570799134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>
                  <c:v>0.0441882067247821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0.0134011212163306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0.020921557877758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0.295279692311373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0.531916516064757</c:v>
                </c:pt>
                <c:pt idx="2">
                  <c:v>0.0565003952798375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44451240"/>
        <c:axId val="1945000680"/>
      </c:barChart>
      <c:catAx>
        <c:axId val="194445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500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500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4445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0.126177534246575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0.0586569115815691</c:v>
                </c:pt>
                <c:pt idx="2" formatCode="0.0%">
                  <c:v>0.0586569115815691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0.754979626400996</c:v>
                </c:pt>
                <c:pt idx="2" formatCode="0.0%">
                  <c:v>0.456262977723385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0012024"/>
        <c:axId val="-1979932008"/>
      </c:barChart>
      <c:catAx>
        <c:axId val="-19800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993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993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001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0.00567277509339974</c:v>
                </c:pt>
                <c:pt idx="1">
                  <c:v>0.00567277509339974</c:v>
                </c:pt>
                <c:pt idx="2">
                  <c:v>0.0110118575342466</c:v>
                </c:pt>
                <c:pt idx="3">
                  <c:v>0.0110118575342466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0.364703757302233</c:v>
                </c:pt>
                <c:pt idx="1">
                  <c:v>0.468254620638193</c:v>
                </c:pt>
                <c:pt idx="2">
                  <c:v>0.428816964525328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0.0638608335358765</c:v>
                </c:pt>
                <c:pt idx="1">
                  <c:v>0.0819929320229067</c:v>
                </c:pt>
                <c:pt idx="2">
                  <c:v>0.0750872680651271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0.0183669555756018</c:v>
                </c:pt>
                <c:pt idx="1">
                  <c:v>0.0235819117383119</c:v>
                </c:pt>
                <c:pt idx="2">
                  <c:v>0.0215957800812405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0.00625233838456852</c:v>
                </c:pt>
                <c:pt idx="1">
                  <c:v>0.0080275738314962</c:v>
                </c:pt>
                <c:pt idx="2">
                  <c:v>0.00735147010024909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0.32168288358157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0.193009730148942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0.0176531270130689</c:v>
                </c:pt>
                <c:pt idx="3">
                  <c:v>0.0176531270130689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0.0929266966588668</c:v>
                </c:pt>
                <c:pt idx="1">
                  <c:v>0.0929266966588668</c:v>
                </c:pt>
                <c:pt idx="2">
                  <c:v>0.0929266966588668</c:v>
                </c:pt>
                <c:pt idx="3">
                  <c:v>0.0929266966588668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0.219023076153989</c:v>
                </c:pt>
                <c:pt idx="3">
                  <c:v>0.751874558925934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2417160"/>
        <c:axId val="1982653304"/>
      </c:barChart>
      <c:catAx>
        <c:axId val="198241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653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8265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41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0.504710136986301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0.157200523038605</c:v>
                </c:pt>
                <c:pt idx="3">
                  <c:v>0.0774271232876712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0.141601234261367</c:v>
                </c:pt>
                <c:pt idx="1">
                  <c:v>0.646311371247668</c:v>
                </c:pt>
                <c:pt idx="2">
                  <c:v>0.489110848209063</c:v>
                </c:pt>
                <c:pt idx="3">
                  <c:v>0.568884247959997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52040"/>
        <c:axId val="1789855352"/>
      </c:barChart>
      <c:catAx>
        <c:axId val="1789852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5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85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5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0.0528569161643835</c:v>
                </c:pt>
                <c:pt idx="3">
                  <c:v>0.0528569161643835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0.0378011207970112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0.600408153448935</c:v>
                </c:pt>
                <c:pt idx="1">
                  <c:v>0.600408153448935</c:v>
                </c:pt>
                <c:pt idx="2">
                  <c:v>0.25301019010658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0.0951131294955407</c:v>
                </c:pt>
                <c:pt idx="1">
                  <c:v>0.0951131294955407</c:v>
                </c:pt>
                <c:pt idx="2">
                  <c:v>0.0400803867120457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0.0210583959264018</c:v>
                </c:pt>
                <c:pt idx="3">
                  <c:v>0.0210583959264018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0.263760624973655</c:v>
                </c:pt>
                <c:pt idx="1">
                  <c:v>0.263760624973655</c:v>
                </c:pt>
                <c:pt idx="2">
                  <c:v>0.263760624973655</c:v>
                </c:pt>
                <c:pt idx="3">
                  <c:v>0.263760624973655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0.355744714483383</c:v>
                </c:pt>
                <c:pt idx="3">
                  <c:v>0.611034170504997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739432"/>
        <c:axId val="1789725784"/>
      </c:barChart>
      <c:catAx>
        <c:axId val="1789739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25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72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7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0.0272293204483188</c:v>
                </c:pt>
                <c:pt idx="1">
                  <c:v>0.0272293204483188</c:v>
                </c:pt>
                <c:pt idx="2">
                  <c:v>0.0528569161643836</c:v>
                </c:pt>
                <c:pt idx="3">
                  <c:v>0.0528569161643836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0.124613349937733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0.610017822092905</c:v>
                </c:pt>
                <c:pt idx="1">
                  <c:v>0.610017822092905</c:v>
                </c:pt>
                <c:pt idx="2">
                  <c:v>0.548040763606266</c:v>
                </c:pt>
                <c:pt idx="3">
                  <c:v>0.22597387540446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0.0540720439310724</c:v>
                </c:pt>
                <c:pt idx="1">
                  <c:v>0.0540720439310724</c:v>
                </c:pt>
                <c:pt idx="2">
                  <c:v>0.0485783909461309</c:v>
                </c:pt>
                <c:pt idx="3">
                  <c:v>0.0200303480908526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0.041843115755516</c:v>
                </c:pt>
                <c:pt idx="3">
                  <c:v>0.041843115755516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0.295279692311373</c:v>
                </c:pt>
                <c:pt idx="1">
                  <c:v>0.295279692311373</c:v>
                </c:pt>
                <c:pt idx="2">
                  <c:v>0.295279692311373</c:v>
                </c:pt>
                <c:pt idx="3">
                  <c:v>0.295279692311373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0.22600158111935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616392"/>
        <c:axId val="1789608680"/>
      </c:barChart>
      <c:catAx>
        <c:axId val="1789616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08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960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61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0.057495107279106</c:v>
                </c:pt>
                <c:pt idx="2">
                  <c:v>0.057495107279106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0.00955997077895724</c:v>
                </c:pt>
                <c:pt idx="2">
                  <c:v>0.00955997077895724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0.00019841448786515</c:v>
                </c:pt>
                <c:pt idx="2">
                  <c:v>0.00019841448786515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0.00721507228600546</c:v>
                </c:pt>
                <c:pt idx="2">
                  <c:v>0.00740255635612952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0.0609673608167462</c:v>
                </c:pt>
                <c:pt idx="2">
                  <c:v>0.0609673608167462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0.0927136788751702</c:v>
                </c:pt>
                <c:pt idx="2">
                  <c:v>0.0927136788751702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0.0703469547885533</c:v>
                </c:pt>
                <c:pt idx="2">
                  <c:v>0.0703469547885533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0.216452168580164</c:v>
                </c:pt>
                <c:pt idx="2">
                  <c:v>0.216452168580164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0.113457011697436</c:v>
                </c:pt>
                <c:pt idx="2">
                  <c:v>0.112867374296896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0.0346323469728262</c:v>
                </c:pt>
                <c:pt idx="2">
                  <c:v>0.0346323469728262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0.299786253483527</c:v>
                </c:pt>
                <c:pt idx="2">
                  <c:v>0.299786253483527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0.0101191388811227</c:v>
                </c:pt>
                <c:pt idx="2">
                  <c:v>0.0101191388811227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0.0270565210725205</c:v>
                </c:pt>
                <c:pt idx="2">
                  <c:v>0.0270565210725205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301752"/>
        <c:axId val="1789289992"/>
      </c:barChart>
      <c:catAx>
        <c:axId val="178930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8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28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30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15756.118935509658</v>
          </cell>
          <cell r="E1031">
            <v>15721.118935509658</v>
          </cell>
          <cell r="H1031">
            <v>13076.099112924712</v>
          </cell>
          <cell r="J1031">
            <v>13136.099112924712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7" sqref="N107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1189.9470176038278</v>
      </c>
      <c r="S7" s="221">
        <f>IF($B$81=0,0,(SUMIF($N$6:$N$28,$U7,L$6:L$28)+SUMIF($N$91:$N$118,$U7,L$91:L$118))*$I$83*Poor!$B$81/$B$81)</f>
        <v>1189.9470176038278</v>
      </c>
      <c r="T7" s="221">
        <f>IF($B$81=0,0,(SUMIF($N$6:$N$28,$U7,M$6:M$28)+SUMIF($N$91:$N$118,$U7,M$91:M$118))*$I$83*Poor!$B$81/$B$81)</f>
        <v>1189.9470176038278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0.12617753424657532</v>
      </c>
      <c r="J8" s="24">
        <f t="shared" si="3"/>
        <v>0.12617753424657532</v>
      </c>
      <c r="K8" s="22">
        <f t="shared" si="4"/>
        <v>0.12617753424657532</v>
      </c>
      <c r="L8" s="22">
        <f t="shared" si="5"/>
        <v>0.12617753424657532</v>
      </c>
      <c r="M8" s="223">
        <f t="shared" si="6"/>
        <v>0.12617753424657532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0.50471013698630129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0.50471013698630129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0.12617753424657532</v>
      </c>
      <c r="AJ8" s="120">
        <f t="shared" si="14"/>
        <v>0.25235506849315065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1</v>
      </c>
      <c r="H12" s="24">
        <f t="shared" si="1"/>
        <v>1</v>
      </c>
      <c r="I12" s="22">
        <f t="shared" si="2"/>
        <v>5.8656911581569111E-2</v>
      </c>
      <c r="J12" s="24">
        <f t="shared" si="3"/>
        <v>5.8656911581569111E-2</v>
      </c>
      <c r="K12" s="22">
        <f t="shared" si="4"/>
        <v>5.8656911581569111E-2</v>
      </c>
      <c r="L12" s="22">
        <f t="shared" si="5"/>
        <v>5.8656911581569111E-2</v>
      </c>
      <c r="M12" s="223">
        <f t="shared" si="6"/>
        <v>5.8656911581569111E-2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0.23462764632627645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0.15720052303860524</v>
      </c>
      <c r="AF12" s="122">
        <f>1-SUM(Z12,AB12,AD12)</f>
        <v>0.32999999999999996</v>
      </c>
      <c r="AG12" s="121">
        <f>$M12*AF12*4</f>
        <v>7.7427123287671221E-2</v>
      </c>
      <c r="AH12" s="123">
        <f t="shared" si="12"/>
        <v>1</v>
      </c>
      <c r="AI12" s="183">
        <f t="shared" si="13"/>
        <v>5.8656911581569118E-2</v>
      </c>
      <c r="AJ12" s="120">
        <f t="shared" si="14"/>
        <v>0</v>
      </c>
      <c r="AK12" s="119">
        <f t="shared" si="15"/>
        <v>0.11731382316313824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7580</v>
      </c>
      <c r="S13" s="221">
        <f>IF($B$81=0,0,(SUMIF($N$6:$N$28,$U13,L$6:L$28)+SUMIF($N$91:$N$118,$U13,L$91:L$118))*$I$83*Poor!$B$81/$B$81)</f>
        <v>7580</v>
      </c>
      <c r="T13" s="221">
        <f>IF($B$81=0,0,(SUMIF($N$6:$N$28,$U13,M$6:M$28)+SUMIF($N$91:$N$118,$U13,M$91:M$118))*$I$83*Poor!$B$81/$B$81)</f>
        <v>7580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2292</v>
      </c>
      <c r="S16" s="221">
        <f>IF($B$81=0,0,(SUMIF($N$6:$N$28,$U16,L$6:L$28)+SUMIF($N$91:$N$118,$U16,L$91:L$118))*$I$83*Poor!$B$81/$B$81)</f>
        <v>2292</v>
      </c>
      <c r="T16" s="221">
        <f>IF($B$81=0,0,(SUMIF($N$6:$N$28,$U16,M$6:M$28)+SUMIF($N$91:$N$118,$U16,M$91:M$118))*$I$83*Poor!$B$81/$B$81)</f>
        <v>2750.4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709.31165070828126</v>
      </c>
      <c r="S18" s="221">
        <f>IF($B$81=0,0,(SUMIF($N$6:$N$28,$U18,L$6:L$28)+SUMIF($N$91:$N$118,$U18,L$91:L$118))*$I$83*Poor!$B$81/$B$81)</f>
        <v>709.31165070828126</v>
      </c>
      <c r="T18" s="221">
        <f>IF($B$81=0,0,(SUMIF($N$6:$N$28,$U18,M$6:M$28)+SUMIF($N$91:$N$118,$U18,M$91:M$118))*$I$83*Poor!$B$81/$B$81)</f>
        <v>709.31165070828126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155.07913177234659</v>
      </c>
      <c r="S19" s="221">
        <f>IF($B$81=0,0,(SUMIF($N$6:$N$28,$U19,L$6:L$28)+SUMIF($N$91:$N$118,$U19,L$91:L$118))*$I$83*Poor!$B$81/$B$81)</f>
        <v>155.07913177234659</v>
      </c>
      <c r="T19" s="221">
        <f>IF($B$81=0,0,(SUMIF($N$6:$N$28,$U19,M$6:M$28)+SUMIF($N$91:$N$118,$U19,M$91:M$118))*$I$83*Poor!$B$81/$B$81)</f>
        <v>155.07913177234659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16620</v>
      </c>
      <c r="S20" s="221">
        <f>IF($B$81=0,0,(SUMIF($N$6:$N$28,$U20,L$6:L$28)+SUMIF($N$91:$N$118,$U20,L$91:L$118))*$I$83*Poor!$B$81/$B$81)</f>
        <v>16620</v>
      </c>
      <c r="T20" s="221">
        <f>IF($B$81=0,0,(SUMIF($N$6:$N$28,$U20,M$6:M$28)+SUMIF($N$91:$N$118,$U20,M$91:M$118))*$I$83*Poor!$B$81/$B$81)</f>
        <v>16620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28546.337800084457</v>
      </c>
      <c r="S23" s="179">
        <f>SUM(S7:S22)</f>
        <v>28546.337800084457</v>
      </c>
      <c r="T23" s="179">
        <f>SUM(T7:T22)</f>
        <v>29004.737800084455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20747.835464717951</v>
      </c>
      <c r="S24" s="41">
        <f>IF($B$81=0,0,(SUM(($B$70*$H$70))+((1-$D$29)*$I$83))*Poor!$B$81/$B$81)</f>
        <v>20747.835464717951</v>
      </c>
      <c r="T24" s="41">
        <f>IF($B$81=0,0,(SUM(($B$70*$H$70))+((1-$D$29)*$I$83))*Poor!$B$81/$B$81)</f>
        <v>20747.835464717951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32431.835464717951</v>
      </c>
      <c r="S25" s="41">
        <f>IF($B$81=0,0,(SUM(($B$70*$H$70),($B$71*$H$71))+((1-$D$29)*$I$83))*Poor!$B$81/$B$81)</f>
        <v>32431.835464717951</v>
      </c>
      <c r="T25" s="41">
        <f>IF($B$81=0,0,(SUM(($B$70*$H$70),($B$71*$H$71))+((1-$D$29)*$I$83))*Poor!$B$81/$B$81)</f>
        <v>32431.835464717951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53239.835464717959</v>
      </c>
      <c r="S26" s="41">
        <f>IF($B$81=0,0,(SUM(($B$70*$H$70),($B$71*$H$71),($B$72*$H$72))+((1-$D$29)*$I$83))*Poor!$B$81/$B$81)</f>
        <v>53239.835464717959</v>
      </c>
      <c r="T26" s="41">
        <f>IF($B$81=0,0,(SUM(($B$70*$H$70),($B$71*$H$71),($B$72*$H$72))+((1-$D$29)*$I$83))*Poor!$B$81/$B$81)</f>
        <v>53239.835464717959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1.7388074480543212</v>
      </c>
      <c r="E30" s="75">
        <f>Poor!E30</f>
        <v>1</v>
      </c>
      <c r="H30" s="96">
        <f>(E30*F$7/F$9)</f>
        <v>1</v>
      </c>
      <c r="I30" s="29">
        <f>IF(E30&gt;=1,I119-I124,MIN(I119-I124,B30*H30))</f>
        <v>1.7388074480543212</v>
      </c>
      <c r="J30" s="230">
        <f>IF(I$32&lt;=1,I30,1-SUM(J6:J29))</f>
        <v>0.45626297772338476</v>
      </c>
      <c r="K30" s="22">
        <f t="shared" si="4"/>
        <v>0.75497962640099636</v>
      </c>
      <c r="L30" s="22">
        <f>IF(L124=L119,0,IF(K30="",0,(L119-L124)/(B119-B124)*K30))</f>
        <v>0.75497962640099636</v>
      </c>
      <c r="M30" s="175">
        <f t="shared" si="6"/>
        <v>0.45626297772338476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1.825051910893539</v>
      </c>
      <c r="Z30" s="122">
        <f>IF($Y30=0,0,AA30/($Y$30))</f>
        <v>7.7587510479107377E-2</v>
      </c>
      <c r="AA30" s="187">
        <f>IF(AA79*4/$I$83+SUM(AA6:AA29)&lt;1,AA79*4/$I$83,1-SUM(AA6:AA29))</f>
        <v>0.14160123426136739</v>
      </c>
      <c r="AB30" s="122">
        <f>IF($Y30=0,0,AC30/($Y$30))</f>
        <v>0.3541331440436874</v>
      </c>
      <c r="AC30" s="187">
        <f>IF(AC79*4/$I$83+SUM(AC6:AC29)&lt;1,AC79*4/$I$83,1-SUM(AC6:AC29))</f>
        <v>0.64631137124766858</v>
      </c>
      <c r="AD30" s="122">
        <f>IF($Y30=0,0,AE30/($Y$30))</f>
        <v>0.26799832119273603</v>
      </c>
      <c r="AE30" s="187">
        <f>IF(AE79*4/$I$83+SUM(AE6:AE29)&lt;1,AE79*4/$I$83,1-SUM(AE6:AE29))</f>
        <v>0.48911084820906336</v>
      </c>
      <c r="AF30" s="122">
        <f>IF($Y30=0,0,AG30/($Y$30))</f>
        <v>0.31170852980366659</v>
      </c>
      <c r="AG30" s="187">
        <f>IF(AG79*4/$I$83+SUM(AG6:AG29)&lt;1,AG79*4/$I$83,1-SUM(AG6:AG29))</f>
        <v>0.56888424795999737</v>
      </c>
      <c r="AH30" s="123">
        <f t="shared" si="12"/>
        <v>1.0114275055191975</v>
      </c>
      <c r="AI30" s="183">
        <f t="shared" si="13"/>
        <v>0.46147692541952418</v>
      </c>
      <c r="AJ30" s="120">
        <f t="shared" si="14"/>
        <v>0.39395630275451798</v>
      </c>
      <c r="AK30" s="119">
        <f t="shared" si="15"/>
        <v>0.52899754808453037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-0.11464438781157971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3885.4976646334944</v>
      </c>
      <c r="S31" s="233">
        <f t="shared" si="24"/>
        <v>3885.4976646334944</v>
      </c>
      <c r="T31" s="233">
        <f>IF(T25&gt;T$23,T25-T$23,0)</f>
        <v>3427.0976646334966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2.2825444703309365</v>
      </c>
      <c r="E32" s="2"/>
      <c r="F32" s="2"/>
      <c r="H32" s="17"/>
      <c r="I32" s="22">
        <f>SUM(I6:I30)</f>
        <v>2.2825444703309365</v>
      </c>
      <c r="J32" s="17"/>
      <c r="L32" s="22">
        <f>SUM(L6:L30)</f>
        <v>1.1146443878115797</v>
      </c>
      <c r="M32" s="23"/>
      <c r="N32" s="56"/>
      <c r="O32" s="2"/>
      <c r="P32" s="22"/>
      <c r="Q32" s="233" t="s">
        <v>143</v>
      </c>
      <c r="R32" s="233">
        <f t="shared" si="24"/>
        <v>24693.497664633502</v>
      </c>
      <c r="S32" s="233">
        <f t="shared" si="24"/>
        <v>24693.497664633502</v>
      </c>
      <c r="T32" s="233">
        <f t="shared" si="24"/>
        <v>24235.097664633504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2.3531587868762228E-2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3427.0976646334934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700</v>
      </c>
      <c r="J43" s="38">
        <f t="shared" si="32"/>
        <v>700</v>
      </c>
      <c r="K43" s="40">
        <f t="shared" si="33"/>
        <v>2.6423071115808546E-2</v>
      </c>
      <c r="L43" s="22">
        <f t="shared" si="34"/>
        <v>2.6423071115808546E-2</v>
      </c>
      <c r="M43" s="24">
        <f t="shared" si="35"/>
        <v>2.6423071115808546E-2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175</v>
      </c>
      <c r="AB43" s="156">
        <f>Poor!AB43</f>
        <v>0.25</v>
      </c>
      <c r="AC43" s="147">
        <f t="shared" si="41"/>
        <v>175</v>
      </c>
      <c r="AD43" s="156">
        <f>Poor!AD43</f>
        <v>0.25</v>
      </c>
      <c r="AE43" s="147">
        <f t="shared" si="42"/>
        <v>175</v>
      </c>
      <c r="AF43" s="122">
        <f t="shared" si="29"/>
        <v>0.25</v>
      </c>
      <c r="AG43" s="147">
        <f t="shared" si="36"/>
        <v>175</v>
      </c>
      <c r="AH43" s="123">
        <f t="shared" si="37"/>
        <v>1</v>
      </c>
      <c r="AI43" s="112">
        <f t="shared" si="37"/>
        <v>700</v>
      </c>
      <c r="AJ43" s="148">
        <f t="shared" si="38"/>
        <v>350</v>
      </c>
      <c r="AK43" s="147">
        <f t="shared" si="39"/>
        <v>350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880</v>
      </c>
      <c r="J44" s="38">
        <f t="shared" si="32"/>
        <v>880</v>
      </c>
      <c r="K44" s="40">
        <f t="shared" si="33"/>
        <v>3.3217575117016458E-2</v>
      </c>
      <c r="L44" s="22">
        <f t="shared" si="34"/>
        <v>3.3217575117016458E-2</v>
      </c>
      <c r="M44" s="24">
        <f t="shared" si="35"/>
        <v>3.3217575117016458E-2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220</v>
      </c>
      <c r="AB44" s="156">
        <f>Poor!AB44</f>
        <v>0.25</v>
      </c>
      <c r="AC44" s="147">
        <f t="shared" si="41"/>
        <v>220</v>
      </c>
      <c r="AD44" s="156">
        <f>Poor!AD44</f>
        <v>0.25</v>
      </c>
      <c r="AE44" s="147">
        <f t="shared" si="42"/>
        <v>220</v>
      </c>
      <c r="AF44" s="122">
        <f t="shared" si="29"/>
        <v>0.25</v>
      </c>
      <c r="AG44" s="147">
        <f t="shared" si="36"/>
        <v>220</v>
      </c>
      <c r="AH44" s="123">
        <f t="shared" si="37"/>
        <v>1</v>
      </c>
      <c r="AI44" s="112">
        <f t="shared" si="37"/>
        <v>880</v>
      </c>
      <c r="AJ44" s="148">
        <f t="shared" si="38"/>
        <v>440</v>
      </c>
      <c r="AK44" s="147">
        <f t="shared" si="39"/>
        <v>440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6000</v>
      </c>
      <c r="J45" s="38">
        <f t="shared" si="32"/>
        <v>6000</v>
      </c>
      <c r="K45" s="40">
        <f t="shared" si="33"/>
        <v>0.2264834667069304</v>
      </c>
      <c r="L45" s="22">
        <f t="shared" si="34"/>
        <v>0.2264834667069304</v>
      </c>
      <c r="M45" s="24">
        <f t="shared" si="35"/>
        <v>0.2264834667069304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1500</v>
      </c>
      <c r="AB45" s="156">
        <f>Poor!AB45</f>
        <v>0.25</v>
      </c>
      <c r="AC45" s="147">
        <f t="shared" si="41"/>
        <v>1500</v>
      </c>
      <c r="AD45" s="156">
        <f>Poor!AD45</f>
        <v>0.25</v>
      </c>
      <c r="AE45" s="147">
        <f t="shared" si="42"/>
        <v>1500</v>
      </c>
      <c r="AF45" s="122">
        <f t="shared" si="29"/>
        <v>0.25</v>
      </c>
      <c r="AG45" s="147">
        <f t="shared" si="36"/>
        <v>1500</v>
      </c>
      <c r="AH45" s="123">
        <f t="shared" si="37"/>
        <v>1</v>
      </c>
      <c r="AI45" s="112">
        <f t="shared" si="37"/>
        <v>6000</v>
      </c>
      <c r="AJ45" s="148">
        <f t="shared" si="38"/>
        <v>3000</v>
      </c>
      <c r="AK45" s="147">
        <f t="shared" si="39"/>
        <v>3000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2750.4</v>
      </c>
      <c r="J48" s="38">
        <f t="shared" si="32"/>
        <v>2750.4</v>
      </c>
      <c r="K48" s="40">
        <f t="shared" si="33"/>
        <v>8.651668428204741E-2</v>
      </c>
      <c r="L48" s="22">
        <f t="shared" si="34"/>
        <v>8.651668428204741E-2</v>
      </c>
      <c r="M48" s="24">
        <f t="shared" si="35"/>
        <v>0.1038200211384569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687.6</v>
      </c>
      <c r="AB48" s="156">
        <f>Poor!AB48</f>
        <v>0.25</v>
      </c>
      <c r="AC48" s="147">
        <f t="shared" si="41"/>
        <v>687.6</v>
      </c>
      <c r="AD48" s="156">
        <f>Poor!AD48</f>
        <v>0.25</v>
      </c>
      <c r="AE48" s="147">
        <f t="shared" si="42"/>
        <v>687.6</v>
      </c>
      <c r="AF48" s="122">
        <f t="shared" si="29"/>
        <v>0.25</v>
      </c>
      <c r="AG48" s="147">
        <f t="shared" si="36"/>
        <v>687.6</v>
      </c>
      <c r="AH48" s="123">
        <f t="shared" si="37"/>
        <v>1</v>
      </c>
      <c r="AI48" s="112">
        <f t="shared" si="37"/>
        <v>2750.4</v>
      </c>
      <c r="AJ48" s="148">
        <f t="shared" si="38"/>
        <v>1375.2</v>
      </c>
      <c r="AK48" s="147">
        <f t="shared" si="39"/>
        <v>1375.2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16620</v>
      </c>
      <c r="J50" s="38">
        <f t="shared" si="32"/>
        <v>16620</v>
      </c>
      <c r="K50" s="40">
        <f t="shared" si="33"/>
        <v>0.62735920277819723</v>
      </c>
      <c r="L50" s="22">
        <f t="shared" si="34"/>
        <v>0.62735920277819723</v>
      </c>
      <c r="M50" s="24">
        <f t="shared" si="35"/>
        <v>0.62735920277819723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4155</v>
      </c>
      <c r="AB50" s="156">
        <f>Poor!AB55</f>
        <v>0.25</v>
      </c>
      <c r="AC50" s="147">
        <f t="shared" si="41"/>
        <v>4155</v>
      </c>
      <c r="AD50" s="156">
        <f>Poor!AD55</f>
        <v>0.25</v>
      </c>
      <c r="AE50" s="147">
        <f t="shared" si="42"/>
        <v>4155</v>
      </c>
      <c r="AF50" s="122">
        <f t="shared" si="29"/>
        <v>0.25</v>
      </c>
      <c r="AG50" s="147">
        <f t="shared" si="36"/>
        <v>4155</v>
      </c>
      <c r="AH50" s="123">
        <f t="shared" si="37"/>
        <v>1</v>
      </c>
      <c r="AI50" s="112">
        <f t="shared" si="37"/>
        <v>16620</v>
      </c>
      <c r="AJ50" s="148">
        <f t="shared" si="38"/>
        <v>8310</v>
      </c>
      <c r="AK50" s="147">
        <f t="shared" si="39"/>
        <v>8310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26950.400000000001</v>
      </c>
      <c r="J65" s="39">
        <f>SUM(J37:J64)</f>
        <v>26950.400000000001</v>
      </c>
      <c r="K65" s="40">
        <f>SUM(K37:K64)</f>
        <v>1</v>
      </c>
      <c r="L65" s="22">
        <f>SUM(L37:L64)</f>
        <v>1</v>
      </c>
      <c r="M65" s="24">
        <f>SUM(M37:M64)</f>
        <v>1.0173033368564095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6737.6</v>
      </c>
      <c r="AB65" s="137"/>
      <c r="AC65" s="153">
        <f>SUM(AC37:AC64)</f>
        <v>6737.6</v>
      </c>
      <c r="AD65" s="137"/>
      <c r="AE65" s="153">
        <f>SUM(AE37:AE64)</f>
        <v>6737.6</v>
      </c>
      <c r="AF65" s="137"/>
      <c r="AG65" s="153">
        <f>SUM(AG37:AG64)</f>
        <v>6737.6</v>
      </c>
      <c r="AH65" s="137"/>
      <c r="AI65" s="153">
        <f>SUM(AI37:AI64)</f>
        <v>26950.400000000001</v>
      </c>
      <c r="AJ65" s="153">
        <f>SUM(AJ37:AJ64)</f>
        <v>13475.2</v>
      </c>
      <c r="AK65" s="153">
        <f>SUM(AK37:AK64)</f>
        <v>13475.2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15756.118935509658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15756.118935509659</v>
      </c>
      <c r="J70" s="51">
        <f t="shared" ref="J70:J77" si="44">J124*I$83</f>
        <v>15756.118935509659</v>
      </c>
      <c r="K70" s="40">
        <f>B70/B$76</f>
        <v>0.59475007306015615</v>
      </c>
      <c r="L70" s="22">
        <f t="shared" ref="L70:L74" si="45">(L124*G$37*F$9/F$7)/B$130</f>
        <v>0.59475007306015626</v>
      </c>
      <c r="M70" s="24">
        <f>J70/B$76</f>
        <v>0.59475007306015626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3939.0297338774149</v>
      </c>
      <c r="AB70" s="156">
        <f>Poor!AB70</f>
        <v>0.25</v>
      </c>
      <c r="AC70" s="147">
        <f>$J70*AB70</f>
        <v>3939.0297338774149</v>
      </c>
      <c r="AD70" s="156">
        <f>Poor!AD70</f>
        <v>0.25</v>
      </c>
      <c r="AE70" s="147">
        <f>$J70*AD70</f>
        <v>3939.0297338774149</v>
      </c>
      <c r="AF70" s="156">
        <f>Poor!AF70</f>
        <v>0.25</v>
      </c>
      <c r="AG70" s="147">
        <f>$J70*AF70</f>
        <v>3939.0297338774149</v>
      </c>
      <c r="AH70" s="155">
        <f>SUM(Z70,AB70,AD70,AF70)</f>
        <v>1</v>
      </c>
      <c r="AI70" s="147">
        <f>SUM(AA70,AC70,AE70,AG70)</f>
        <v>15756.118935509659</v>
      </c>
      <c r="AJ70" s="148">
        <f>(AA70+AC70)</f>
        <v>7878.0594677548297</v>
      </c>
      <c r="AK70" s="147">
        <f>(AE70+AG70)</f>
        <v>7878.0594677548297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11194.281064490338</v>
      </c>
      <c r="J71" s="51">
        <f t="shared" si="44"/>
        <v>11194.281064490338</v>
      </c>
      <c r="K71" s="40">
        <f t="shared" ref="K71:K72" si="47">B71/B$76</f>
        <v>0.44103880416729579</v>
      </c>
      <c r="L71" s="22">
        <f t="shared" si="45"/>
        <v>0.40524992693984374</v>
      </c>
      <c r="M71" s="24">
        <f t="shared" ref="M71:M72" si="48">J71/B$76</f>
        <v>0.42255326379625313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82.35</v>
      </c>
      <c r="AB73" s="156">
        <f>Poor!AB73</f>
        <v>0.09</v>
      </c>
      <c r="AC73" s="147">
        <f>$H$73*$B$73*AB73</f>
        <v>82.35</v>
      </c>
      <c r="AD73" s="156">
        <f>Poor!AD73</f>
        <v>0.23</v>
      </c>
      <c r="AE73" s="147">
        <f>$H$73*$B$73*AD73</f>
        <v>210.45000000000002</v>
      </c>
      <c r="AF73" s="156">
        <f>Poor!AF73</f>
        <v>0.59</v>
      </c>
      <c r="AG73" s="147">
        <f>$H$73*$B$73*AF73</f>
        <v>539.85</v>
      </c>
      <c r="AH73" s="155">
        <f>SUM(Z73,AB73,AD73,AF73)</f>
        <v>1</v>
      </c>
      <c r="AI73" s="147">
        <f>SUM(AA73,AC73,AE73,AG73)</f>
        <v>915</v>
      </c>
      <c r="AJ73" s="148">
        <f>(AA73+AC73)</f>
        <v>164.7</v>
      </c>
      <c r="AK73" s="147">
        <f>(AE73+AG73)</f>
        <v>750.30000000000007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11194.281064490338</v>
      </c>
      <c r="J74" s="51">
        <f t="shared" si="44"/>
        <v>2937.3787291238364</v>
      </c>
      <c r="K74" s="40">
        <f>B74/B$76</f>
        <v>0.18347005908698555</v>
      </c>
      <c r="L74" s="22">
        <f t="shared" si="45"/>
        <v>0.18347005908698558</v>
      </c>
      <c r="M74" s="24">
        <f>J74/B$76</f>
        <v>0.11087795293386066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227.90390292700275</v>
      </c>
      <c r="AB74" s="156"/>
      <c r="AC74" s="147">
        <f>AC30*$I$83/4</f>
        <v>1040.223164591675</v>
      </c>
      <c r="AD74" s="156"/>
      <c r="AE74" s="147">
        <f>AE30*$I$83/4</f>
        <v>787.21256811244075</v>
      </c>
      <c r="AF74" s="156"/>
      <c r="AG74" s="147">
        <f>AG30*$I$83/4</f>
        <v>915.6060051317537</v>
      </c>
      <c r="AH74" s="155"/>
      <c r="AI74" s="147">
        <f>SUM(AA74,AC74,AE74,AG74)</f>
        <v>2970.9456407628722</v>
      </c>
      <c r="AJ74" s="148">
        <f>(AA74+AC74)</f>
        <v>1268.1270675186777</v>
      </c>
      <c r="AK74" s="147">
        <f>(AE74+AG74)</f>
        <v>1702.8185732441943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4453.6306241864149</v>
      </c>
      <c r="AB75" s="158"/>
      <c r="AC75" s="149">
        <f>AA75+AC65-SUM(AC70,AC74)</f>
        <v>6211.9777257173255</v>
      </c>
      <c r="AD75" s="158"/>
      <c r="AE75" s="149">
        <f>AC75+AE65-SUM(AE70,AE74)</f>
        <v>8223.3354237274689</v>
      </c>
      <c r="AF75" s="158"/>
      <c r="AG75" s="149">
        <f>IF(SUM(AG6:AG29)+((AG65-AG70-$J$75)*4/I$83)&lt;1,0,AG65-AG70-$J$75-(1-SUM(AG6:AG29))*I$83/4)</f>
        <v>1882.9642609908319</v>
      </c>
      <c r="AH75" s="134"/>
      <c r="AI75" s="149">
        <f>AI76-SUM(AI70,AI74)</f>
        <v>8223.3354237274689</v>
      </c>
      <c r="AJ75" s="151">
        <f>AJ76-SUM(AJ70,AJ74)</f>
        <v>4329.0134647264931</v>
      </c>
      <c r="AK75" s="149">
        <f>AJ75+AK76-SUM(AK70,AK74)</f>
        <v>8223.3354237274689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26950.399999999998</v>
      </c>
      <c r="J76" s="51">
        <f t="shared" si="44"/>
        <v>26950.399999999998</v>
      </c>
      <c r="K76" s="40">
        <f>SUM(K70:K75)</f>
        <v>2.0392423275268792</v>
      </c>
      <c r="L76" s="22">
        <f>SUM(L70:L75)</f>
        <v>1.1834700590869855</v>
      </c>
      <c r="M76" s="24">
        <f>SUM(M70:M75)</f>
        <v>1.1281812897902701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6737.6</v>
      </c>
      <c r="AB76" s="137"/>
      <c r="AC76" s="153">
        <f>AC65</f>
        <v>6737.6</v>
      </c>
      <c r="AD76" s="137"/>
      <c r="AE76" s="153">
        <f>AE65</f>
        <v>6737.6</v>
      </c>
      <c r="AF76" s="137"/>
      <c r="AG76" s="153">
        <f>AG65</f>
        <v>6737.6</v>
      </c>
      <c r="AH76" s="137"/>
      <c r="AI76" s="153">
        <f>SUM(AA76,AC76,AE76,AG76)</f>
        <v>26950.400000000001</v>
      </c>
      <c r="AJ76" s="154">
        <f>SUM(AA76,AC76)</f>
        <v>13475.2</v>
      </c>
      <c r="AK76" s="154">
        <f>SUM(AE76,AG76)</f>
        <v>13475.2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11683.999999999996</v>
      </c>
      <c r="J77" s="100">
        <f t="shared" si="44"/>
        <v>3427.0976646334939</v>
      </c>
      <c r="K77" s="40"/>
      <c r="L77" s="22">
        <f>-(L131*G$37*F$9/F$7)/B$130</f>
        <v>-0.44103880416729568</v>
      </c>
      <c r="M77" s="24">
        <f>-J77/B$76</f>
        <v>-0.12936349330490313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1882.9642609908319</v>
      </c>
      <c r="AB78" s="112"/>
      <c r="AC78" s="112">
        <f>IF(AA75&lt;0,0,AA75)</f>
        <v>4453.6306241864149</v>
      </c>
      <c r="AD78" s="112"/>
      <c r="AE78" s="112">
        <f>AC75</f>
        <v>6211.9777257173255</v>
      </c>
      <c r="AF78" s="112"/>
      <c r="AG78" s="112">
        <f>AE75</f>
        <v>8223.3354237274689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4681.5345271134174</v>
      </c>
      <c r="AB79" s="112"/>
      <c r="AC79" s="112">
        <f>AA79-AA74+AC65-AC70</f>
        <v>7252.2008903090009</v>
      </c>
      <c r="AD79" s="112"/>
      <c r="AE79" s="112">
        <f>AC79-AC74+AE65-AE70</f>
        <v>9010.5479918399124</v>
      </c>
      <c r="AF79" s="112"/>
      <c r="AG79" s="112">
        <f>AE79-AE74+AG65-AG70</f>
        <v>11021.905689850058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6437.9072432755211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1609.4768108188803</v>
      </c>
      <c r="AB83" s="112"/>
      <c r="AC83" s="165">
        <f>$I$83*AB82/4</f>
        <v>1609.4768108188803</v>
      </c>
      <c r="AD83" s="112"/>
      <c r="AE83" s="165">
        <f>$I$83*AD82/4</f>
        <v>1609.4768108188803</v>
      </c>
      <c r="AF83" s="112"/>
      <c r="AG83" s="165">
        <f>$I$83*AF82/4</f>
        <v>1609.4768108188803</v>
      </c>
      <c r="AH83" s="165">
        <f>SUM(AA83,AC83,AE83,AG83)</f>
        <v>6437.9072432755211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20747.835464717951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20747.835464717951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1</v>
      </c>
      <c r="I97" s="22">
        <f t="shared" si="54"/>
        <v>0.10873098563685571</v>
      </c>
      <c r="J97" s="24">
        <f t="shared" si="55"/>
        <v>0.10873098563685571</v>
      </c>
      <c r="K97" s="22">
        <f t="shared" si="56"/>
        <v>0.10873098563685571</v>
      </c>
      <c r="L97" s="22">
        <f t="shared" si="57"/>
        <v>0.10873098563685571</v>
      </c>
      <c r="M97" s="227">
        <f t="shared" si="49"/>
        <v>0.10873098563685571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1</v>
      </c>
      <c r="I98" s="22">
        <f t="shared" si="54"/>
        <v>0.13669038194347574</v>
      </c>
      <c r="J98" s="24">
        <f t="shared" si="55"/>
        <v>0.13669038194347574</v>
      </c>
      <c r="K98" s="22">
        <f t="shared" si="56"/>
        <v>0.13669038194347574</v>
      </c>
      <c r="L98" s="22">
        <f t="shared" si="57"/>
        <v>0.13669038194347574</v>
      </c>
      <c r="M98" s="227">
        <f t="shared" si="49"/>
        <v>0.13669038194347574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1</v>
      </c>
      <c r="I99" s="22">
        <f t="shared" si="54"/>
        <v>0.93197987688733464</v>
      </c>
      <c r="J99" s="24">
        <f t="shared" si="55"/>
        <v>0.93197987688733464</v>
      </c>
      <c r="K99" s="22">
        <f t="shared" si="56"/>
        <v>0.93197987688733464</v>
      </c>
      <c r="L99" s="22">
        <f t="shared" si="57"/>
        <v>0.93197987688733464</v>
      </c>
      <c r="M99" s="227">
        <f t="shared" si="49"/>
        <v>0.93197987688733464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1</v>
      </c>
      <c r="I102" s="22">
        <f t="shared" si="54"/>
        <v>0.42721957556515422</v>
      </c>
      <c r="J102" s="24">
        <f>IF(I$32&lt;=1+I131,I102,L102+J$33*(I102-L102))</f>
        <v>0.42721957556515422</v>
      </c>
      <c r="K102" s="22">
        <f t="shared" si="56"/>
        <v>0.35601631297096181</v>
      </c>
      <c r="L102" s="22">
        <f t="shared" si="57"/>
        <v>0.35601631297096181</v>
      </c>
      <c r="M102" s="227">
        <f t="shared" si="49"/>
        <v>0.42721957556515422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1</v>
      </c>
      <c r="I104" s="22">
        <f t="shared" si="54"/>
        <v>2.5815842589779168</v>
      </c>
      <c r="J104" s="24">
        <f>IF(I$32&lt;=1+I131,I104,L104+J$33*(I104-L104))</f>
        <v>2.5815842589779168</v>
      </c>
      <c r="K104" s="22">
        <f t="shared" si="56"/>
        <v>2.5815842589779168</v>
      </c>
      <c r="L104" s="22">
        <f t="shared" si="57"/>
        <v>2.5815842589779168</v>
      </c>
      <c r="M104" s="227">
        <f t="shared" si="49"/>
        <v>2.5815842589779168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4.1862050790107368</v>
      </c>
      <c r="J119" s="24">
        <f>SUM(J91:J118)</f>
        <v>4.1862050790107368</v>
      </c>
      <c r="K119" s="22">
        <f>SUM(K91:K118)</f>
        <v>4.1150018164165445</v>
      </c>
      <c r="L119" s="22">
        <f>SUM(L91:L118)</f>
        <v>4.1150018164165445</v>
      </c>
      <c r="M119" s="57">
        <f t="shared" si="49"/>
        <v>4.1862050790107368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2.4473976309564156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2.4473976309564156</v>
      </c>
      <c r="J124" s="236">
        <f>IF(SUMPRODUCT($B$124:$B124,$H$124:$H124)&lt;J$119,($B124*$H124),J$119)</f>
        <v>2.4473976309564156</v>
      </c>
      <c r="K124" s="29">
        <f>(B124)</f>
        <v>2.4473976309564156</v>
      </c>
      <c r="L124" s="29">
        <f>IF(SUMPRODUCT($B$124:$B124,$H$124:$H124)&lt;L$119,($B124*$H124),L$119)</f>
        <v>2.4473976309564156</v>
      </c>
      <c r="M124" s="239">
        <f t="shared" si="66"/>
        <v>2.4473976309564156</v>
      </c>
      <c r="N124" s="58"/>
      <c r="O124" s="174">
        <f>B124*H124</f>
        <v>2.4473976309564156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1.7388074480543212</v>
      </c>
      <c r="J125" s="236">
        <f>IF(SUMPRODUCT($B$124:$B125,$H$124:$H125)&lt;J$119,($B125*$H125),IF(SUMPRODUCT($B$124:$B124,$H$124:$H124)&lt;J$119,J$119-SUMPRODUCT($B$124:$B124,$H$124:$H124),0))</f>
        <v>1.7388074480543212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1.6676041854601289</v>
      </c>
      <c r="M125" s="239">
        <f t="shared" si="66"/>
        <v>1.7388074480543212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0.14212693122531853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1.7388074480543212</v>
      </c>
      <c r="J128" s="227">
        <f>(J30)</f>
        <v>0.45626297772338476</v>
      </c>
      <c r="K128" s="29">
        <f>(B128)</f>
        <v>0.75497962640099636</v>
      </c>
      <c r="L128" s="29">
        <f>IF(L124=L119,0,(L119-L124)/(B119-B124)*K128)</f>
        <v>0.75497962640099636</v>
      </c>
      <c r="M128" s="239">
        <f t="shared" si="66"/>
        <v>0.45626297772338476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4.1862050790107368</v>
      </c>
      <c r="J130" s="227">
        <f>(J119)</f>
        <v>4.1862050790107368</v>
      </c>
      <c r="K130" s="29">
        <f>(B130)</f>
        <v>4.1150018164165445</v>
      </c>
      <c r="L130" s="29">
        <f>(L119)</f>
        <v>4.1150018164165445</v>
      </c>
      <c r="M130" s="239">
        <f t="shared" si="66"/>
        <v>4.1862050790107368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1.8148754802586025</v>
      </c>
      <c r="J131" s="236">
        <f>IF(SUMPRODUCT($B124:$B125,$H124:$H125)&gt;(J119-J128),SUMPRODUCT($B124:$B125,$H124:$H125)+J128-J119,0)</f>
        <v>0.53233100992766591</v>
      </c>
      <c r="K131" s="29"/>
      <c r="L131" s="29">
        <f>IF(I131&lt;SUM(L126:L127),0,I131-(SUM(L126:L127)))</f>
        <v>1.8148754802586025</v>
      </c>
      <c r="M131" s="236">
        <f>IF(I131&lt;SUM(M126:M127),0,I131-(SUM(M126:M127)))</f>
        <v>1.8148754802586025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8.3423163138231556E-3</v>
      </c>
      <c r="J6" s="24">
        <f t="shared" ref="J6:J13" si="3">IF(I$32&lt;=1+I$131,I6,B6*H6+J$33*(I6-B6*H6))</f>
        <v>8.3423163138231556E-3</v>
      </c>
      <c r="K6" s="22">
        <f t="shared" ref="K6:K31" si="4">B6</f>
        <v>8.3423163138231556E-3</v>
      </c>
      <c r="L6" s="22">
        <f t="shared" ref="L6:L29" si="5">IF(K6="","",K6*H6)</f>
        <v>8.3423163138231556E-3</v>
      </c>
      <c r="M6" s="223">
        <f t="shared" ref="M6:M31" si="6">J6</f>
        <v>8.3423163138231556E-3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3.3369265255292622E-2</v>
      </c>
      <c r="Z6" s="116">
        <v>0.17</v>
      </c>
      <c r="AA6" s="121">
        <f>$M6*Z6*4</f>
        <v>5.672775093399746E-3</v>
      </c>
      <c r="AB6" s="116">
        <v>0.17</v>
      </c>
      <c r="AC6" s="121">
        <f t="shared" ref="AC6:AC29" si="7">$M6*AB6*4</f>
        <v>5.672775093399746E-3</v>
      </c>
      <c r="AD6" s="116">
        <v>0.33</v>
      </c>
      <c r="AE6" s="121">
        <f t="shared" ref="AE6:AE29" si="8">$M6*AD6*4</f>
        <v>1.1011857534246565E-2</v>
      </c>
      <c r="AF6" s="122">
        <f>1-SUM(Z6,AB6,AD6)</f>
        <v>0.32999999999999996</v>
      </c>
      <c r="AG6" s="121">
        <f>$M6*AF6*4</f>
        <v>1.1011857534246564E-2</v>
      </c>
      <c r="AH6" s="123">
        <f>SUM(Z6,AB6,AD6,AF6)</f>
        <v>1</v>
      </c>
      <c r="AI6" s="183">
        <f>SUM(AA6,AC6,AE6,AG6)/4</f>
        <v>8.3423163138231556E-3</v>
      </c>
      <c r="AJ6" s="120">
        <f>(AA6+AC6)/2</f>
        <v>5.672775093399746E-3</v>
      </c>
      <c r="AK6" s="119">
        <f>(AE6+AG6)/2</f>
        <v>1.1011857534246564E-2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2524.1552099013334</v>
      </c>
      <c r="S7" s="221">
        <f>IF($B$81=0,0,(SUMIF($N$6:$N$28,$U7,L$6:L$28)+SUMIF($N$91:$N$118,$U7,L$91:L$118))*$I$83*Poor!$B$81/$B$81)</f>
        <v>2524.1552099013334</v>
      </c>
      <c r="T7" s="221">
        <f>IF($B$81=0,0,(SUMIF($N$6:$N$28,$U7,M$6:M$28)+SUMIF($N$91:$N$118,$U7,M$91:M$118))*$I$83*Poor!$B$81/$B$81)</f>
        <v>2523.4864689959472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1</v>
      </c>
      <c r="F8" s="22" t="s">
        <v>23</v>
      </c>
      <c r="H8" s="24">
        <f t="shared" si="1"/>
        <v>1</v>
      </c>
      <c r="I8" s="22">
        <f t="shared" si="2"/>
        <v>0.31544383561643835</v>
      </c>
      <c r="J8" s="24">
        <f t="shared" si="3"/>
        <v>0.31544383561643835</v>
      </c>
      <c r="K8" s="22">
        <f t="shared" si="4"/>
        <v>0.31544383561643835</v>
      </c>
      <c r="L8" s="22">
        <f t="shared" si="5"/>
        <v>0.31544383561643835</v>
      </c>
      <c r="M8" s="223">
        <f t="shared" si="6"/>
        <v>0.31544383561643835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400</v>
      </c>
      <c r="S8" s="221">
        <f>IF($B$81=0,0,(SUMIF($N$6:$N$28,$U8,L$6:L$28)+SUMIF($N$91:$N$118,$U8,L$91:L$118))*$I$83*Poor!$B$81/$B$81)</f>
        <v>400</v>
      </c>
      <c r="T8" s="221">
        <f>IF($B$81=0,0,(SUMIF($N$6:$N$28,$U8,M$6:M$28)+SUMIF($N$91:$N$118,$U8,M$91:M$118))*$I$83*Poor!$B$81/$B$81)</f>
        <v>410.39402310564259</v>
      </c>
      <c r="U8" s="222">
        <v>2</v>
      </c>
      <c r="V8" s="184"/>
      <c r="W8" s="115"/>
      <c r="X8" s="124">
        <v>1</v>
      </c>
      <c r="Y8" s="183">
        <f t="shared" si="9"/>
        <v>1.2617753424657534</v>
      </c>
      <c r="Z8" s="125">
        <f>IF($Y8=0,0,AA8/$Y8)</f>
        <v>0.28904016826761803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0.36470375730223276</v>
      </c>
      <c r="AB8" s="125">
        <f>IF($Y8=0,0,AC8/$Y8)</f>
        <v>0.37110775974044047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0.46825462063819279</v>
      </c>
      <c r="AD8" s="125">
        <f>IF($Y8=0,0,AE8/$Y8)</f>
        <v>0.33985207199194156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0.42881696452532791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0.31544383561643835</v>
      </c>
      <c r="AJ8" s="120">
        <f t="shared" si="14"/>
        <v>0.41647918897021274</v>
      </c>
      <c r="AK8" s="119">
        <f t="shared" si="15"/>
        <v>0.21440848226266396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1</v>
      </c>
      <c r="F9" s="28">
        <v>8800</v>
      </c>
      <c r="H9" s="24">
        <f t="shared" si="1"/>
        <v>1</v>
      </c>
      <c r="I9" s="22">
        <f t="shared" si="2"/>
        <v>5.5235258405977594E-2</v>
      </c>
      <c r="J9" s="24">
        <f t="shared" si="3"/>
        <v>5.5235258405977594E-2</v>
      </c>
      <c r="K9" s="22">
        <f t="shared" si="4"/>
        <v>5.5235258405977594E-2</v>
      </c>
      <c r="L9" s="22">
        <f t="shared" si="5"/>
        <v>5.5235258405977594E-2</v>
      </c>
      <c r="M9" s="223">
        <f t="shared" si="6"/>
        <v>5.5235258405977594E-2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53.707058622457645</v>
      </c>
      <c r="S9" s="221">
        <f>IF($B$81=0,0,(SUMIF($N$6:$N$28,$U9,L$6:L$28)+SUMIF($N$91:$N$118,$U9,L$91:L$118))*$I$83*Poor!$B$81/$B$81)</f>
        <v>53.707058622457645</v>
      </c>
      <c r="T9" s="221">
        <f>IF($B$81=0,0,(SUMIF($N$6:$N$28,$U9,M$6:M$28)+SUMIF($N$91:$N$118,$U9,M$91:M$118))*$I$83*Poor!$B$81/$B$81)</f>
        <v>53.707058622457645</v>
      </c>
      <c r="U9" s="222">
        <v>3</v>
      </c>
      <c r="V9" s="56"/>
      <c r="W9" s="115"/>
      <c r="X9" s="124">
        <v>1</v>
      </c>
      <c r="Y9" s="183">
        <f t="shared" si="9"/>
        <v>0.22094103362391038</v>
      </c>
      <c r="Z9" s="125">
        <f>IF($Y9=0,0,AA9/$Y9)</f>
        <v>0.28904016826761808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6.3860833535876516E-2</v>
      </c>
      <c r="AB9" s="125">
        <f>IF($Y9=0,0,AC9/$Y9)</f>
        <v>0.37110775974044047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8.1992932022906709E-2</v>
      </c>
      <c r="AD9" s="125">
        <f>IF($Y9=0,0,AE9/$Y9)</f>
        <v>0.33985207199194151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7.5087268065127152E-2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5.5235258405977594E-2</v>
      </c>
      <c r="AJ9" s="120">
        <f t="shared" si="14"/>
        <v>7.2926882779391605E-2</v>
      </c>
      <c r="AK9" s="119">
        <f t="shared" si="15"/>
        <v>3.7543634032563576E-2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1</v>
      </c>
      <c r="H10" s="24">
        <f t="shared" si="1"/>
        <v>1</v>
      </c>
      <c r="I10" s="22">
        <f t="shared" si="2"/>
        <v>1.9987546699875468E-2</v>
      </c>
      <c r="J10" s="24">
        <f t="shared" si="3"/>
        <v>1.5886161848788567E-2</v>
      </c>
      <c r="K10" s="22">
        <f t="shared" si="4"/>
        <v>1.5990037359900375E-2</v>
      </c>
      <c r="L10" s="22">
        <f t="shared" si="5"/>
        <v>1.5990037359900375E-2</v>
      </c>
      <c r="M10" s="223">
        <f t="shared" si="6"/>
        <v>1.5886161848788567E-2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6.3544647395154266E-2</v>
      </c>
      <c r="Z10" s="125">
        <f>IF($Y10=0,0,AA10/$Y10)</f>
        <v>0.28904016826761808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1.8366955575601848E-2</v>
      </c>
      <c r="AB10" s="125">
        <f>IF($Y10=0,0,AC10/$Y10)</f>
        <v>0.37110775974044047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2.3581911738311916E-2</v>
      </c>
      <c r="AD10" s="125">
        <f>IF($Y10=0,0,AE10/$Y10)</f>
        <v>0.33985207199194145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2.1595780081240502E-2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1.5886161848788567E-2</v>
      </c>
      <c r="AJ10" s="120">
        <f t="shared" si="14"/>
        <v>2.0974433656956882E-2</v>
      </c>
      <c r="AK10" s="119">
        <f t="shared" si="15"/>
        <v>1.0797890040620251E-2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1</v>
      </c>
      <c r="H11" s="24">
        <f t="shared" si="1"/>
        <v>1</v>
      </c>
      <c r="I11" s="22">
        <f t="shared" si="2"/>
        <v>5.4078455790784559E-3</v>
      </c>
      <c r="J11" s="24">
        <f t="shared" si="3"/>
        <v>5.4078455790784559E-3</v>
      </c>
      <c r="K11" s="22">
        <f t="shared" si="4"/>
        <v>5.4078455790784559E-3</v>
      </c>
      <c r="L11" s="22">
        <f t="shared" si="5"/>
        <v>5.4078455790784559E-3</v>
      </c>
      <c r="M11" s="223">
        <f t="shared" si="6"/>
        <v>5.4078455790784559E-3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3728.5</v>
      </c>
      <c r="S11" s="221">
        <f>IF($B$81=0,0,(SUMIF($N$6:$N$28,$U11,L$6:L$28)+SUMIF($N$91:$N$118,$U11,L$91:L$118))*$I$83*Poor!$B$81/$B$81)</f>
        <v>3728.5</v>
      </c>
      <c r="T11" s="221">
        <f>IF($B$81=0,0,(SUMIF($N$6:$N$28,$U11,M$6:M$28)+SUMIF($N$91:$N$118,$U11,M$91:M$118))*$I$83*Poor!$B$81/$B$81)</f>
        <v>3728.5</v>
      </c>
      <c r="U11" s="222">
        <v>5</v>
      </c>
      <c r="V11" s="56"/>
      <c r="W11" s="115"/>
      <c r="X11" s="124">
        <v>1</v>
      </c>
      <c r="Y11" s="183">
        <f t="shared" si="9"/>
        <v>2.1631382316313823E-2</v>
      </c>
      <c r="Z11" s="125">
        <f>IF($Y11=0,0,AA11/$Y11)</f>
        <v>0.28904016826761808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6.2523383845685251E-3</v>
      </c>
      <c r="AB11" s="125">
        <f>IF($Y11=0,0,AC11/$Y11)</f>
        <v>0.37110775974044047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8.0275738314962031E-3</v>
      </c>
      <c r="AD11" s="125">
        <f>IF($Y11=0,0,AE11/$Y11)</f>
        <v>0.33985207199194145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7.3514701002490943E-3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5.407845579078455E-3</v>
      </c>
      <c r="AJ11" s="120">
        <f t="shared" si="14"/>
        <v>7.1399561080323637E-3</v>
      </c>
      <c r="AK11" s="119">
        <f t="shared" si="15"/>
        <v>3.6757350501245472E-3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1</v>
      </c>
      <c r="H13" s="24">
        <f t="shared" si="1"/>
        <v>1</v>
      </c>
      <c r="I13" s="22">
        <f t="shared" si="2"/>
        <v>1.883561643835617E-2</v>
      </c>
      <c r="J13" s="24">
        <f t="shared" si="3"/>
        <v>8.042072089539247E-2</v>
      </c>
      <c r="K13" s="22">
        <f t="shared" si="4"/>
        <v>7.8860958904109588E-2</v>
      </c>
      <c r="L13" s="22">
        <f t="shared" si="5"/>
        <v>7.8860958904109588E-2</v>
      </c>
      <c r="M13" s="224">
        <f t="shared" si="6"/>
        <v>8.042072089539247E-2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13232.319261664672</v>
      </c>
      <c r="S13" s="221">
        <f>IF($B$81=0,0,(SUMIF($N$6:$N$28,$U13,L$6:L$28)+SUMIF($N$91:$N$118,$U13,L$91:L$118))*$I$83*Poor!$B$81/$B$81)</f>
        <v>13232.319261664672</v>
      </c>
      <c r="T13" s="221">
        <f>IF($B$81=0,0,(SUMIF($N$6:$N$28,$U13,M$6:M$28)+SUMIF($N$91:$N$118,$U13,M$91:M$118))*$I$83*Poor!$B$81/$B$81)</f>
        <v>13248.385826499018</v>
      </c>
      <c r="U13" s="222">
        <v>7</v>
      </c>
      <c r="V13" s="56"/>
      <c r="W13" s="110"/>
      <c r="X13" s="118"/>
      <c r="Y13" s="183">
        <f t="shared" si="9"/>
        <v>0.32168288358156988</v>
      </c>
      <c r="Z13" s="116">
        <v>1</v>
      </c>
      <c r="AA13" s="121">
        <f>$M13*Z13*4</f>
        <v>0.32168288358156988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8.042072089539247E-2</v>
      </c>
      <c r="AJ13" s="120">
        <f t="shared" si="14"/>
        <v>0.16084144179078494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1</v>
      </c>
      <c r="F14" s="22"/>
      <c r="H14" s="24">
        <f t="shared" si="1"/>
        <v>1</v>
      </c>
      <c r="I14" s="22">
        <f t="shared" si="2"/>
        <v>1.1301369863013701E-2</v>
      </c>
      <c r="J14" s="24">
        <f>IF(I$32&lt;=1+I131,I14,B14*H14+J$33*(I14-B14*H14))</f>
        <v>4.8252432537235476E-2</v>
      </c>
      <c r="K14" s="22">
        <f t="shared" si="4"/>
        <v>4.731657534246575E-2</v>
      </c>
      <c r="L14" s="22">
        <f t="shared" si="5"/>
        <v>4.731657534246575E-2</v>
      </c>
      <c r="M14" s="224">
        <f t="shared" si="6"/>
        <v>4.8252432537235476E-2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12000</v>
      </c>
      <c r="S14" s="221">
        <f>IF($B$81=0,0,(SUMIF($N$6:$N$28,$U14,L$6:L$28)+SUMIF($N$91:$N$118,$U14,L$91:L$118))*$I$83*Poor!$B$81/$B$81)</f>
        <v>12000</v>
      </c>
      <c r="T14" s="221">
        <f>IF($B$81=0,0,(SUMIF($N$6:$N$28,$U14,M$6:M$28)+SUMIF($N$91:$N$118,$U14,M$91:M$118))*$I$83*Poor!$B$81/$B$81)</f>
        <v>12000</v>
      </c>
      <c r="U14" s="222">
        <v>8</v>
      </c>
      <c r="V14" s="56"/>
      <c r="W14" s="110"/>
      <c r="X14" s="118"/>
      <c r="Y14" s="183">
        <f>M14*4</f>
        <v>0.1930097301489419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0.1930097301489419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4.8252432537235476E-2</v>
      </c>
      <c r="AJ14" s="120">
        <f t="shared" si="14"/>
        <v>9.6504865074470952E-2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561</v>
      </c>
      <c r="S15" s="221">
        <f>IF($B$81=0,0,(SUMIF($N$6:$N$28,$U15,L$6:L$28)+SUMIF($N$91:$N$118,$U15,L$91:L$118))*$I$83*Poor!$B$81/$B$81)</f>
        <v>561</v>
      </c>
      <c r="T15" s="221">
        <f>IF($B$81=0,0,(SUMIF($N$6:$N$28,$U15,M$6:M$28)+SUMIF($N$91:$N$118,$U15,M$91:M$118))*$I$83*Poor!$B$81/$B$81)</f>
        <v>561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6290</v>
      </c>
      <c r="S16" s="221">
        <f>IF($B$81=0,0,(SUMIF($N$6:$N$28,$U16,L$6:L$28)+SUMIF($N$91:$N$118,$U16,L$91:L$118))*$I$83*Poor!$B$81/$B$81)</f>
        <v>6290</v>
      </c>
      <c r="T16" s="221">
        <f>IF($B$81=0,0,(SUMIF($N$6:$N$28,$U16,M$6:M$28)+SUMIF($N$91:$N$118,$U16,M$91:M$118))*$I$83*Poor!$B$81/$B$81)</f>
        <v>6257.3107973327542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1920</v>
      </c>
      <c r="S17" s="221">
        <f>IF($B$81=0,0,(SUMIF($N$6:$N$28,$U17,L$6:L$28)+SUMIF($N$91:$N$118,$U17,L$91:L$118))*$I$83*Poor!$B$81/$B$81)</f>
        <v>1920</v>
      </c>
      <c r="T17" s="221">
        <f>IF($B$81=0,0,(SUMIF($N$6:$N$28,$U17,M$6:M$28)+SUMIF($N$91:$N$118,$U17,M$91:M$118))*$I$83*Poor!$B$81/$B$81)</f>
        <v>1920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681.05950007875936</v>
      </c>
      <c r="S18" s="221">
        <f>IF($B$81=0,0,(SUMIF($N$6:$N$28,$U18,L$6:L$28)+SUMIF($N$91:$N$118,$U18,L$91:L$118))*$I$83*Poor!$B$81/$B$81)</f>
        <v>681.05950007875936</v>
      </c>
      <c r="T18" s="221">
        <f>IF($B$81=0,0,(SUMIF($N$6:$N$28,$U18,M$6:M$28)+SUMIF($N$91:$N$118,$U18,M$91:M$118))*$I$83*Poor!$B$81/$B$81)</f>
        <v>681.05950007875936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60.75611006665526</v>
      </c>
      <c r="S19" s="221">
        <f>IF($B$81=0,0,(SUMIF($N$6:$N$28,$U19,L$6:L$28)+SUMIF($N$91:$N$118,$U19,L$91:L$118))*$I$83*Poor!$B$81/$B$81)</f>
        <v>60.75611006665526</v>
      </c>
      <c r="T19" s="221">
        <f>IF($B$81=0,0,(SUMIF($N$6:$N$28,$U19,M$6:M$28)+SUMIF($N$91:$N$118,$U19,M$91:M$118))*$I$83*Poor!$B$81/$B$81)</f>
        <v>60.75611006665526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16620</v>
      </c>
      <c r="S20" s="221">
        <f>IF($B$81=0,0,(SUMIF($N$6:$N$28,$U20,L$6:L$28)+SUMIF($N$91:$N$118,$U20,L$91:L$118))*$I$83*Poor!$B$81/$B$81)</f>
        <v>16620</v>
      </c>
      <c r="T20" s="221">
        <f>IF($B$81=0,0,(SUMIF($N$6:$N$28,$U20,M$6:M$28)+SUMIF($N$91:$N$118,$U20,M$91:M$118))*$I$83*Poor!$B$81/$B$81)</f>
        <v>16620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1500</v>
      </c>
      <c r="S21" s="221">
        <f>IF($B$81=0,0,(SUMIF($N$6:$N$28,$U21,L$6:L$28)+SUMIF($N$91:$N$118,$U21,L$91:L$118))*$I$83*Poor!$B$81/$B$81)</f>
        <v>1500</v>
      </c>
      <c r="T21" s="221">
        <f>IF($B$81=0,0,(SUMIF($N$6:$N$28,$U21,M$6:M$28)+SUMIF($N$91:$N$118,$U21,M$91:M$118))*$I$83*Poor!$B$81/$B$81)</f>
        <v>1500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59571.497140333879</v>
      </c>
      <c r="S23" s="179">
        <f>SUM(S7:S22)</f>
        <v>59571.497140333879</v>
      </c>
      <c r="T23" s="179">
        <f>SUM(T7:T22)</f>
        <v>59564.599784701233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20712.835464717951</v>
      </c>
      <c r="S24" s="41">
        <f>IF($B$81=0,0,(SUM(($B$70*$H$70))+((1-$D$29)*$I$83))*Poor!$B$81/$B$81)</f>
        <v>20712.835464717951</v>
      </c>
      <c r="T24" s="41">
        <f>IF($B$81=0,0,(SUM(($B$70*$H$70))+((1-$D$29)*$I$83))*Poor!$B$81/$B$81)</f>
        <v>20712.835464717951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32396.835464717951</v>
      </c>
      <c r="S25" s="41">
        <f>IF($B$81=0,0,(SUM(($B$70*$H$70),($B$71*$H$71))+((1-$D$29)*$I$83))*Poor!$B$81/$B$81)</f>
        <v>32396.835464717951</v>
      </c>
      <c r="T25" s="41">
        <f>IF($B$81=0,0,(SUM(($B$70*$H$70),($B$71*$H$71))+((1-$D$29)*$I$83))*Poor!$B$81/$B$81)</f>
        <v>32396.835464717951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53204.835464717959</v>
      </c>
      <c r="S26" s="41">
        <f>IF($B$81=0,0,(SUM(($B$70*$H$70),($B$71*$H$71),($B$72*$H$72))+((1-$D$29)*$I$83))*Poor!$B$81/$B$81)</f>
        <v>53204.835464717959</v>
      </c>
      <c r="T26" s="41">
        <f>IF($B$81=0,0,(SUM(($B$70*$H$70),($B$71*$H$71),($B$72*$H$72))+((1-$D$29)*$I$83))*Poor!$B$81/$B$81)</f>
        <v>53204.835464717959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1.130755636514613E-2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1.130755636514613E-2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4.5230225460584521E-2</v>
      </c>
      <c r="Z27" s="116">
        <v>0.25</v>
      </c>
      <c r="AA27" s="121">
        <f t="shared" si="16"/>
        <v>1.130755636514613E-2</v>
      </c>
      <c r="AB27" s="116">
        <v>0.25</v>
      </c>
      <c r="AC27" s="121">
        <f t="shared" si="7"/>
        <v>1.130755636514613E-2</v>
      </c>
      <c r="AD27" s="116">
        <v>0.25</v>
      </c>
      <c r="AE27" s="121">
        <f t="shared" si="8"/>
        <v>1.130755636514613E-2</v>
      </c>
      <c r="AF27" s="122">
        <f t="shared" si="10"/>
        <v>0.25</v>
      </c>
      <c r="AG27" s="121">
        <f t="shared" si="11"/>
        <v>1.130755636514613E-2</v>
      </c>
      <c r="AH27" s="123">
        <f t="shared" si="12"/>
        <v>1</v>
      </c>
      <c r="AI27" s="183">
        <f t="shared" si="13"/>
        <v>1.130755636514613E-2</v>
      </c>
      <c r="AJ27" s="120">
        <f t="shared" si="14"/>
        <v>1.130755636514613E-2</v>
      </c>
      <c r="AK27" s="119">
        <f t="shared" si="15"/>
        <v>1.130755636514613E-2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8.8265635065344385E-3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8.8265635065344385E-3</v>
      </c>
      <c r="N28" s="228"/>
      <c r="O28" s="2"/>
      <c r="P28" s="22"/>
      <c r="V28" s="56"/>
      <c r="W28" s="110"/>
      <c r="X28" s="118"/>
      <c r="Y28" s="183">
        <f t="shared" si="9"/>
        <v>3.5306254026137754E-2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1.7653127013068877E-2</v>
      </c>
      <c r="AF28" s="122">
        <f t="shared" si="10"/>
        <v>0.5</v>
      </c>
      <c r="AG28" s="121">
        <f t="shared" si="11"/>
        <v>1.7653127013068877E-2</v>
      </c>
      <c r="AH28" s="123">
        <f t="shared" si="12"/>
        <v>1</v>
      </c>
      <c r="AI28" s="183">
        <f t="shared" si="13"/>
        <v>8.8265635065344385E-3</v>
      </c>
      <c r="AJ28" s="120">
        <f t="shared" si="14"/>
        <v>0</v>
      </c>
      <c r="AK28" s="119">
        <f t="shared" si="15"/>
        <v>1.7653127013068877E-2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9.2926696658866853E-2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9.2926696658866853E-2</v>
      </c>
      <c r="N29" s="228"/>
      <c r="P29" s="22"/>
      <c r="V29" s="56"/>
      <c r="W29" s="110"/>
      <c r="X29" s="118"/>
      <c r="Y29" s="183">
        <f t="shared" si="9"/>
        <v>0.37170678663546741</v>
      </c>
      <c r="Z29" s="116">
        <v>0.25</v>
      </c>
      <c r="AA29" s="121">
        <f t="shared" si="16"/>
        <v>9.2926696658866853E-2</v>
      </c>
      <c r="AB29" s="116">
        <v>0.25</v>
      </c>
      <c r="AC29" s="121">
        <f t="shared" si="7"/>
        <v>9.2926696658866853E-2</v>
      </c>
      <c r="AD29" s="116">
        <v>0.25</v>
      </c>
      <c r="AE29" s="121">
        <f t="shared" si="8"/>
        <v>9.2926696658866853E-2</v>
      </c>
      <c r="AF29" s="122">
        <f t="shared" si="10"/>
        <v>0.25</v>
      </c>
      <c r="AG29" s="121">
        <f t="shared" si="11"/>
        <v>9.2926696658866853E-2</v>
      </c>
      <c r="AH29" s="123">
        <f t="shared" si="12"/>
        <v>1</v>
      </c>
      <c r="AI29" s="183">
        <f t="shared" si="13"/>
        <v>9.2926696658866853E-2</v>
      </c>
      <c r="AJ29" s="120">
        <f t="shared" si="14"/>
        <v>9.2926696658866853E-2</v>
      </c>
      <c r="AK29" s="119">
        <f t="shared" si="15"/>
        <v>9.2926696658866853E-2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6.302728438169547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6.302728438169547</v>
      </c>
      <c r="J30" s="230">
        <f>IF(I$32&lt;=1,I30,1-SUM(J6:J29))</f>
        <v>0.2427244087699808</v>
      </c>
      <c r="K30" s="22">
        <f t="shared" si="4"/>
        <v>0.38133509962640105</v>
      </c>
      <c r="L30" s="22">
        <f>IF(L124=L119,0,IF(K30="",0,(L119-L124)/(B119-B124)*K30))</f>
        <v>0.38133509962640105</v>
      </c>
      <c r="M30" s="175">
        <f t="shared" si="6"/>
        <v>0.2427244087699808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0.97089763507992322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0.22558822705954934</v>
      </c>
      <c r="AE30" s="187">
        <f>IF(AE79*4/$I$83+SUM(AE6:AE29)&lt;1,AE79*4/$I$83,1-SUM(AE6:AE29))</f>
        <v>0.21902307615398919</v>
      </c>
      <c r="AF30" s="122">
        <f>IF($Y30=0,0,AG30/($Y$30))</f>
        <v>0.77441177294045038</v>
      </c>
      <c r="AG30" s="187">
        <f>IF(AG79*4/$I$83+SUM(AG6:AG29)&lt;1,AG79*4/$I$83,1-SUM(AG6:AG29))</f>
        <v>0.7518745589259338</v>
      </c>
      <c r="AH30" s="123">
        <f t="shared" si="12"/>
        <v>0.99999999999999978</v>
      </c>
      <c r="AI30" s="183">
        <f t="shared" si="13"/>
        <v>0.24272440876998075</v>
      </c>
      <c r="AJ30" s="120">
        <f t="shared" si="14"/>
        <v>0</v>
      </c>
      <c r="AK30" s="119">
        <f t="shared" si="15"/>
        <v>0.4854488175399615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-0.13904482429974907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7.0771452045308445</v>
      </c>
      <c r="E32" s="2"/>
      <c r="F32" s="2"/>
      <c r="H32" s="17"/>
      <c r="I32" s="22">
        <f>SUM(I6:I30)</f>
        <v>7.0771452045308445</v>
      </c>
      <c r="J32" s="17"/>
      <c r="L32" s="22">
        <f>SUM(L6:L30)</f>
        <v>1.1390448242997491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0</v>
      </c>
      <c r="T32" s="233">
        <f t="shared" si="50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-2.5985057764106468E-2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3187.5</v>
      </c>
      <c r="J37" s="38">
        <f t="shared" ref="J37:J49" si="53">J91*I$83</f>
        <v>3187.5</v>
      </c>
      <c r="K37" s="40">
        <f t="shared" ref="K37:K49" si="54">(B37/B$65)</f>
        <v>5.7495107279106054E-2</v>
      </c>
      <c r="L37" s="22">
        <f t="shared" ref="L37:L49" si="55">(K37*H37)</f>
        <v>5.7495107279106054E-2</v>
      </c>
      <c r="M37" s="24">
        <f t="shared" ref="M37:M49" si="56">J37/B$65</f>
        <v>5.7495107279106054E-2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3187.5</v>
      </c>
      <c r="AH37" s="123">
        <f>SUM(Z37,AB37,AD37,AF37)</f>
        <v>1</v>
      </c>
      <c r="AI37" s="112">
        <f>SUM(AA37,AC37,AE37,AG37)</f>
        <v>3187.5</v>
      </c>
      <c r="AJ37" s="148">
        <f>(AA37+AC37)</f>
        <v>0</v>
      </c>
      <c r="AK37" s="147">
        <f>(AE37+AG37)</f>
        <v>3187.5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530</v>
      </c>
      <c r="J38" s="38">
        <f t="shared" si="53"/>
        <v>530</v>
      </c>
      <c r="K38" s="40">
        <f t="shared" si="54"/>
        <v>9.5599707789572417E-3</v>
      </c>
      <c r="L38" s="22">
        <f t="shared" si="55"/>
        <v>9.5599707789572417E-3</v>
      </c>
      <c r="M38" s="24">
        <f t="shared" si="56"/>
        <v>9.5599707789572417E-3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530</v>
      </c>
      <c r="AH38" s="123">
        <f t="shared" ref="AH38:AI58" si="61">SUM(Z38,AB38,AD38,AF38)</f>
        <v>1</v>
      </c>
      <c r="AI38" s="112">
        <f t="shared" si="61"/>
        <v>530</v>
      </c>
      <c r="AJ38" s="148">
        <f t="shared" ref="AJ38:AJ64" si="62">(AA38+AC38)</f>
        <v>0</v>
      </c>
      <c r="AK38" s="147">
        <f t="shared" ref="AK38:AK64" si="63">(AE38+AG38)</f>
        <v>530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1.984144878651503E-4</v>
      </c>
      <c r="L39" s="22">
        <f t="shared" si="55"/>
        <v>1.984144878651503E-4</v>
      </c>
      <c r="M39" s="24">
        <f t="shared" si="56"/>
        <v>1.984144878651503E-4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0.28904016826761803</v>
      </c>
      <c r="AA39" s="147">
        <f t="shared" ref="AA39:AA64" si="64">$J39*Z39</f>
        <v>3.1794418509437983</v>
      </c>
      <c r="AB39" s="122">
        <f>AB8</f>
        <v>0.37110775974044047</v>
      </c>
      <c r="AC39" s="147">
        <f t="shared" ref="AC39:AC64" si="65">$J39*AB39</f>
        <v>4.0821853571448452</v>
      </c>
      <c r="AD39" s="122">
        <f>AD8</f>
        <v>0.33985207199194156</v>
      </c>
      <c r="AE39" s="147">
        <f t="shared" ref="AE39:AE64" si="66">$J39*AD39</f>
        <v>3.738372791911357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11</v>
      </c>
      <c r="AJ39" s="148">
        <f t="shared" si="62"/>
        <v>7.2616272080886439</v>
      </c>
      <c r="AK39" s="147">
        <f t="shared" si="63"/>
        <v>3.738372791911357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0.28904016826761808</v>
      </c>
      <c r="AA40" s="147">
        <f t="shared" si="64"/>
        <v>0</v>
      </c>
      <c r="AB40" s="122">
        <f>AB9</f>
        <v>0.37110775974044047</v>
      </c>
      <c r="AC40" s="147">
        <f t="shared" si="65"/>
        <v>0</v>
      </c>
      <c r="AD40" s="122">
        <f>AD9</f>
        <v>0.33985207199194151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0.28904016826761808</v>
      </c>
      <c r="AA41" s="147">
        <f t="shared" si="64"/>
        <v>0</v>
      </c>
      <c r="AB41" s="122">
        <f>AB11</f>
        <v>0.37110775974044047</v>
      </c>
      <c r="AC41" s="147">
        <f t="shared" si="65"/>
        <v>0</v>
      </c>
      <c r="AD41" s="122">
        <f>AD11</f>
        <v>0.33985207199194145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410.39402310564259</v>
      </c>
      <c r="K42" s="40">
        <f t="shared" si="54"/>
        <v>7.2150722860054653E-3</v>
      </c>
      <c r="L42" s="22">
        <f t="shared" si="55"/>
        <v>7.2150722860054653E-3</v>
      </c>
      <c r="M42" s="24">
        <f t="shared" si="56"/>
        <v>7.4025563561295211E-3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102.59850577641065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205.19701155282129</v>
      </c>
      <c r="AF42" s="122">
        <f t="shared" si="57"/>
        <v>0.25</v>
      </c>
      <c r="AG42" s="147">
        <f t="shared" si="60"/>
        <v>102.59850577641065</v>
      </c>
      <c r="AH42" s="123">
        <f t="shared" si="61"/>
        <v>1</v>
      </c>
      <c r="AI42" s="112">
        <f t="shared" si="61"/>
        <v>410.39402310564259</v>
      </c>
      <c r="AJ42" s="148">
        <f t="shared" si="62"/>
        <v>102.59850577641065</v>
      </c>
      <c r="AK42" s="147">
        <f t="shared" si="63"/>
        <v>307.79551732923193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3380</v>
      </c>
      <c r="J43" s="38">
        <f t="shared" si="53"/>
        <v>3380</v>
      </c>
      <c r="K43" s="40">
        <f t="shared" si="54"/>
        <v>6.0967360816746183E-2</v>
      </c>
      <c r="L43" s="22">
        <f t="shared" si="55"/>
        <v>6.0967360816746183E-2</v>
      </c>
      <c r="M43" s="24">
        <f t="shared" si="56"/>
        <v>6.0967360816746183E-2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845</v>
      </c>
      <c r="AB43" s="116">
        <v>0.25</v>
      </c>
      <c r="AC43" s="147">
        <f t="shared" si="65"/>
        <v>845</v>
      </c>
      <c r="AD43" s="116">
        <v>0.25</v>
      </c>
      <c r="AE43" s="147">
        <f t="shared" si="66"/>
        <v>845</v>
      </c>
      <c r="AF43" s="122">
        <f t="shared" si="57"/>
        <v>0.25</v>
      </c>
      <c r="AG43" s="147">
        <f t="shared" si="60"/>
        <v>845</v>
      </c>
      <c r="AH43" s="123">
        <f t="shared" si="61"/>
        <v>1</v>
      </c>
      <c r="AI43" s="112">
        <f t="shared" si="61"/>
        <v>3380</v>
      </c>
      <c r="AJ43" s="148">
        <f t="shared" si="62"/>
        <v>1690</v>
      </c>
      <c r="AK43" s="147">
        <f t="shared" si="63"/>
        <v>1690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5140</v>
      </c>
      <c r="J44" s="38">
        <f t="shared" si="53"/>
        <v>5140</v>
      </c>
      <c r="K44" s="40">
        <f t="shared" si="54"/>
        <v>9.2713678875170236E-2</v>
      </c>
      <c r="L44" s="22">
        <f t="shared" si="55"/>
        <v>9.2713678875170236E-2</v>
      </c>
      <c r="M44" s="24">
        <f t="shared" si="56"/>
        <v>9.2713678875170236E-2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1285</v>
      </c>
      <c r="AB44" s="116">
        <v>0.25</v>
      </c>
      <c r="AC44" s="147">
        <f t="shared" si="65"/>
        <v>1285</v>
      </c>
      <c r="AD44" s="116">
        <v>0.25</v>
      </c>
      <c r="AE44" s="147">
        <f t="shared" si="66"/>
        <v>1285</v>
      </c>
      <c r="AF44" s="122">
        <f t="shared" si="57"/>
        <v>0.25</v>
      </c>
      <c r="AG44" s="147">
        <f t="shared" si="60"/>
        <v>1285</v>
      </c>
      <c r="AH44" s="123">
        <f t="shared" si="61"/>
        <v>1</v>
      </c>
      <c r="AI44" s="112">
        <f t="shared" si="61"/>
        <v>5140</v>
      </c>
      <c r="AJ44" s="148">
        <f t="shared" si="62"/>
        <v>2570</v>
      </c>
      <c r="AK44" s="147">
        <f t="shared" si="63"/>
        <v>2570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3900</v>
      </c>
      <c r="J45" s="38">
        <f t="shared" si="53"/>
        <v>3900</v>
      </c>
      <c r="K45" s="40">
        <f t="shared" si="54"/>
        <v>7.0346954788553281E-2</v>
      </c>
      <c r="L45" s="22">
        <f t="shared" si="55"/>
        <v>7.0346954788553281E-2</v>
      </c>
      <c r="M45" s="24">
        <f t="shared" si="56"/>
        <v>7.0346954788553281E-2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975</v>
      </c>
      <c r="AB45" s="116">
        <v>0.25</v>
      </c>
      <c r="AC45" s="147">
        <f t="shared" si="65"/>
        <v>975</v>
      </c>
      <c r="AD45" s="116">
        <v>0.25</v>
      </c>
      <c r="AE45" s="147">
        <f t="shared" si="66"/>
        <v>975</v>
      </c>
      <c r="AF45" s="122">
        <f t="shared" si="57"/>
        <v>0.25</v>
      </c>
      <c r="AG45" s="147">
        <f t="shared" si="60"/>
        <v>975</v>
      </c>
      <c r="AH45" s="123">
        <f t="shared" si="61"/>
        <v>1</v>
      </c>
      <c r="AI45" s="112">
        <f t="shared" si="61"/>
        <v>3900</v>
      </c>
      <c r="AJ45" s="148">
        <f t="shared" si="62"/>
        <v>1950</v>
      </c>
      <c r="AK45" s="147">
        <f t="shared" si="63"/>
        <v>1950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12000</v>
      </c>
      <c r="J46" s="38">
        <f t="shared" si="53"/>
        <v>12000</v>
      </c>
      <c r="K46" s="40">
        <f t="shared" si="54"/>
        <v>0.21645216858016397</v>
      </c>
      <c r="L46" s="22">
        <f t="shared" si="55"/>
        <v>0.21645216858016397</v>
      </c>
      <c r="M46" s="24">
        <f t="shared" si="56"/>
        <v>0.21645216858016397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3000</v>
      </c>
      <c r="AB46" s="116">
        <v>0.25</v>
      </c>
      <c r="AC46" s="147">
        <f t="shared" si="65"/>
        <v>3000</v>
      </c>
      <c r="AD46" s="116">
        <v>0.25</v>
      </c>
      <c r="AE46" s="147">
        <f t="shared" si="66"/>
        <v>3000</v>
      </c>
      <c r="AF46" s="122">
        <f t="shared" si="57"/>
        <v>0.25</v>
      </c>
      <c r="AG46" s="147">
        <f t="shared" si="60"/>
        <v>3000</v>
      </c>
      <c r="AH46" s="123">
        <f t="shared" si="61"/>
        <v>1</v>
      </c>
      <c r="AI46" s="112">
        <f t="shared" si="61"/>
        <v>12000</v>
      </c>
      <c r="AJ46" s="148">
        <f t="shared" si="62"/>
        <v>6000</v>
      </c>
      <c r="AK46" s="147">
        <f t="shared" si="63"/>
        <v>6000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7548</v>
      </c>
      <c r="J48" s="38">
        <f t="shared" si="53"/>
        <v>6257.3107973327542</v>
      </c>
      <c r="K48" s="40">
        <f t="shared" si="54"/>
        <v>0.11345701169743594</v>
      </c>
      <c r="L48" s="22">
        <f t="shared" si="55"/>
        <v>0.11345701169743594</v>
      </c>
      <c r="M48" s="24">
        <f t="shared" si="56"/>
        <v>0.11286737429689579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1564.3276993331885</v>
      </c>
      <c r="AB48" s="116">
        <v>0.25</v>
      </c>
      <c r="AC48" s="147">
        <f t="shared" si="65"/>
        <v>1564.3276993331885</v>
      </c>
      <c r="AD48" s="116">
        <v>0.25</v>
      </c>
      <c r="AE48" s="147">
        <f t="shared" si="66"/>
        <v>1564.3276993331885</v>
      </c>
      <c r="AF48" s="122">
        <f t="shared" si="57"/>
        <v>0.25</v>
      </c>
      <c r="AG48" s="147">
        <f t="shared" si="60"/>
        <v>1564.3276993331885</v>
      </c>
      <c r="AH48" s="123">
        <f t="shared" si="61"/>
        <v>1</v>
      </c>
      <c r="AI48" s="112">
        <f t="shared" si="61"/>
        <v>6257.3107973327542</v>
      </c>
      <c r="AJ48" s="148">
        <f t="shared" si="62"/>
        <v>3128.6553986663771</v>
      </c>
      <c r="AK48" s="147">
        <f t="shared" si="63"/>
        <v>3128.6553986663771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1920</v>
      </c>
      <c r="J49" s="38">
        <f t="shared" si="53"/>
        <v>1920</v>
      </c>
      <c r="K49" s="40">
        <f t="shared" si="54"/>
        <v>3.4632346972826231E-2</v>
      </c>
      <c r="L49" s="22">
        <f t="shared" si="55"/>
        <v>3.4632346972826231E-2</v>
      </c>
      <c r="M49" s="24">
        <f t="shared" si="56"/>
        <v>3.4632346972826231E-2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480</v>
      </c>
      <c r="AB49" s="116">
        <v>0.25</v>
      </c>
      <c r="AC49" s="147">
        <f t="shared" si="65"/>
        <v>480</v>
      </c>
      <c r="AD49" s="116">
        <v>0.25</v>
      </c>
      <c r="AE49" s="147">
        <f t="shared" si="66"/>
        <v>480</v>
      </c>
      <c r="AF49" s="122">
        <f t="shared" si="57"/>
        <v>0.25</v>
      </c>
      <c r="AG49" s="147">
        <f t="shared" si="60"/>
        <v>480</v>
      </c>
      <c r="AH49" s="123">
        <f t="shared" si="61"/>
        <v>1</v>
      </c>
      <c r="AI49" s="112">
        <f t="shared" si="61"/>
        <v>1920</v>
      </c>
      <c r="AJ49" s="148">
        <f t="shared" si="62"/>
        <v>960</v>
      </c>
      <c r="AK49" s="147">
        <f t="shared" si="63"/>
        <v>960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16620</v>
      </c>
      <c r="J50" s="38">
        <f t="shared" ref="J50:J64" si="70">J104*I$83</f>
        <v>16620</v>
      </c>
      <c r="K50" s="40">
        <f t="shared" ref="K50:K64" si="71">(B50/B$65)</f>
        <v>0.29978625348352711</v>
      </c>
      <c r="L50" s="22">
        <f t="shared" ref="L50:L64" si="72">(K50*H50)</f>
        <v>0.29978625348352711</v>
      </c>
      <c r="M50" s="24">
        <f t="shared" ref="M50:M64" si="73">J50/B$65</f>
        <v>0.29978625348352711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561</v>
      </c>
      <c r="J51" s="38">
        <f t="shared" si="70"/>
        <v>561</v>
      </c>
      <c r="K51" s="40">
        <f t="shared" si="71"/>
        <v>1.0119138881122666E-2</v>
      </c>
      <c r="L51" s="22">
        <f t="shared" si="72"/>
        <v>1.0119138881122666E-2</v>
      </c>
      <c r="M51" s="24">
        <f t="shared" si="73"/>
        <v>1.0119138881122666E-2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1500</v>
      </c>
      <c r="J52" s="38">
        <f t="shared" si="70"/>
        <v>1500</v>
      </c>
      <c r="K52" s="40">
        <f t="shared" si="71"/>
        <v>2.7056521072520497E-2</v>
      </c>
      <c r="L52" s="22">
        <f t="shared" si="72"/>
        <v>2.7056521072520497E-2</v>
      </c>
      <c r="M52" s="24">
        <f t="shared" si="73"/>
        <v>2.7056521072520497E-2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56297.5</v>
      </c>
      <c r="J65" s="39">
        <f>SUM(J37:J64)</f>
        <v>55417.204820438397</v>
      </c>
      <c r="K65" s="40">
        <f>SUM(K37:K64)</f>
        <v>1</v>
      </c>
      <c r="L65" s="22">
        <f>SUM(L37:L64)</f>
        <v>1</v>
      </c>
      <c r="M65" s="24">
        <f>SUM(M37:M64)</f>
        <v>0.99959784666958407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8255.1056469605428</v>
      </c>
      <c r="AB65" s="137"/>
      <c r="AC65" s="153">
        <f>SUM(AC37:AC64)</f>
        <v>8153.4098846903335</v>
      </c>
      <c r="AD65" s="137"/>
      <c r="AE65" s="153">
        <f>SUM(AE37:AE64)</f>
        <v>8358.2630836779208</v>
      </c>
      <c r="AF65" s="137"/>
      <c r="AG65" s="153">
        <f>SUM(AG37:AG64)</f>
        <v>11969.426205109599</v>
      </c>
      <c r="AH65" s="137"/>
      <c r="AI65" s="153">
        <f>SUM(AI37:AI64)</f>
        <v>36736.204820438397</v>
      </c>
      <c r="AJ65" s="153">
        <f>SUM(AJ37:AJ64)</f>
        <v>16408.515531650875</v>
      </c>
      <c r="AK65" s="153">
        <f>SUM(AK37:AK64)</f>
        <v>20327.689288787522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15721.118935509658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15721.118935509656</v>
      </c>
      <c r="J70" s="51">
        <f t="shared" ref="J70:J77" si="75">J124*I$83</f>
        <v>15721.118935509656</v>
      </c>
      <c r="K70" s="40">
        <f>B70/B$76</f>
        <v>0.28357252384147869</v>
      </c>
      <c r="L70" s="22">
        <f t="shared" ref="L70:L75" si="76">(L124*G$37*F$9/F$7)/B$130</f>
        <v>0.28357252384147869</v>
      </c>
      <c r="M70" s="24">
        <f>J70/B$76</f>
        <v>0.28357252384147863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3930.2797338774139</v>
      </c>
      <c r="AB70" s="116">
        <v>0.25</v>
      </c>
      <c r="AC70" s="147">
        <f>$J70*AB70</f>
        <v>3930.2797338774139</v>
      </c>
      <c r="AD70" s="116">
        <v>0.25</v>
      </c>
      <c r="AE70" s="147">
        <f>$J70*AD70</f>
        <v>3930.2797338774139</v>
      </c>
      <c r="AF70" s="122">
        <f>1-SUM(Z70,AB70,AD70)</f>
        <v>0.25</v>
      </c>
      <c r="AG70" s="147">
        <f>$J70*AF70</f>
        <v>3930.2797338774139</v>
      </c>
      <c r="AH70" s="155">
        <f>SUM(Z70,AB70,AD70,AF70)</f>
        <v>1</v>
      </c>
      <c r="AI70" s="147">
        <f>SUM(AA70,AC70,AE70,AG70)</f>
        <v>15721.118935509656</v>
      </c>
      <c r="AJ70" s="148">
        <f>(AA70+AC70)</f>
        <v>7860.5594677548279</v>
      </c>
      <c r="AK70" s="147">
        <f>(AE70+AG70)</f>
        <v>7860.5594677548279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11684</v>
      </c>
      <c r="J71" s="51">
        <f t="shared" si="75"/>
        <v>11684</v>
      </c>
      <c r="K71" s="40">
        <f t="shared" ref="K71:K72" si="78">B71/B$76</f>
        <v>0.21075226147421963</v>
      </c>
      <c r="L71" s="22">
        <f t="shared" si="76"/>
        <v>0.21075226147421963</v>
      </c>
      <c r="M71" s="24">
        <f t="shared" ref="M71:M72" si="79">J71/B$76</f>
        <v>0.21075226147421963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20808</v>
      </c>
      <c r="K72" s="40">
        <f t="shared" si="78"/>
        <v>0.37532806031800431</v>
      </c>
      <c r="L72" s="22">
        <f t="shared" si="76"/>
        <v>0.37532806031800431</v>
      </c>
      <c r="M72" s="24">
        <f t="shared" si="79"/>
        <v>0.37532806031800431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3780</v>
      </c>
      <c r="K73" s="40">
        <f>B73/B$76</f>
        <v>6.8182433102751655E-2</v>
      </c>
      <c r="L73" s="22">
        <f t="shared" si="76"/>
        <v>6.8182433102751641E-2</v>
      </c>
      <c r="M73" s="24">
        <f>J73/B$76</f>
        <v>6.8182433102751655E-2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340.2</v>
      </c>
      <c r="AB73" s="116">
        <v>0.09</v>
      </c>
      <c r="AC73" s="147">
        <f>$H$73*$B$73*AB73</f>
        <v>340.2</v>
      </c>
      <c r="AD73" s="116">
        <v>0.23</v>
      </c>
      <c r="AE73" s="147">
        <f>$H$73*$B$73*AD73</f>
        <v>869.40000000000009</v>
      </c>
      <c r="AF73" s="122">
        <f>1-SUM(Z73,AB73,AD73)</f>
        <v>0.59</v>
      </c>
      <c r="AG73" s="147">
        <f>$H$73*$B$73*AF73</f>
        <v>2230.1999999999998</v>
      </c>
      <c r="AH73" s="155">
        <f>SUM(Z73,AB73,AD73,AF73)</f>
        <v>1</v>
      </c>
      <c r="AI73" s="147">
        <f>SUM(AA73,AC73,AE73,AG73)</f>
        <v>3780</v>
      </c>
      <c r="AJ73" s="148">
        <f>(AA73+AC73)</f>
        <v>680.4</v>
      </c>
      <c r="AK73" s="147">
        <f>(AE73+AG73)</f>
        <v>3099.6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40576.381064490335</v>
      </c>
      <c r="J74" s="51">
        <f t="shared" si="75"/>
        <v>1562.6372293400277</v>
      </c>
      <c r="K74" s="40">
        <f>B74/B$76</f>
        <v>4.4282506155358545E-2</v>
      </c>
      <c r="L74" s="22">
        <f t="shared" si="76"/>
        <v>4.4282506155358545E-2</v>
      </c>
      <c r="M74" s="24">
        <f>J74/B$76</f>
        <v>2.8186351416229001E-2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352.51256210406325</v>
      </c>
      <c r="AF74" s="156"/>
      <c r="AG74" s="147">
        <f>AG30*$I$83/4</f>
        <v>1210.1246672359641</v>
      </c>
      <c r="AH74" s="155"/>
      <c r="AI74" s="147">
        <f>SUM(AA74,AC74,AE74,AG74)</f>
        <v>1562.6372293400273</v>
      </c>
      <c r="AJ74" s="148">
        <f>(AA74+AC74)</f>
        <v>0</v>
      </c>
      <c r="AK74" s="147">
        <f>(AE74+AG74)</f>
        <v>1562.6372293400273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991.38106449034251</v>
      </c>
      <c r="C75" s="46"/>
      <c r="D75" s="38"/>
      <c r="E75" s="32"/>
      <c r="F75" s="32"/>
      <c r="G75" s="32"/>
      <c r="H75" s="31"/>
      <c r="I75" s="47"/>
      <c r="J75" s="51">
        <f t="shared" si="75"/>
        <v>1861.4486555887197</v>
      </c>
      <c r="K75" s="40">
        <f>B75/B$76</f>
        <v>1.7882215108187167E-2</v>
      </c>
      <c r="L75" s="22">
        <f t="shared" si="76"/>
        <v>1.7882215108187199E-2</v>
      </c>
      <c r="M75" s="24">
        <f>J75/B$76</f>
        <v>3.3576216516900757E-2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9292.3990614906288</v>
      </c>
      <c r="AB75" s="158"/>
      <c r="AC75" s="149">
        <f>AA75+AC65-SUM(AC70,AC74)</f>
        <v>13515.529212303547</v>
      </c>
      <c r="AD75" s="158"/>
      <c r="AE75" s="149">
        <f>AC75+AE65-SUM(AE70,AE74)</f>
        <v>17590.999999999993</v>
      </c>
      <c r="AF75" s="158"/>
      <c r="AG75" s="149">
        <f>IF(SUM(AG6:AG29)+((AG65-AG70-$J$75)*4/I$83)&lt;1,0,AG65-AG70-$J$75-(1-SUM(AG6:AG29))*I$83/4)</f>
        <v>4967.5731484075013</v>
      </c>
      <c r="AH75" s="134"/>
      <c r="AI75" s="149">
        <f>AI76-SUM(AI70,AI74)</f>
        <v>19452.448655588712</v>
      </c>
      <c r="AJ75" s="151">
        <f>AJ76-SUM(AJ70,AJ74)</f>
        <v>8547.9560638960465</v>
      </c>
      <c r="AK75" s="149">
        <f>AJ75+AK76-SUM(AK70,AK74)</f>
        <v>19452.448655588712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56297.499999999993</v>
      </c>
      <c r="J76" s="51">
        <f t="shared" si="75"/>
        <v>55417.204820438397</v>
      </c>
      <c r="K76" s="40">
        <f>SUM(K70:K75)</f>
        <v>1</v>
      </c>
      <c r="L76" s="22">
        <f>SUM(L70:L75)</f>
        <v>1</v>
      </c>
      <c r="M76" s="24">
        <f>SUM(M70:M75)</f>
        <v>0.99959784666958396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8255.1056469605428</v>
      </c>
      <c r="AB76" s="137"/>
      <c r="AC76" s="153">
        <f>AC65</f>
        <v>8153.4098846903335</v>
      </c>
      <c r="AD76" s="137"/>
      <c r="AE76" s="153">
        <f>AE65</f>
        <v>8358.2630836779208</v>
      </c>
      <c r="AF76" s="137"/>
      <c r="AG76" s="153">
        <f>AG65</f>
        <v>11969.426205109599</v>
      </c>
      <c r="AH76" s="137"/>
      <c r="AI76" s="153">
        <f>SUM(AA76,AC76,AE76,AG76)</f>
        <v>36736.204820438397</v>
      </c>
      <c r="AJ76" s="154">
        <f>SUM(AA76,AC76)</f>
        <v>16408.515531650875</v>
      </c>
      <c r="AK76" s="154">
        <f>SUM(AE76,AG76)</f>
        <v>20327.689288787522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11684.000000000002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4967.5731484075013</v>
      </c>
      <c r="AB78" s="112"/>
      <c r="AC78" s="112">
        <f>IF(AA75&lt;0,0,AA75)</f>
        <v>9292.3990614906288</v>
      </c>
      <c r="AD78" s="112"/>
      <c r="AE78" s="112">
        <f>AC75</f>
        <v>13515.529212303547</v>
      </c>
      <c r="AF78" s="112"/>
      <c r="AG78" s="112">
        <f>AE75</f>
        <v>17590.999999999993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9292.3990614906288</v>
      </c>
      <c r="AB79" s="112"/>
      <c r="AC79" s="112">
        <f>AA79-AA74+AC65-AC70</f>
        <v>13515.529212303547</v>
      </c>
      <c r="AD79" s="112"/>
      <c r="AE79" s="112">
        <f>AC79-AC74+AE65-AE70</f>
        <v>17943.512562104053</v>
      </c>
      <c r="AF79" s="112"/>
      <c r="AG79" s="112">
        <f>AE79-AE74+AG65-AG70</f>
        <v>25630.146471232172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6437.9072432755211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1609.4768108188803</v>
      </c>
      <c r="AB83" s="112"/>
      <c r="AC83" s="165">
        <f>$I$83*AB82/4</f>
        <v>1609.4768108188803</v>
      </c>
      <c r="AD83" s="112"/>
      <c r="AE83" s="165">
        <f>$I$83*AD82/4</f>
        <v>1609.4768108188803</v>
      </c>
      <c r="AF83" s="112"/>
      <c r="AG83" s="165">
        <f>$I$83*AF82/4</f>
        <v>1609.4768108188803</v>
      </c>
      <c r="AH83" s="165">
        <f>SUM(AA83,AC83,AE83,AG83)</f>
        <v>6437.9072432755211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20712.835464717951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20712.835464717951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1</v>
      </c>
      <c r="I91" s="22">
        <f t="shared" ref="I91" si="82">(D91*H91)</f>
        <v>0.49511430959639652</v>
      </c>
      <c r="J91" s="24">
        <f>IF(I$32&lt;=1+I$131,I91,L91+J$33*(I91-L91))</f>
        <v>0.49511430959639652</v>
      </c>
      <c r="K91" s="22">
        <f t="shared" ref="K91" si="83">IF(B91="",0,B91)</f>
        <v>0.49511430959639652</v>
      </c>
      <c r="L91" s="22">
        <f t="shared" ref="L91" si="84">(K91*H91)</f>
        <v>0.49511430959639652</v>
      </c>
      <c r="M91" s="226">
        <f t="shared" si="80"/>
        <v>0.49511430959639652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1</v>
      </c>
      <c r="I92" s="22">
        <f t="shared" ref="I92:I118" si="88">(D92*H92)</f>
        <v>8.2324889125047887E-2</v>
      </c>
      <c r="J92" s="24">
        <f t="shared" ref="J92:J118" si="89">IF(I$32&lt;=1+I$131,I92,L92+J$33*(I92-L92))</f>
        <v>8.2324889125047887E-2</v>
      </c>
      <c r="K92" s="22">
        <f t="shared" ref="K92:K118" si="90">IF(B92="",0,B92)</f>
        <v>8.2324889125047887E-2</v>
      </c>
      <c r="L92" s="22">
        <f t="shared" ref="L92:L118" si="91">(K92*H92)</f>
        <v>8.2324889125047887E-2</v>
      </c>
      <c r="M92" s="226">
        <f t="shared" ref="M92:M118" si="92">(J92)</f>
        <v>8.2324889125047887E-2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1</v>
      </c>
      <c r="I93" s="22">
        <f t="shared" si="88"/>
        <v>1.7086297742934468E-3</v>
      </c>
      <c r="J93" s="24">
        <f t="shared" si="89"/>
        <v>1.7086297742934468E-3</v>
      </c>
      <c r="K93" s="22">
        <f t="shared" si="90"/>
        <v>1.7086297742934468E-3</v>
      </c>
      <c r="L93" s="22">
        <f t="shared" si="91"/>
        <v>1.7086297742934468E-3</v>
      </c>
      <c r="M93" s="226">
        <f t="shared" si="92"/>
        <v>1.7086297742934468E-3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6.374649518821579E-2</v>
      </c>
      <c r="K96" s="22">
        <f t="shared" si="90"/>
        <v>6.2131991792488975E-2</v>
      </c>
      <c r="L96" s="22">
        <f t="shared" si="91"/>
        <v>6.2131991792488975E-2</v>
      </c>
      <c r="M96" s="226">
        <f t="shared" si="92"/>
        <v>6.374649518821579E-2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1</v>
      </c>
      <c r="I97" s="22">
        <f t="shared" si="88"/>
        <v>0.52501533064653183</v>
      </c>
      <c r="J97" s="24">
        <f t="shared" si="89"/>
        <v>0.52501533064653183</v>
      </c>
      <c r="K97" s="22">
        <f t="shared" si="90"/>
        <v>0.52501533064653183</v>
      </c>
      <c r="L97" s="22">
        <f t="shared" si="91"/>
        <v>0.52501533064653183</v>
      </c>
      <c r="M97" s="226">
        <f t="shared" si="92"/>
        <v>0.52501533064653183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1</v>
      </c>
      <c r="I98" s="22">
        <f t="shared" si="88"/>
        <v>0.79839609453348337</v>
      </c>
      <c r="J98" s="24">
        <f t="shared" si="89"/>
        <v>0.79839609453348337</v>
      </c>
      <c r="K98" s="22">
        <f t="shared" si="90"/>
        <v>0.79839609453348337</v>
      </c>
      <c r="L98" s="22">
        <f t="shared" si="91"/>
        <v>0.79839609453348337</v>
      </c>
      <c r="M98" s="226">
        <f t="shared" si="92"/>
        <v>0.79839609453348337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1</v>
      </c>
      <c r="I99" s="22">
        <f t="shared" si="88"/>
        <v>0.60578691997676748</v>
      </c>
      <c r="J99" s="24">
        <f t="shared" si="89"/>
        <v>0.60578691997676748</v>
      </c>
      <c r="K99" s="22">
        <f t="shared" si="90"/>
        <v>0.60578691997676748</v>
      </c>
      <c r="L99" s="22">
        <f t="shared" si="91"/>
        <v>0.60578691997676748</v>
      </c>
      <c r="M99" s="226">
        <f t="shared" si="92"/>
        <v>0.60578691997676748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1</v>
      </c>
      <c r="I100" s="22">
        <f t="shared" si="88"/>
        <v>1.8639597537746693</v>
      </c>
      <c r="J100" s="24">
        <f t="shared" si="89"/>
        <v>1.8639597537746693</v>
      </c>
      <c r="K100" s="22">
        <f t="shared" si="90"/>
        <v>1.8639597537746693</v>
      </c>
      <c r="L100" s="22">
        <f t="shared" si="91"/>
        <v>1.8639597537746693</v>
      </c>
      <c r="M100" s="226">
        <f t="shared" si="92"/>
        <v>1.8639597537746693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1</v>
      </c>
      <c r="I102" s="22">
        <f t="shared" si="88"/>
        <v>1.172430685124267</v>
      </c>
      <c r="J102" s="24">
        <f t="shared" si="89"/>
        <v>0.97194795775732834</v>
      </c>
      <c r="K102" s="22">
        <f t="shared" si="90"/>
        <v>0.97702557093688913</v>
      </c>
      <c r="L102" s="22">
        <f t="shared" si="91"/>
        <v>0.97702557093688913</v>
      </c>
      <c r="M102" s="226">
        <f t="shared" si="92"/>
        <v>0.97194795775732834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1</v>
      </c>
      <c r="I103" s="22">
        <f t="shared" si="88"/>
        <v>0.29823356060394707</v>
      </c>
      <c r="J103" s="24">
        <f t="shared" si="89"/>
        <v>0.29823356060394707</v>
      </c>
      <c r="K103" s="22">
        <f t="shared" si="90"/>
        <v>0.29823356060394707</v>
      </c>
      <c r="L103" s="22">
        <f t="shared" si="91"/>
        <v>0.29823356060394707</v>
      </c>
      <c r="M103" s="226">
        <f t="shared" si="92"/>
        <v>0.29823356060394707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1</v>
      </c>
      <c r="I104" s="22">
        <f t="shared" si="88"/>
        <v>2.5815842589779168</v>
      </c>
      <c r="J104" s="24">
        <f t="shared" si="89"/>
        <v>2.5815842589779168</v>
      </c>
      <c r="K104" s="22">
        <f t="shared" si="90"/>
        <v>2.5815842589779168</v>
      </c>
      <c r="L104" s="22">
        <f t="shared" si="91"/>
        <v>2.5815842589779168</v>
      </c>
      <c r="M104" s="226">
        <f t="shared" si="92"/>
        <v>2.5815842589779168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1</v>
      </c>
      <c r="I105" s="22">
        <f t="shared" si="88"/>
        <v>8.7140118488965787E-2</v>
      </c>
      <c r="J105" s="24">
        <f t="shared" si="89"/>
        <v>8.7140118488965787E-2</v>
      </c>
      <c r="K105" s="22">
        <f t="shared" si="90"/>
        <v>8.7140118488965787E-2</v>
      </c>
      <c r="L105" s="22">
        <f t="shared" si="91"/>
        <v>8.7140118488965787E-2</v>
      </c>
      <c r="M105" s="226">
        <f t="shared" si="92"/>
        <v>8.7140118488965787E-2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1</v>
      </c>
      <c r="I106" s="22">
        <f t="shared" si="88"/>
        <v>0.23299496922183366</v>
      </c>
      <c r="J106" s="24">
        <f t="shared" si="89"/>
        <v>0.23299496922183366</v>
      </c>
      <c r="K106" s="22">
        <f t="shared" si="90"/>
        <v>0.23299496922183366</v>
      </c>
      <c r="L106" s="22">
        <f t="shared" si="91"/>
        <v>0.23299496922183366</v>
      </c>
      <c r="M106" s="226">
        <f t="shared" si="92"/>
        <v>0.23299496922183366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8.744689519844119</v>
      </c>
      <c r="J119" s="24">
        <f>SUM(J91:J118)</f>
        <v>8.6079532876653975</v>
      </c>
      <c r="K119" s="22">
        <f>SUM(K91:K118)</f>
        <v>8.611416397449231</v>
      </c>
      <c r="L119" s="22">
        <f>SUM(L91:L118)</f>
        <v>8.611416397449231</v>
      </c>
      <c r="M119" s="57">
        <f t="shared" si="80"/>
        <v>8.6079532876653975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2.4419610816745725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2.4419610816745725</v>
      </c>
      <c r="J124" s="236">
        <f>IF(SUMPRODUCT($B$124:$B124,$H$124:$H124)&lt;J$119,($B124*$H124),J$119)</f>
        <v>2.4419610816745725</v>
      </c>
      <c r="K124" s="29">
        <f>(B124)</f>
        <v>2.4419610816745725</v>
      </c>
      <c r="L124" s="29">
        <f>IF(SUMPRODUCT($B$124:$B124,$H$124:$H124)&lt;L$119,($B124*$H124),L$119)</f>
        <v>2.4419610816745725</v>
      </c>
      <c r="M124" s="239">
        <f t="shared" si="93"/>
        <v>2.4419610816745725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239">
        <f t="shared" si="93"/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3.2321062130452765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3.2321062130452765</v>
      </c>
      <c r="M126" s="239">
        <f t="shared" si="93"/>
        <v>3.2321062130452765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0.58714732243902079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0.58714732243902079</v>
      </c>
      <c r="M127" s="239">
        <f t="shared" si="93"/>
        <v>0.58714732243902079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6.302728438169547</v>
      </c>
      <c r="J128" s="227">
        <f>(J30)</f>
        <v>0.2427244087699808</v>
      </c>
      <c r="K128" s="29">
        <f>(B128)</f>
        <v>0.38133509962640105</v>
      </c>
      <c r="L128" s="29">
        <f>IF(L124=L119,0,(L119-L124)/(B119-B124)*K128)</f>
        <v>0.38133509962640105</v>
      </c>
      <c r="M128" s="239">
        <f t="shared" si="93"/>
        <v>0.2427244087699808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0.15399120040535735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0.28913878147794492</v>
      </c>
      <c r="K129" s="29">
        <f>(B129)</f>
        <v>0.15399120040535735</v>
      </c>
      <c r="L129" s="60">
        <f>IF(SUM(L124:L128)&gt;L130,0,L130-SUM(L124:L128))</f>
        <v>0.15399120040535763</v>
      </c>
      <c r="M129" s="239">
        <f t="shared" si="93"/>
        <v>0.28913878147794492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8.744689519844119</v>
      </c>
      <c r="J130" s="227">
        <f>(J119)</f>
        <v>8.6079532876653975</v>
      </c>
      <c r="K130" s="29">
        <f>(B130)</f>
        <v>8.611416397449231</v>
      </c>
      <c r="L130" s="29">
        <f>(L119)</f>
        <v>8.611416397449231</v>
      </c>
      <c r="M130" s="239">
        <f t="shared" si="93"/>
        <v>8.6079532876653975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1.8148754802586033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4" activePane="bottomRight" state="frozen"/>
      <selection pane="topRight" activeCell="B1" sqref="B1"/>
      <selection pane="bottomLeft" activeCell="A3" sqref="A3"/>
      <selection pane="bottomRight" activeCell="N108" sqref="N10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4.0043118306351169E-2</v>
      </c>
      <c r="J6" s="24">
        <f t="shared" ref="J6:J13" si="3">IF(I$32&lt;=1+I$131,I6,B6*H6+J$33*(I6-B6*H6))</f>
        <v>4.0043118306351169E-2</v>
      </c>
      <c r="K6" s="22">
        <f t="shared" ref="K6:K31" si="4">B6</f>
        <v>4.0043118306351169E-2</v>
      </c>
      <c r="L6" s="22">
        <f t="shared" ref="L6:L29" si="5">IF(K6="","",K6*H6)</f>
        <v>4.0043118306351169E-2</v>
      </c>
      <c r="M6" s="223">
        <f t="shared" ref="M6:M31" si="6">J6</f>
        <v>4.0043118306351169E-2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0.16017247322540468</v>
      </c>
      <c r="Z6" s="156">
        <f>Poor!Z6</f>
        <v>0.17</v>
      </c>
      <c r="AA6" s="121">
        <f>$M6*Z6*4</f>
        <v>2.7229320448318797E-2</v>
      </c>
      <c r="AB6" s="156">
        <f>Poor!AB6</f>
        <v>0.17</v>
      </c>
      <c r="AC6" s="121">
        <f t="shared" ref="AC6:AC29" si="7">$M6*AB6*4</f>
        <v>2.7229320448318797E-2</v>
      </c>
      <c r="AD6" s="156">
        <f>Poor!AD6</f>
        <v>0.33</v>
      </c>
      <c r="AE6" s="121">
        <f t="shared" ref="AE6:AE29" si="8">$M6*AD6*4</f>
        <v>5.2856916164383545E-2</v>
      </c>
      <c r="AF6" s="122">
        <f>1-SUM(Z6,AB6,AD6)</f>
        <v>0.32999999999999996</v>
      </c>
      <c r="AG6" s="121">
        <f>$M6*AF6*4</f>
        <v>5.2856916164383538E-2</v>
      </c>
      <c r="AH6" s="123">
        <f>SUM(Z6,AB6,AD6,AF6)</f>
        <v>1</v>
      </c>
      <c r="AI6" s="183">
        <f>SUM(AA6,AC6,AE6,AG6)/4</f>
        <v>4.0043118306351169E-2</v>
      </c>
      <c r="AJ6" s="120">
        <f>(AA6+AC6)/2</f>
        <v>2.7229320448318797E-2</v>
      </c>
      <c r="AK6" s="119">
        <f>(AE6+AG6)/2</f>
        <v>5.2856916164383538E-2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9.4502801992528019E-3</v>
      </c>
      <c r="J7" s="24">
        <f t="shared" si="3"/>
        <v>9.4502801992528019E-3</v>
      </c>
      <c r="K7" s="22">
        <f t="shared" si="4"/>
        <v>9.4502801992528019E-3</v>
      </c>
      <c r="L7" s="22">
        <f t="shared" si="5"/>
        <v>9.4502801992528019E-3</v>
      </c>
      <c r="M7" s="223">
        <f t="shared" si="6"/>
        <v>9.4502801992528019E-3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2806.7812339770981</v>
      </c>
      <c r="S7" s="221">
        <f>IF($B$81=0,0,(SUMIF($N$6:$N$28,$U7,L$6:L$28)+SUMIF($N$91:$N$118,$U7,L$91:L$118))*$I$83*Poor!$B$81/$B$81)</f>
        <v>2806.7812339770981</v>
      </c>
      <c r="T7" s="221">
        <f>IF($B$81=0,0,(SUMIF($N$6:$N$28,$U7,M$6:M$28)+SUMIF($N$91:$N$118,$U7,M$91:M$118))*$I$83*Poor!$B$81/$B$81)</f>
        <v>2710.5732395193691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3.7801120797011208E-2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3.7801120797011208E-2</v>
      </c>
      <c r="AH7" s="123">
        <f t="shared" ref="AH7:AH30" si="12">SUM(Z7,AB7,AD7,AF7)</f>
        <v>1</v>
      </c>
      <c r="AI7" s="183">
        <f t="shared" ref="AI7:AI30" si="13">SUM(AA7,AC7,AE7,AG7)/4</f>
        <v>9.4502801992528019E-3</v>
      </c>
      <c r="AJ7" s="120">
        <f t="shared" ref="AJ7:AJ31" si="14">(AA7+AC7)/2</f>
        <v>0</v>
      </c>
      <c r="AK7" s="119">
        <f t="shared" ref="AK7:AK31" si="15">(AE7+AG7)/2</f>
        <v>1.8900560398505604E-2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1.1355978082191778</v>
      </c>
      <c r="J8" s="24">
        <f t="shared" si="3"/>
        <v>0.36345662425111236</v>
      </c>
      <c r="K8" s="22">
        <f t="shared" si="4"/>
        <v>0.378532602739726</v>
      </c>
      <c r="L8" s="22">
        <f t="shared" si="5"/>
        <v>0.378532602739726</v>
      </c>
      <c r="M8" s="223">
        <f t="shared" si="6"/>
        <v>0.36345662425111236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3364.7999999999993</v>
      </c>
      <c r="S8" s="221">
        <f>IF($B$81=0,0,(SUMIF($N$6:$N$28,$U8,L$6:L$28)+SUMIF($N$91:$N$118,$U8,L$91:L$118))*$I$83*Poor!$B$81/$B$81)</f>
        <v>3364.7999999999993</v>
      </c>
      <c r="T8" s="221">
        <f>IF($B$81=0,0,(SUMIF($N$6:$N$28,$U8,M$6:M$28)+SUMIF($N$91:$N$118,$U8,M$91:M$118))*$I$83*Poor!$B$81/$B$81)</f>
        <v>3418.0651969334735</v>
      </c>
      <c r="U8" s="222">
        <v>2</v>
      </c>
      <c r="V8" s="56"/>
      <c r="W8" s="115"/>
      <c r="X8" s="118">
        <f>Poor!X8</f>
        <v>1</v>
      </c>
      <c r="Y8" s="183">
        <f t="shared" si="9"/>
        <v>1.4538264970044494</v>
      </c>
      <c r="Z8" s="125">
        <f>IF($Y8=0,0,AA8/$Y8)</f>
        <v>0.4129847369586751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0.60040815344893461</v>
      </c>
      <c r="AB8" s="125">
        <f>IF($Y8=0,0,AC8/$Y8)</f>
        <v>0.4129847369586751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0.60040815344893461</v>
      </c>
      <c r="AD8" s="125">
        <f>IF($Y8=0,0,AE8/$Y8)</f>
        <v>0.17403052608264979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0.25301019010658021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0.36345662425111236</v>
      </c>
      <c r="AJ8" s="120">
        <f t="shared" si="14"/>
        <v>0.60040815344893461</v>
      </c>
      <c r="AK8" s="119">
        <f t="shared" si="15"/>
        <v>0.12650509505329011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5.0816437733499371E-2</v>
      </c>
      <c r="J9" s="24">
        <f t="shared" si="3"/>
        <v>5.7576661425781779E-2</v>
      </c>
      <c r="K9" s="22">
        <f t="shared" si="4"/>
        <v>5.7444668742216695E-2</v>
      </c>
      <c r="L9" s="22">
        <f t="shared" si="5"/>
        <v>5.7444668742216695E-2</v>
      </c>
      <c r="M9" s="223">
        <f t="shared" si="6"/>
        <v>5.7576661425781779E-2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318.63390873354967</v>
      </c>
      <c r="S9" s="221">
        <f>IF($B$81=0,0,(SUMIF($N$6:$N$28,$U9,L$6:L$28)+SUMIF($N$91:$N$118,$U9,L$91:L$118))*$I$83*Poor!$B$81/$B$81)</f>
        <v>318.63390873354967</v>
      </c>
      <c r="T9" s="221">
        <f>IF($B$81=0,0,(SUMIF($N$6:$N$28,$U9,M$6:M$28)+SUMIF($N$91:$N$118,$U9,M$91:M$118))*$I$83*Poor!$B$81/$B$81)</f>
        <v>318.63390873354967</v>
      </c>
      <c r="U9" s="222">
        <v>3</v>
      </c>
      <c r="V9" s="56"/>
      <c r="W9" s="115"/>
      <c r="X9" s="118">
        <f>Poor!X9</f>
        <v>1</v>
      </c>
      <c r="Y9" s="183">
        <f t="shared" si="9"/>
        <v>0.23030664570312712</v>
      </c>
      <c r="Z9" s="125">
        <f>IF($Y9=0,0,AA9/$Y9)</f>
        <v>0.41298473695867499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9.511312949554071E-2</v>
      </c>
      <c r="AB9" s="125">
        <f>IF($Y9=0,0,AC9/$Y9)</f>
        <v>0.41298473695867499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9.511312949554071E-2</v>
      </c>
      <c r="AD9" s="125">
        <f>IF($Y9=0,0,AE9/$Y9)</f>
        <v>0.17403052608264999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4.0080386712045696E-2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5.7576661425781779E-2</v>
      </c>
      <c r="AJ9" s="120">
        <f t="shared" si="14"/>
        <v>9.511312949554071E-2</v>
      </c>
      <c r="AK9" s="119">
        <f t="shared" si="15"/>
        <v>2.0040193356022848E-2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10320</v>
      </c>
      <c r="S11" s="221">
        <f>IF($B$81=0,0,(SUMIF($N$6:$N$28,$U11,L$6:L$28)+SUMIF($N$91:$N$118,$U11,L$91:L$118))*$I$83*Poor!$B$81/$B$81)</f>
        <v>10320</v>
      </c>
      <c r="T11" s="221">
        <f>IF($B$81=0,0,(SUMIF($N$6:$N$28,$U11,M$6:M$28)+SUMIF($N$91:$N$118,$U11,M$91:M$118))*$I$83*Poor!$B$81/$B$81)</f>
        <v>10217.245245933629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123840</v>
      </c>
      <c r="S17" s="221">
        <f>IF($B$81=0,0,(SUMIF($N$6:$N$28,$U17,L$6:L$28)+SUMIF($N$91:$N$118,$U17,L$91:L$118))*$I$83*Poor!$B$81/$B$81)</f>
        <v>123840</v>
      </c>
      <c r="T17" s="221">
        <f>IF($B$81=0,0,(SUMIF($N$6:$N$28,$U17,M$6:M$28)+SUMIF($N$91:$N$118,$U17,M$91:M$118))*$I$83*Poor!$B$81/$B$81)</f>
        <v>123840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9144</v>
      </c>
      <c r="S20" s="221">
        <f>IF($B$81=0,0,(SUMIF($N$6:$N$28,$U20,L$6:L$28)+SUMIF($N$91:$N$118,$U20,L$91:L$118))*$I$83*Poor!$B$81/$B$81)</f>
        <v>9144</v>
      </c>
      <c r="T20" s="221">
        <f>IF($B$81=0,0,(SUMIF($N$6:$N$28,$U20,M$6:M$28)+SUMIF($N$91:$N$118,$U20,M$91:M$118))*$I$83*Poor!$B$81/$B$81)</f>
        <v>9144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149794.21514271066</v>
      </c>
      <c r="S23" s="179">
        <f>SUM(S7:S22)</f>
        <v>149794.21514271066</v>
      </c>
      <c r="T23" s="179">
        <f>SUM(T7:T22)</f>
        <v>149648.51759112003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20683.035464717948</v>
      </c>
      <c r="S24" s="41">
        <f>IF($B$81=0,0,(SUM(($B$70*$H$70))+((1-$D$29)*$I$83))*Poor!$B$81/$B$81)</f>
        <v>20683.035464717948</v>
      </c>
      <c r="T24" s="41">
        <f>IF($B$81=0,0,(SUM(($B$70*$H$70))+((1-$D$29)*$I$83))*Poor!$B$81/$B$81)</f>
        <v>20683.035464717948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32367.035464717948</v>
      </c>
      <c r="S25" s="41">
        <f>IF($B$81=0,0,(SUM(($B$70*$H$70),($B$71*$H$71))+((1-$D$29)*$I$83))*Poor!$B$81/$B$81)</f>
        <v>32367.035464717948</v>
      </c>
      <c r="T25" s="41">
        <f>IF($B$81=0,0,(SUM(($B$70*$H$70),($B$71*$H$71))+((1-$D$29)*$I$83))*Poor!$B$81/$B$81)</f>
        <v>32367.035464717948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53175.035464717963</v>
      </c>
      <c r="S26" s="41">
        <f>IF($B$81=0,0,(SUM(($B$70*$H$70),($B$71*$H$71),($B$72*$H$72))+((1-$D$29)*$I$83))*Poor!$B$81/$B$81)</f>
        <v>53175.035464717963</v>
      </c>
      <c r="T26" s="41">
        <f>IF($B$81=0,0,(SUM(($B$70*$H$70),($B$71*$H$71),($B$72*$H$72))+((1-$D$29)*$I$83))*Poor!$B$81/$B$81)</f>
        <v>53175.035464717963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1.3488771633550745E-2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1.3488771633550745E-2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5.395508653420298E-2</v>
      </c>
      <c r="Z27" s="156">
        <f>Poor!Z27</f>
        <v>0.25</v>
      </c>
      <c r="AA27" s="121">
        <f t="shared" si="16"/>
        <v>1.3488771633550745E-2</v>
      </c>
      <c r="AB27" s="156">
        <f>Poor!AB27</f>
        <v>0.25</v>
      </c>
      <c r="AC27" s="121">
        <f t="shared" si="7"/>
        <v>1.3488771633550745E-2</v>
      </c>
      <c r="AD27" s="156">
        <f>Poor!AD27</f>
        <v>0.25</v>
      </c>
      <c r="AE27" s="121">
        <f t="shared" si="8"/>
        <v>1.3488771633550745E-2</v>
      </c>
      <c r="AF27" s="122">
        <f t="shared" si="10"/>
        <v>0.25</v>
      </c>
      <c r="AG27" s="121">
        <f t="shared" si="11"/>
        <v>1.3488771633550745E-2</v>
      </c>
      <c r="AH27" s="123">
        <f t="shared" si="12"/>
        <v>1</v>
      </c>
      <c r="AI27" s="183">
        <f t="shared" si="13"/>
        <v>1.3488771633550745E-2</v>
      </c>
      <c r="AJ27" s="120">
        <f t="shared" si="14"/>
        <v>1.3488771633550745E-2</v>
      </c>
      <c r="AK27" s="119">
        <f t="shared" si="15"/>
        <v>1.3488771633550745E-2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1.0529197963200896E-2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1.0529197963200896E-2</v>
      </c>
      <c r="N28" s="228"/>
      <c r="O28" s="2"/>
      <c r="P28" s="22"/>
      <c r="V28" s="56"/>
      <c r="W28" s="110"/>
      <c r="X28" s="118"/>
      <c r="Y28" s="183">
        <f t="shared" si="9"/>
        <v>4.2116791852803585E-2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2.1058395926401793E-2</v>
      </c>
      <c r="AF28" s="122">
        <f t="shared" si="10"/>
        <v>0.5</v>
      </c>
      <c r="AG28" s="121">
        <f t="shared" si="11"/>
        <v>2.1058395926401793E-2</v>
      </c>
      <c r="AH28" s="123">
        <f t="shared" si="12"/>
        <v>1</v>
      </c>
      <c r="AI28" s="183">
        <f t="shared" si="13"/>
        <v>1.0529197963200896E-2</v>
      </c>
      <c r="AJ28" s="120">
        <f t="shared" si="14"/>
        <v>0</v>
      </c>
      <c r="AK28" s="119">
        <f t="shared" si="15"/>
        <v>2.1058395926401793E-2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0.26376062497365521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0.26376062497365521</v>
      </c>
      <c r="N29" s="228"/>
      <c r="P29" s="22"/>
      <c r="V29" s="56"/>
      <c r="W29" s="110"/>
      <c r="X29" s="118"/>
      <c r="Y29" s="183">
        <f t="shared" si="9"/>
        <v>1.0550424998946208</v>
      </c>
      <c r="Z29" s="156">
        <f>Poor!Z29</f>
        <v>0.25</v>
      </c>
      <c r="AA29" s="121">
        <f t="shared" si="16"/>
        <v>0.26376062497365521</v>
      </c>
      <c r="AB29" s="156">
        <f>Poor!AB29</f>
        <v>0.25</v>
      </c>
      <c r="AC29" s="121">
        <f t="shared" si="7"/>
        <v>0.26376062497365521</v>
      </c>
      <c r="AD29" s="156">
        <f>Poor!AD29</f>
        <v>0.25</v>
      </c>
      <c r="AE29" s="121">
        <f t="shared" si="8"/>
        <v>0.26376062497365521</v>
      </c>
      <c r="AF29" s="122">
        <f t="shared" si="10"/>
        <v>0.25</v>
      </c>
      <c r="AG29" s="121">
        <f t="shared" si="11"/>
        <v>0.26376062497365521</v>
      </c>
      <c r="AH29" s="123">
        <f t="shared" si="12"/>
        <v>1</v>
      </c>
      <c r="AI29" s="183">
        <f t="shared" si="13"/>
        <v>0.26376062497365521</v>
      </c>
      <c r="AJ29" s="120">
        <f t="shared" si="14"/>
        <v>0.26376062497365521</v>
      </c>
      <c r="AK29" s="119">
        <f t="shared" si="15"/>
        <v>0.26376062497365521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20.730755511256213</v>
      </c>
      <c r="E30" s="75">
        <f>Poor!E30</f>
        <v>1</v>
      </c>
      <c r="H30" s="96">
        <f>(E30*F$7/F$9)</f>
        <v>1</v>
      </c>
      <c r="I30" s="29">
        <f>IF(E30&gt;=1,I119-I124,MIN(I119-I124,B30*H30))</f>
        <v>20.730755511256213</v>
      </c>
      <c r="J30" s="230">
        <f>IF(I$32&lt;=1,I30,1-SUM(J6:J29))</f>
        <v>0.24169472124709501</v>
      </c>
      <c r="K30" s="22">
        <f t="shared" si="4"/>
        <v>0.53191651606475721</v>
      </c>
      <c r="L30" s="22">
        <f>IF(L124=L119,0,IF(K30="",0,(L119-L124)/(B119-B124)*K30))</f>
        <v>0.53191651606475721</v>
      </c>
      <c r="M30" s="175">
        <f t="shared" si="6"/>
        <v>0.24169472124709501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0.96677888498838005</v>
      </c>
      <c r="Z30" s="122">
        <f>IF($Y30=0,0,AA30/($Y$30))</f>
        <v>-2.2967465298717204E-16</v>
      </c>
      <c r="AA30" s="187">
        <f>IF(AA79*4/$I$84+SUM(AA6:AA29)&lt;1,AA79*4/$I$84,1-SUM(AA6:AA29))</f>
        <v>-2.2204460492503131E-16</v>
      </c>
      <c r="AB30" s="122">
        <f>IF($Y30=0,0,AC30/($Y$30))</f>
        <v>-2.2967465298717204E-16</v>
      </c>
      <c r="AC30" s="187">
        <f>IF(AC79*4/$I$84+SUM(AC6:AC29)&lt;1,AC79*4/$I$84,1-SUM(AC6:AC29))</f>
        <v>-2.2204460492503131E-16</v>
      </c>
      <c r="AD30" s="122">
        <f>IF($Y30=0,0,AE30/($Y$30))</f>
        <v>0.36796905684142928</v>
      </c>
      <c r="AE30" s="187">
        <f>IF(AE79*4/$I$84+SUM(AE6:AE29)&lt;1,AE79*4/$I$84,1-SUM(AE6:AE29))</f>
        <v>0.35574471448338285</v>
      </c>
      <c r="AF30" s="122">
        <f>IF($Y30=0,0,AG30/($Y$30))</f>
        <v>0.632030943158571</v>
      </c>
      <c r="AG30" s="187">
        <f>IF(AG79*4/$I$84+SUM(AG6:AG29)&lt;1,AG79*4/$I$84,1-SUM(AG6:AG29))</f>
        <v>0.61103417050499753</v>
      </c>
      <c r="AH30" s="123">
        <f t="shared" si="12"/>
        <v>0.99999999999999978</v>
      </c>
      <c r="AI30" s="183">
        <f t="shared" si="13"/>
        <v>0.24169472124709498</v>
      </c>
      <c r="AJ30" s="120">
        <f t="shared" si="14"/>
        <v>-2.2204460492503131E-16</v>
      </c>
      <c r="AK30" s="119">
        <f t="shared" si="15"/>
        <v>0.48338944249419019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-0.30393294296388529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22.191299929656491</v>
      </c>
      <c r="E32" s="2"/>
      <c r="F32" s="2"/>
      <c r="H32" s="17"/>
      <c r="I32" s="22">
        <f>SUM(I6:I30)</f>
        <v>22.191299929656491</v>
      </c>
      <c r="J32" s="17"/>
      <c r="L32" s="22">
        <f>SUM(L6:L30)</f>
        <v>1.3039329429638853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-1.9913712028366115E-2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7920.3451518865349</v>
      </c>
      <c r="K37" s="40">
        <f>(B37/B$65)</f>
        <v>6.5453593402277785E-2</v>
      </c>
      <c r="L37" s="22">
        <f t="shared" ref="L37" si="28">(K37*H37)</f>
        <v>6.5453593402277785E-2</v>
      </c>
      <c r="M37" s="24">
        <f>J37/B$65</f>
        <v>6.4801881397160421E-2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7920.3451518865349</v>
      </c>
      <c r="AH37" s="123">
        <f>SUM(Z37,AB37,AD37,AF37)</f>
        <v>1</v>
      </c>
      <c r="AI37" s="112">
        <f>SUM(AA37,AC37,AE37,AG37)</f>
        <v>7920.3451518865349</v>
      </c>
      <c r="AJ37" s="148">
        <f>(AA37+AC37)</f>
        <v>0</v>
      </c>
      <c r="AK37" s="147">
        <f>(AE37+AG37)</f>
        <v>7920.3451518865349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900</v>
      </c>
      <c r="J38" s="38">
        <f t="shared" ref="J38:J64" si="32">J92*I$83</f>
        <v>594.02588639149008</v>
      </c>
      <c r="K38" s="40">
        <f t="shared" ref="K38:K64" si="33">(B38/B$65)</f>
        <v>4.9090195051708337E-3</v>
      </c>
      <c r="L38" s="22">
        <f t="shared" ref="L38:L64" si="34">(K38*H38)</f>
        <v>4.9090195051708337E-3</v>
      </c>
      <c r="M38" s="24">
        <f t="shared" ref="M38:M64" si="35">J38/B$65</f>
        <v>4.8601411047870307E-3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594.02588639149008</v>
      </c>
      <c r="AH38" s="123">
        <f t="shared" ref="AH38:AI58" si="37">SUM(Z38,AB38,AD38,AF38)</f>
        <v>1</v>
      </c>
      <c r="AI38" s="112">
        <f t="shared" si="37"/>
        <v>594.02588639149008</v>
      </c>
      <c r="AJ38" s="148">
        <f t="shared" ref="AJ38:AJ64" si="38">(AA38+AC38)</f>
        <v>0</v>
      </c>
      <c r="AK38" s="147">
        <f t="shared" ref="AK38:AK64" si="39">(AE38+AG38)</f>
        <v>594.02588639149008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0.4129847369586751</v>
      </c>
      <c r="AA39" s="147">
        <f t="shared" ref="AA39:AA64" si="40">$J39*Z39</f>
        <v>0</v>
      </c>
      <c r="AB39" s="122">
        <f>AB8</f>
        <v>0.4129847369586751</v>
      </c>
      <c r="AC39" s="147">
        <f t="shared" ref="AC39:AC64" si="41">$J39*AB39</f>
        <v>0</v>
      </c>
      <c r="AD39" s="122">
        <f>AD8</f>
        <v>0.17403052608264979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2349.8811925133555</v>
      </c>
      <c r="K40" s="40">
        <f t="shared" si="33"/>
        <v>1.8850634899856004E-2</v>
      </c>
      <c r="L40" s="22">
        <f t="shared" si="34"/>
        <v>1.8850634899856004E-2</v>
      </c>
      <c r="M40" s="24">
        <f t="shared" si="35"/>
        <v>1.9226021014803602E-2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0.41298473695867499</v>
      </c>
      <c r="AA40" s="147">
        <f t="shared" si="40"/>
        <v>970.46506617426564</v>
      </c>
      <c r="AB40" s="122">
        <f>AB9</f>
        <v>0.41298473695867499</v>
      </c>
      <c r="AC40" s="147">
        <f t="shared" si="41"/>
        <v>970.46506617426564</v>
      </c>
      <c r="AD40" s="122">
        <f>AD9</f>
        <v>0.17403052608264999</v>
      </c>
      <c r="AE40" s="147">
        <f t="shared" si="42"/>
        <v>408.95106016482418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2349.8811925133555</v>
      </c>
      <c r="AJ40" s="148">
        <f t="shared" si="38"/>
        <v>1940.9301323485313</v>
      </c>
      <c r="AK40" s="147">
        <f t="shared" si="39"/>
        <v>408.95106016482418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575</v>
      </c>
      <c r="J41" s="38">
        <f t="shared" si="32"/>
        <v>498.50647159787252</v>
      </c>
      <c r="K41" s="40">
        <f t="shared" si="33"/>
        <v>4.0908495876423616E-3</v>
      </c>
      <c r="L41" s="22">
        <f t="shared" si="34"/>
        <v>4.0908495876423616E-3</v>
      </c>
      <c r="M41" s="24">
        <f t="shared" si="35"/>
        <v>4.0786299875464112E-3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498.50647159787252</v>
      </c>
      <c r="AH41" s="123">
        <f t="shared" si="37"/>
        <v>1</v>
      </c>
      <c r="AI41" s="112">
        <f t="shared" si="37"/>
        <v>498.50647159787252</v>
      </c>
      <c r="AJ41" s="148">
        <f t="shared" si="38"/>
        <v>0</v>
      </c>
      <c r="AK41" s="147">
        <f t="shared" si="39"/>
        <v>498.50647159787252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103200</v>
      </c>
      <c r="J49" s="38">
        <f t="shared" si="32"/>
        <v>103200</v>
      </c>
      <c r="K49" s="40">
        <f t="shared" si="33"/>
        <v>0.8443513548893834</v>
      </c>
      <c r="L49" s="22">
        <f t="shared" si="34"/>
        <v>0.8443513548893834</v>
      </c>
      <c r="M49" s="24">
        <f t="shared" si="35"/>
        <v>0.8443513548893834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25800</v>
      </c>
      <c r="AB49" s="156">
        <f>Poor!AB49</f>
        <v>0.25</v>
      </c>
      <c r="AC49" s="147">
        <f t="shared" si="41"/>
        <v>25800</v>
      </c>
      <c r="AD49" s="156">
        <f>Poor!AD49</f>
        <v>0.25</v>
      </c>
      <c r="AE49" s="147">
        <f t="shared" si="42"/>
        <v>25800</v>
      </c>
      <c r="AF49" s="122">
        <f t="shared" si="29"/>
        <v>0.25</v>
      </c>
      <c r="AG49" s="147">
        <f t="shared" si="36"/>
        <v>25800</v>
      </c>
      <c r="AH49" s="123">
        <f t="shared" si="37"/>
        <v>1</v>
      </c>
      <c r="AI49" s="112">
        <f t="shared" si="37"/>
        <v>103200</v>
      </c>
      <c r="AJ49" s="148">
        <f t="shared" si="38"/>
        <v>51600</v>
      </c>
      <c r="AK49" s="147">
        <f t="shared" si="39"/>
        <v>51600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7620</v>
      </c>
      <c r="J50" s="38">
        <f t="shared" si="32"/>
        <v>7620</v>
      </c>
      <c r="K50" s="40">
        <f t="shared" si="33"/>
        <v>6.2344547715669593E-2</v>
      </c>
      <c r="L50" s="22">
        <f t="shared" si="34"/>
        <v>6.2344547715669593E-2</v>
      </c>
      <c r="M50" s="24">
        <f t="shared" si="35"/>
        <v>6.2344547715669593E-2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1905</v>
      </c>
      <c r="AB50" s="156">
        <f>Poor!AB55</f>
        <v>0.25</v>
      </c>
      <c r="AC50" s="147">
        <f t="shared" si="41"/>
        <v>1905</v>
      </c>
      <c r="AD50" s="156">
        <f>Poor!AD55</f>
        <v>0.25</v>
      </c>
      <c r="AE50" s="147">
        <f t="shared" si="42"/>
        <v>1905</v>
      </c>
      <c r="AF50" s="122">
        <f t="shared" si="29"/>
        <v>0.25</v>
      </c>
      <c r="AG50" s="147">
        <f t="shared" si="36"/>
        <v>1905</v>
      </c>
      <c r="AH50" s="123">
        <f t="shared" si="37"/>
        <v>1</v>
      </c>
      <c r="AI50" s="112">
        <f t="shared" si="37"/>
        <v>7620</v>
      </c>
      <c r="AJ50" s="148">
        <f t="shared" si="38"/>
        <v>3810</v>
      </c>
      <c r="AK50" s="147">
        <f t="shared" si="39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124295</v>
      </c>
      <c r="J65" s="39">
        <f>SUM(J37:J64)</f>
        <v>122182.75870238926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0.99966257610935039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28675.465066174267</v>
      </c>
      <c r="AB65" s="137"/>
      <c r="AC65" s="153">
        <f>SUM(AC37:AC64)</f>
        <v>28675.465066174267</v>
      </c>
      <c r="AD65" s="137"/>
      <c r="AE65" s="153">
        <f>SUM(AE37:AE64)</f>
        <v>28113.951060164825</v>
      </c>
      <c r="AF65" s="137"/>
      <c r="AG65" s="153">
        <f>SUM(AG37:AG64)</f>
        <v>36717.8775098759</v>
      </c>
      <c r="AH65" s="137"/>
      <c r="AI65" s="153">
        <f>SUM(AI37:AI64)</f>
        <v>122182.75870238926</v>
      </c>
      <c r="AJ65" s="153">
        <f>SUM(AJ37:AJ64)</f>
        <v>57350.930132348534</v>
      </c>
      <c r="AK65" s="153">
        <f>SUM(AK37:AK64)</f>
        <v>64831.828570040721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13076.099112924712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13076.099112924712</v>
      </c>
      <c r="J70" s="51">
        <f t="shared" ref="J70:J77" si="44">J124*I$83</f>
        <v>13076.099112924712</v>
      </c>
      <c r="K70" s="40">
        <f>B70/B$76</f>
        <v>0.10698470932815742</v>
      </c>
      <c r="L70" s="22">
        <f t="shared" ref="L70:L75" si="45">(L124*G$37*F$9/F$7)/B$130</f>
        <v>0.10698470932815742</v>
      </c>
      <c r="M70" s="24">
        <f>J70/B$76</f>
        <v>0.10698470932815742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3269.0247782311781</v>
      </c>
      <c r="AB70" s="156">
        <f>Poor!AB70</f>
        <v>0.25</v>
      </c>
      <c r="AC70" s="147">
        <f>$J70*AB70</f>
        <v>3269.0247782311781</v>
      </c>
      <c r="AD70" s="156">
        <f>Poor!AD70</f>
        <v>0.25</v>
      </c>
      <c r="AE70" s="147">
        <f>$J70*AD70</f>
        <v>3269.0247782311781</v>
      </c>
      <c r="AF70" s="156">
        <f>Poor!AF70</f>
        <v>0.25</v>
      </c>
      <c r="AG70" s="147">
        <f>$J70*AF70</f>
        <v>3269.0247782311781</v>
      </c>
      <c r="AH70" s="155">
        <f>SUM(Z70,AB70,AD70,AF70)</f>
        <v>1</v>
      </c>
      <c r="AI70" s="147">
        <f>SUM(AA70,AC70,AE70,AG70)</f>
        <v>13076.099112924712</v>
      </c>
      <c r="AJ70" s="148">
        <f>(AA70+AC70)</f>
        <v>6538.0495564623561</v>
      </c>
      <c r="AK70" s="147">
        <f>(AE70+AG70)</f>
        <v>6538.0495564623561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7.9662477636688933E-2</v>
      </c>
      <c r="L71" s="22">
        <f t="shared" si="45"/>
        <v>7.9662477636688933E-2</v>
      </c>
      <c r="M71" s="24">
        <f t="shared" ref="M71:M72" si="48">J71/B$76</f>
        <v>7.9662477636688933E-2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17340</v>
      </c>
      <c r="K72" s="40">
        <f t="shared" si="47"/>
        <v>0.1418706636994371</v>
      </c>
      <c r="L72" s="22">
        <f t="shared" si="45"/>
        <v>0.1418706636994371</v>
      </c>
      <c r="M72" s="24">
        <f t="shared" si="48"/>
        <v>0.1418706636994371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30177</v>
      </c>
      <c r="K73" s="40">
        <f>B73/B$76</f>
        <v>0.24689913601256708</v>
      </c>
      <c r="L73" s="22">
        <f t="shared" si="45"/>
        <v>0.24689913601256711</v>
      </c>
      <c r="M73" s="24">
        <f>J73/B$76</f>
        <v>0.24689913601256708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2715.93</v>
      </c>
      <c r="AB73" s="156">
        <f>Poor!AB73</f>
        <v>0.09</v>
      </c>
      <c r="AC73" s="147">
        <f>$H$73*$B$73*AB73</f>
        <v>2715.93</v>
      </c>
      <c r="AD73" s="156">
        <f>Poor!AD73</f>
        <v>0.23</v>
      </c>
      <c r="AE73" s="147">
        <f>$H$73*$B$73*AD73</f>
        <v>6940.71</v>
      </c>
      <c r="AF73" s="156">
        <f>Poor!AF73</f>
        <v>0.59</v>
      </c>
      <c r="AG73" s="147">
        <f>$H$73*$B$73*AF73</f>
        <v>17804.43</v>
      </c>
      <c r="AH73" s="155">
        <f>SUM(Z73,AB73,AD73,AF73)</f>
        <v>1</v>
      </c>
      <c r="AI73" s="147">
        <f>SUM(AA73,AC73,AE73,AG73)</f>
        <v>30177</v>
      </c>
      <c r="AJ73" s="148">
        <f>(AA73+AC73)</f>
        <v>5431.86</v>
      </c>
      <c r="AK73" s="147">
        <f>(AE73+AG73)</f>
        <v>24745.14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111218.90088707527</v>
      </c>
      <c r="J74" s="51">
        <f t="shared" si="44"/>
        <v>1296.6734971484427</v>
      </c>
      <c r="K74" s="40">
        <f>B74/B$76</f>
        <v>2.3348041243885415E-2</v>
      </c>
      <c r="L74" s="22">
        <f t="shared" si="45"/>
        <v>2.3348041243885415E-2</v>
      </c>
      <c r="M74" s="24">
        <f>J74/B$76</f>
        <v>1.0608992482232972E-2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-9.567825913361892E-13</v>
      </c>
      <c r="AB74" s="156"/>
      <c r="AC74" s="147">
        <f>AC30*$I$84/4</f>
        <v>-9.567825913361892E-13</v>
      </c>
      <c r="AD74" s="156"/>
      <c r="AE74" s="147">
        <f>AE30*$I$84/4</f>
        <v>1532.8917804262016</v>
      </c>
      <c r="AF74" s="156"/>
      <c r="AG74" s="147">
        <f>AG30*$I$84/4</f>
        <v>2632.9252955644538</v>
      </c>
      <c r="AH74" s="155"/>
      <c r="AI74" s="147">
        <f>SUM(AA74,AC74,AE74,AG74)</f>
        <v>4165.8170759906534</v>
      </c>
      <c r="AJ74" s="148">
        <f>(AA74+AC74)</f>
        <v>-1.9135651826723784E-12</v>
      </c>
      <c r="AK74" s="147">
        <f>(AE74+AG74)</f>
        <v>4165.8170759906552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49040.543227415961</v>
      </c>
      <c r="C75" s="39"/>
      <c r="D75" s="38"/>
      <c r="E75" s="32"/>
      <c r="F75" s="32"/>
      <c r="G75" s="32"/>
      <c r="H75" s="31"/>
      <c r="I75" s="47"/>
      <c r="J75" s="51">
        <f t="shared" si="44"/>
        <v>50556.319425649432</v>
      </c>
      <c r="K75" s="40">
        <f>B75/B$76</f>
        <v>0.40123497207926401</v>
      </c>
      <c r="L75" s="22">
        <f t="shared" si="45"/>
        <v>0.40123497207926401</v>
      </c>
      <c r="M75" s="24">
        <f>J75/B$76</f>
        <v>0.413636596950267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25406.440287943089</v>
      </c>
      <c r="AB75" s="158"/>
      <c r="AC75" s="149">
        <f>AA75+AC65-SUM(AC70,AC74)</f>
        <v>50812.880575886178</v>
      </c>
      <c r="AD75" s="158"/>
      <c r="AE75" s="149">
        <f>AC75+AE65-SUM(AE70,AE74)</f>
        <v>74124.915077393627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104940.84251347389</v>
      </c>
      <c r="AJ75" s="151">
        <f>AJ76-SUM(AJ70,AJ74)</f>
        <v>50812.880575886178</v>
      </c>
      <c r="AK75" s="149">
        <f>AJ75+AK76-SUM(AK70,AK74)</f>
        <v>104940.84251347389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124295</v>
      </c>
      <c r="J76" s="51">
        <f t="shared" si="44"/>
        <v>122182.75870238926</v>
      </c>
      <c r="K76" s="40">
        <f>SUM(K70:K75)</f>
        <v>1</v>
      </c>
      <c r="L76" s="22">
        <f>SUM(L70:L75)</f>
        <v>1</v>
      </c>
      <c r="M76" s="24">
        <f>SUM(M70:M75)</f>
        <v>0.9996625761093505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28675.465066174267</v>
      </c>
      <c r="AB76" s="137"/>
      <c r="AC76" s="153">
        <f>AC65</f>
        <v>28675.465066174267</v>
      </c>
      <c r="AD76" s="137"/>
      <c r="AE76" s="153">
        <f>AE65</f>
        <v>28113.951060164825</v>
      </c>
      <c r="AF76" s="137"/>
      <c r="AG76" s="153">
        <f>AG65</f>
        <v>36717.8775098759</v>
      </c>
      <c r="AH76" s="137"/>
      <c r="AI76" s="153">
        <f>SUM(AA76,AC76,AE76,AG76)</f>
        <v>122182.75870238926</v>
      </c>
      <c r="AJ76" s="154">
        <f>SUM(AA76,AC76)</f>
        <v>57350.930132348534</v>
      </c>
      <c r="AK76" s="154">
        <f>SUM(AE76,AG76)</f>
        <v>64831.828570040729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9736.6666666666515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25406.440287943089</v>
      </c>
      <c r="AD78" s="112"/>
      <c r="AE78" s="112">
        <f>AC75</f>
        <v>50812.880575886178</v>
      </c>
      <c r="AF78" s="112"/>
      <c r="AG78" s="112">
        <f>AE75</f>
        <v>74124.915077393627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25406.440287943089</v>
      </c>
      <c r="AB79" s="112"/>
      <c r="AC79" s="112">
        <f>AA79-AA74+AC65-AC70</f>
        <v>50812.880575886178</v>
      </c>
      <c r="AD79" s="112"/>
      <c r="AE79" s="112">
        <f>AC79-AC74+AE65-AE70</f>
        <v>75657.806857819829</v>
      </c>
      <c r="AF79" s="112"/>
      <c r="AG79" s="112">
        <f>AE79-AE74+AG65-AG70</f>
        <v>107573.76780903836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5364.922702729602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4308.9657218162392</v>
      </c>
      <c r="AB83" s="112"/>
      <c r="AC83" s="165">
        <f>$I$84*AB82/4</f>
        <v>4308.9657218162392</v>
      </c>
      <c r="AD83" s="112"/>
      <c r="AE83" s="165">
        <f>$I$84*AD82/4</f>
        <v>4308.9657218162392</v>
      </c>
      <c r="AF83" s="112"/>
      <c r="AG83" s="165">
        <f>$I$84*AF82/4</f>
        <v>4308.9657218162392</v>
      </c>
      <c r="AH83" s="165">
        <f>SUM(AA83,AC83,AE83,AG83)</f>
        <v>17235.862887264957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17235.862887264957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17235.862887264957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1</v>
      </c>
      <c r="I91" s="22">
        <f t="shared" ref="I91" si="52">(D91*H91)</f>
        <v>2.2367517045296026</v>
      </c>
      <c r="J91" s="24">
        <f>IF(I$32&lt;=1+I$131,I91,L91+J$33*(I91-L91))</f>
        <v>1.4763204599120818</v>
      </c>
      <c r="K91" s="22">
        <f t="shared" ref="K91" si="53">(B91)</f>
        <v>1.4911678030197351</v>
      </c>
      <c r="L91" s="22">
        <f t="shared" ref="L91" si="54">(K91*H91)</f>
        <v>1.4911678030197351</v>
      </c>
      <c r="M91" s="226">
        <f t="shared" si="49"/>
        <v>1.4763204599120818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1</v>
      </c>
      <c r="I92" s="22">
        <f t="shared" ref="I92:I118" si="58">(D92*H92)</f>
        <v>0.16775637783972019</v>
      </c>
      <c r="J92" s="24">
        <f t="shared" ref="J92:J118" si="59">IF(I$32&lt;=1+I$131,I92,L92+J$33*(I92-L92))</f>
        <v>0.11072403449340613</v>
      </c>
      <c r="K92" s="22">
        <f t="shared" ref="K92:K118" si="60">(B92)</f>
        <v>0.11183758522648013</v>
      </c>
      <c r="L92" s="22">
        <f t="shared" ref="L92:L118" si="61">(K92*H92)</f>
        <v>0.11183758522648013</v>
      </c>
      <c r="M92" s="226">
        <f t="shared" ref="M92:M118" si="62">(J92)</f>
        <v>0.11072403449340613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0.43800839689969195</v>
      </c>
      <c r="K94" s="22">
        <f t="shared" si="60"/>
        <v>0.42945632726968369</v>
      </c>
      <c r="L94" s="22">
        <f t="shared" si="61"/>
        <v>0.42945632726968369</v>
      </c>
      <c r="M94" s="226">
        <f t="shared" si="62"/>
        <v>0.43800839689969195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1</v>
      </c>
      <c r="I95" s="22">
        <f t="shared" si="58"/>
        <v>0.10717768584204346</v>
      </c>
      <c r="J95" s="24">
        <f t="shared" si="59"/>
        <v>9.2919600005464939E-2</v>
      </c>
      <c r="K95" s="22">
        <f t="shared" si="60"/>
        <v>9.3197987688733441E-2</v>
      </c>
      <c r="L95" s="22">
        <f t="shared" si="61"/>
        <v>9.3197987688733441E-2</v>
      </c>
      <c r="M95" s="226">
        <f t="shared" si="62"/>
        <v>9.2919600005464939E-2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1</v>
      </c>
      <c r="I103" s="22">
        <f t="shared" si="58"/>
        <v>19.236064658954582</v>
      </c>
      <c r="J103" s="24">
        <f t="shared" si="59"/>
        <v>19.236064658954582</v>
      </c>
      <c r="K103" s="22">
        <f t="shared" si="60"/>
        <v>19.236064658954582</v>
      </c>
      <c r="L103" s="22">
        <f t="shared" si="61"/>
        <v>19.236064658954582</v>
      </c>
      <c r="M103" s="226">
        <f t="shared" si="62"/>
        <v>19.236064658954582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1</v>
      </c>
      <c r="I104" s="22">
        <f t="shared" si="58"/>
        <v>1.4203373323762978</v>
      </c>
      <c r="J104" s="24">
        <f t="shared" si="59"/>
        <v>1.4203373323762978</v>
      </c>
      <c r="K104" s="22">
        <f t="shared" si="60"/>
        <v>1.4203373323762978</v>
      </c>
      <c r="L104" s="22">
        <f t="shared" si="61"/>
        <v>1.4203373323762978</v>
      </c>
      <c r="M104" s="226">
        <f t="shared" si="62"/>
        <v>1.4203373323762978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23.168087759542246</v>
      </c>
      <c r="J119" s="24">
        <f>SUM(J91:J118)</f>
        <v>22.774374482641527</v>
      </c>
      <c r="K119" s="22">
        <f>SUM(K91:K118)</f>
        <v>22.782061694535514</v>
      </c>
      <c r="L119" s="22">
        <f>SUM(L91:L118)</f>
        <v>22.782061694535514</v>
      </c>
      <c r="M119" s="57">
        <f t="shared" si="49"/>
        <v>22.774374482641527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2.4373322482860313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2.4373322482860313</v>
      </c>
      <c r="J124" s="236">
        <f>IF(SUMPRODUCT($B$124:$B124,$H$124:$H124)&lt;J$119,($B124*$H124),J$119)</f>
        <v>2.4373322482860313</v>
      </c>
      <c r="K124" s="22">
        <f>(B124)</f>
        <v>2.4373322482860313</v>
      </c>
      <c r="L124" s="29">
        <f>IF(SUMPRODUCT($B$124:$B124,$H$124:$H124)&lt;L$119,($B124*$H124),L$119)</f>
        <v>2.4373322482860313</v>
      </c>
      <c r="M124" s="57">
        <f t="shared" si="63"/>
        <v>2.4373322482860313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57">
        <f t="shared" ref="M125:M126" si="65">(J125)</f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3.232106213045276</v>
      </c>
      <c r="M126" s="57">
        <f t="shared" si="65"/>
        <v>3.232106213045276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5.6248713489658186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5.6248713489658186</v>
      </c>
      <c r="M127" s="57">
        <f t="shared" si="63"/>
        <v>5.6248713489658186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20.730755511256213</v>
      </c>
      <c r="J128" s="227">
        <f>(J30)</f>
        <v>0.24169472124709501</v>
      </c>
      <c r="K128" s="22">
        <f>(B128)</f>
        <v>0.53191651606475721</v>
      </c>
      <c r="L128" s="22">
        <f>IF(L124=L119,0,(L119-L124)/(B119-B124)*K128)</f>
        <v>0.53191651606475721</v>
      </c>
      <c r="M128" s="57">
        <f t="shared" si="63"/>
        <v>0.24169472124709501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9.1409598879150256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9.423494470838703</v>
      </c>
      <c r="K129" s="29">
        <f>(B129)</f>
        <v>9.1409598879150256</v>
      </c>
      <c r="L129" s="60">
        <f>IF(SUM(L124:L128)&gt;L130,0,L130-SUM(L124:L128))</f>
        <v>9.1409598879150273</v>
      </c>
      <c r="M129" s="57">
        <f t="shared" si="63"/>
        <v>9.423494470838703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23.168087759542246</v>
      </c>
      <c r="J130" s="227">
        <f>(J119)</f>
        <v>22.774374482641527</v>
      </c>
      <c r="K130" s="22">
        <f>(B130)</f>
        <v>22.782061694535514</v>
      </c>
      <c r="L130" s="22">
        <f>(L119)</f>
        <v>22.782061694535514</v>
      </c>
      <c r="M130" s="57">
        <f t="shared" si="63"/>
        <v>22.774374482641527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1.8148754802585998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N107" sqref="N107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4.0043118306351197E-2</v>
      </c>
      <c r="J6" s="24">
        <f t="shared" ref="J6:J13" si="3">IF(I$32&lt;=1+I$131,I6,B6*H6+J$33*(I6-B6*H6))</f>
        <v>4.0043118306351197E-2</v>
      </c>
      <c r="K6" s="22">
        <f t="shared" ref="K6:K31" si="4">B6</f>
        <v>4.0043118306351197E-2</v>
      </c>
      <c r="L6" s="22">
        <f t="shared" ref="L6:L29" si="5">IF(K6="","",K6*H6)</f>
        <v>4.0043118306351197E-2</v>
      </c>
      <c r="M6" s="270">
        <f t="shared" ref="M6:M31" si="6">J6</f>
        <v>4.0043118306351197E-2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0.16017247322540479</v>
      </c>
      <c r="Z6" s="156">
        <f>Poor!Z6</f>
        <v>0.17</v>
      </c>
      <c r="AA6" s="121">
        <f>$M6*Z6*4</f>
        <v>2.7229320448318817E-2</v>
      </c>
      <c r="AB6" s="156">
        <f>Poor!AB6</f>
        <v>0.17</v>
      </c>
      <c r="AC6" s="121">
        <f t="shared" ref="AC6:AC29" si="7">$M6*AB6*4</f>
        <v>2.7229320448318817E-2</v>
      </c>
      <c r="AD6" s="156">
        <f>Poor!AD6</f>
        <v>0.33</v>
      </c>
      <c r="AE6" s="121">
        <f t="shared" ref="AE6:AE29" si="8">$M6*AD6*4</f>
        <v>5.285691616438358E-2</v>
      </c>
      <c r="AF6" s="122">
        <f>1-SUM(Z6,AB6,AD6)</f>
        <v>0.32999999999999996</v>
      </c>
      <c r="AG6" s="121">
        <f>$M6*AF6*4</f>
        <v>5.2856916164383573E-2</v>
      </c>
      <c r="AH6" s="123">
        <f>SUM(Z6,AB6,AD6,AF6)</f>
        <v>1</v>
      </c>
      <c r="AI6" s="183">
        <f>SUM(AA6,AC6,AE6,AG6)/4</f>
        <v>4.0043118306351197E-2</v>
      </c>
      <c r="AJ6" s="120">
        <f>(AA6+AC6)/2</f>
        <v>2.7229320448318817E-2</v>
      </c>
      <c r="AK6" s="119">
        <f>(AE6+AG6)/2</f>
        <v>5.285691616438358E-2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3.1153337484433372E-2</v>
      </c>
      <c r="J7" s="24">
        <f t="shared" si="3"/>
        <v>3.1153337484433372E-2</v>
      </c>
      <c r="K7" s="22">
        <f t="shared" si="4"/>
        <v>3.1153337484433372E-2</v>
      </c>
      <c r="L7" s="22">
        <f t="shared" si="5"/>
        <v>3.1153337484433372E-2</v>
      </c>
      <c r="M7" s="270">
        <f t="shared" si="6"/>
        <v>3.1153337484433372E-2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3696.2204751324548</v>
      </c>
      <c r="S7" s="221">
        <f>IF($B$81=0,0,(SUMIF($N$6:$N$28,$U7,L$6:L$28)+SUMIF($N$91:$N$118,$U7,L$91:L$118))*$I$83*Poor!$B$81/$B$81)</f>
        <v>3696.2204751324548</v>
      </c>
      <c r="T7" s="221">
        <f>IF($B$81=0,0,(SUMIF($N$6:$N$28,$U7,M$6:M$28)+SUMIF($N$91:$N$118,$U7,M$91:M$118))*$I$83*Poor!$B$81/$B$81)</f>
        <v>3493.8572665524784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0.12461334993773349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0.12461334993773349</v>
      </c>
      <c r="AH7" s="123">
        <f t="shared" ref="AH7:AH30" si="12">SUM(Z7,AB7,AD7,AF7)</f>
        <v>1</v>
      </c>
      <c r="AI7" s="183">
        <f t="shared" ref="AI7:AI30" si="13">SUM(AA7,AC7,AE7,AG7)/4</f>
        <v>3.1153337484433372E-2</v>
      </c>
      <c r="AJ7" s="120">
        <f t="shared" ref="AJ7:AJ31" si="14">(AA7+AC7)/2</f>
        <v>0</v>
      </c>
      <c r="AK7" s="119">
        <f t="shared" ref="AK7:AK31" si="15">(AE7+AG7)/2</f>
        <v>6.2306674968866743E-2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2.8957744109589041</v>
      </c>
      <c r="J8" s="24">
        <f t="shared" si="3"/>
        <v>0.49851257079913425</v>
      </c>
      <c r="K8" s="22">
        <f t="shared" si="4"/>
        <v>0.52994564383561638</v>
      </c>
      <c r="L8" s="22">
        <f t="shared" si="5"/>
        <v>0.52994564383561638</v>
      </c>
      <c r="M8" s="271">
        <f t="shared" si="6"/>
        <v>0.49851257079913425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9840</v>
      </c>
      <c r="S8" s="221">
        <f>IF($B$81=0,0,(SUMIF($N$6:$N$28,$U8,L$6:L$28)+SUMIF($N$91:$N$118,$U8,L$91:L$118))*$I$83*Poor!$B$81/$B$81)</f>
        <v>9840</v>
      </c>
      <c r="T8" s="221">
        <f>IF($B$81=0,0,(SUMIF($N$6:$N$28,$U8,M$6:M$28)+SUMIF($N$91:$N$118,$U8,M$91:M$118))*$I$83*Poor!$B$81/$B$81)</f>
        <v>9954.79349427534</v>
      </c>
      <c r="U8" s="222">
        <v>2</v>
      </c>
      <c r="V8" s="56"/>
      <c r="W8" s="115"/>
      <c r="X8" s="118">
        <f>Poor!X8</f>
        <v>1</v>
      </c>
      <c r="Y8" s="183">
        <f t="shared" si="9"/>
        <v>1.994050283196537</v>
      </c>
      <c r="Z8" s="125">
        <f>IF($Y8=0,0,AA8/$Y8)</f>
        <v>0.30591897668449158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0.61001782209290523</v>
      </c>
      <c r="AB8" s="125">
        <f>IF($Y8=0,0,AC8/$Y8)</f>
        <v>0.30591897668449158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0.61001782209290523</v>
      </c>
      <c r="AD8" s="125">
        <f>IF($Y8=0,0,AE8/$Y8)</f>
        <v>0.27483798589458647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0.54804076360626597</v>
      </c>
      <c r="AF8" s="122">
        <f t="shared" si="10"/>
        <v>0.11332406073643031</v>
      </c>
      <c r="AG8" s="121">
        <f t="shared" si="11"/>
        <v>0.22597387540446043</v>
      </c>
      <c r="AH8" s="123">
        <f t="shared" si="12"/>
        <v>1</v>
      </c>
      <c r="AI8" s="183">
        <f t="shared" si="13"/>
        <v>0.49851257079913419</v>
      </c>
      <c r="AJ8" s="120">
        <f t="shared" si="14"/>
        <v>0.61001782209290523</v>
      </c>
      <c r="AK8" s="119">
        <f t="shared" si="15"/>
        <v>0.38700731950536321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4.4188206724782061E-2</v>
      </c>
      <c r="J9" s="24">
        <f t="shared" si="3"/>
        <v>4.4188206724782061E-2</v>
      </c>
      <c r="K9" s="22">
        <f t="shared" si="4"/>
        <v>4.4188206724782061E-2</v>
      </c>
      <c r="L9" s="22">
        <f t="shared" si="5"/>
        <v>4.4188206724782061E-2</v>
      </c>
      <c r="M9" s="271">
        <f t="shared" si="6"/>
        <v>4.4188206724782061E-2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458.35617843103745</v>
      </c>
      <c r="S9" s="221">
        <f>IF($B$81=0,0,(SUMIF($N$6:$N$28,$U9,L$6:L$28)+SUMIF($N$91:$N$118,$U9,L$91:L$118))*$I$83*Poor!$B$81/$B$81)</f>
        <v>458.35617843103745</v>
      </c>
      <c r="T9" s="221">
        <f>IF($B$81=0,0,(SUMIF($N$6:$N$28,$U9,M$6:M$28)+SUMIF($N$91:$N$118,$U9,M$91:M$118))*$I$83*Poor!$B$81/$B$81)</f>
        <v>458.35617843103745</v>
      </c>
      <c r="U9" s="222">
        <v>3</v>
      </c>
      <c r="V9" s="56"/>
      <c r="W9" s="115"/>
      <c r="X9" s="118">
        <f>Poor!X9</f>
        <v>1</v>
      </c>
      <c r="Y9" s="183">
        <f t="shared" si="9"/>
        <v>0.17675282689912825</v>
      </c>
      <c r="Z9" s="125">
        <f>IF($Y9=0,0,AA9/$Y9)</f>
        <v>0.30591897668449158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5.4072043931072386E-2</v>
      </c>
      <c r="AB9" s="125">
        <f>IF($Y9=0,0,AC9/$Y9)</f>
        <v>0.30591897668449158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5.4072043931072386E-2</v>
      </c>
      <c r="AD9" s="125">
        <f>IF($Y9=0,0,AE9/$Y9)</f>
        <v>0.27483798589458647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4.8578390946130895E-2</v>
      </c>
      <c r="AF9" s="122">
        <f t="shared" si="10"/>
        <v>0.11332406073643031</v>
      </c>
      <c r="AG9" s="121">
        <f t="shared" si="11"/>
        <v>2.0030348090852561E-2</v>
      </c>
      <c r="AH9" s="123">
        <f t="shared" si="12"/>
        <v>1</v>
      </c>
      <c r="AI9" s="183">
        <f t="shared" si="13"/>
        <v>4.4188206724782055E-2</v>
      </c>
      <c r="AJ9" s="120">
        <f t="shared" si="14"/>
        <v>5.4072043931072386E-2</v>
      </c>
      <c r="AK9" s="119">
        <f t="shared" si="15"/>
        <v>3.430436951849173E-2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71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71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11760</v>
      </c>
      <c r="S11" s="221">
        <f>IF($B$81=0,0,(SUMIF($N$6:$N$28,$U11,L$6:L$28)+SUMIF($N$91:$N$118,$U11,L$91:L$118))*$I$83*Poor!$B$81/$B$81)</f>
        <v>11760</v>
      </c>
      <c r="T11" s="221">
        <f>IF($B$81=0,0,(SUMIF($N$6:$N$28,$U11,M$6:M$28)+SUMIF($N$91:$N$118,$U11,M$91:M$118))*$I$83*Poor!$B$81/$B$81)</f>
        <v>11769.566124522944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71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201600</v>
      </c>
      <c r="S14" s="221">
        <f>IF($B$81=0,0,(SUMIF($N$6:$N$28,$U14,L$6:L$28)+SUMIF($N$91:$N$118,$U14,L$91:L$118))*$I$83*Poor!$B$81/$B$81)</f>
        <v>201600</v>
      </c>
      <c r="T14" s="221">
        <f>IF($B$81=0,0,(SUMIF($N$6:$N$28,$U14,M$6:M$28)+SUMIF($N$91:$N$118,$U14,M$91:M$118))*$I$83*Poor!$B$81/$B$81)</f>
        <v>201600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72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71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95040</v>
      </c>
      <c r="S17" s="221">
        <f>IF($B$81=0,0,(SUMIF($N$6:$N$28,$U17,L$6:L$28)+SUMIF($N$91:$N$118,$U17,L$91:L$118))*$I$83*Poor!$B$81/$B$81)</f>
        <v>95040</v>
      </c>
      <c r="T17" s="221">
        <f>IF($B$81=0,0,(SUMIF($N$6:$N$28,$U17,M$6:M$28)+SUMIF($N$91:$N$118,$U17,M$91:M$118))*$I$83*Poor!$B$81/$B$81)</f>
        <v>95040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9144</v>
      </c>
      <c r="S20" s="221">
        <f>IF($B$81=0,0,(SUMIF($N$6:$N$28,$U20,L$6:L$28)+SUMIF($N$91:$N$118,$U20,L$91:L$118))*$I$83*Poor!$B$81/$B$81)</f>
        <v>9144</v>
      </c>
      <c r="T20" s="221">
        <f>IF($B$81=0,0,(SUMIF($N$6:$N$28,$U20,M$6:M$28)+SUMIF($N$91:$N$118,$U20,M$91:M$118))*$I$83*Poor!$B$81/$B$81)</f>
        <v>9144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331538.57665356348</v>
      </c>
      <c r="S23" s="179">
        <f>SUM(S7:S22)</f>
        <v>331538.57665356348</v>
      </c>
      <c r="T23" s="179">
        <f>SUM(T7:T22)</f>
        <v>331460.57306378183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20755.035464717948</v>
      </c>
      <c r="S24" s="41">
        <f>IF($B$81=0,0,(SUM(($B$70*$H$70))+((1-$D$29)*$I$83))*Poor!$B$81/$B$81)</f>
        <v>20755.035464717948</v>
      </c>
      <c r="T24" s="41">
        <f>IF($B$81=0,0,(SUM(($B$70*$H$70))+((1-$D$29)*$I$83))*Poor!$B$81/$B$81)</f>
        <v>20755.035464717948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32439.035464717948</v>
      </c>
      <c r="S25" s="41">
        <f>IF($B$81=0,0,(SUM(($B$70*$H$70),($B$71*$H$71))+((1-$D$29)*$I$83))*Poor!$B$81/$B$81)</f>
        <v>32439.035464717948</v>
      </c>
      <c r="T25" s="41">
        <f>IF($B$81=0,0,(SUM(($B$70*$H$70),($B$71*$H$71))+((1-$D$29)*$I$83))*Poor!$B$81/$B$81)</f>
        <v>32439.035464717948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71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53247.035464717963</v>
      </c>
      <c r="S26" s="41">
        <f>IF($B$81=0,0,(SUM(($B$70*$H$70),($B$71*$H$71),($B$72*$H$72))+((1-$D$29)*$I$83))*Poor!$B$81/$B$81)</f>
        <v>53247.035464717963</v>
      </c>
      <c r="T26" s="41">
        <f>IF($B$81=0,0,(SUM(($B$70*$H$70),($B$71*$H$71),($B$72*$H$72))+((1-$D$29)*$I$83))*Poor!$B$81/$B$81)</f>
        <v>53247.035464717963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1.3401121216330561E-2</v>
      </c>
      <c r="K27" s="22">
        <f t="shared" si="4"/>
        <v>1.3225404732254047E-2</v>
      </c>
      <c r="L27" s="22">
        <f t="shared" si="5"/>
        <v>1.3225404732254047E-2</v>
      </c>
      <c r="M27" s="272">
        <f t="shared" si="6"/>
        <v>1.3401121216330561E-2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5.3604484865322245E-2</v>
      </c>
      <c r="Z27" s="156">
        <f>Poor!Z27</f>
        <v>0.25</v>
      </c>
      <c r="AA27" s="121">
        <f t="shared" si="16"/>
        <v>1.3401121216330561E-2</v>
      </c>
      <c r="AB27" s="156">
        <f>Poor!AB27</f>
        <v>0.25</v>
      </c>
      <c r="AC27" s="121">
        <f t="shared" si="7"/>
        <v>1.3401121216330561E-2</v>
      </c>
      <c r="AD27" s="156">
        <f>Poor!AD27</f>
        <v>0.25</v>
      </c>
      <c r="AE27" s="121">
        <f t="shared" si="8"/>
        <v>1.3401121216330561E-2</v>
      </c>
      <c r="AF27" s="122">
        <f t="shared" si="10"/>
        <v>0.25</v>
      </c>
      <c r="AG27" s="121">
        <f t="shared" si="11"/>
        <v>1.3401121216330561E-2</v>
      </c>
      <c r="AH27" s="123">
        <f t="shared" si="12"/>
        <v>1</v>
      </c>
      <c r="AI27" s="183">
        <f t="shared" si="13"/>
        <v>1.3401121216330561E-2</v>
      </c>
      <c r="AJ27" s="120">
        <f t="shared" si="14"/>
        <v>1.3401121216330561E-2</v>
      </c>
      <c r="AK27" s="119">
        <f t="shared" si="15"/>
        <v>1.3401121216330561E-2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2.0921557877757992E-2</v>
      </c>
      <c r="K28" s="22">
        <f t="shared" si="4"/>
        <v>2.0647232876712329E-2</v>
      </c>
      <c r="L28" s="22">
        <f t="shared" si="5"/>
        <v>2.0647232876712329E-2</v>
      </c>
      <c r="M28" s="271">
        <f t="shared" si="6"/>
        <v>2.0921557877757992E-2</v>
      </c>
      <c r="N28" s="228"/>
      <c r="O28" s="2"/>
      <c r="P28" s="22"/>
      <c r="V28" s="56"/>
      <c r="W28" s="110"/>
      <c r="X28" s="118"/>
      <c r="Y28" s="183">
        <f t="shared" si="9"/>
        <v>8.3686231511031967E-2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4.1843115755515983E-2</v>
      </c>
      <c r="AF28" s="122">
        <f t="shared" si="10"/>
        <v>0.5</v>
      </c>
      <c r="AG28" s="121">
        <f t="shared" si="11"/>
        <v>4.1843115755515983E-2</v>
      </c>
      <c r="AH28" s="123">
        <f t="shared" si="12"/>
        <v>1</v>
      </c>
      <c r="AI28" s="183">
        <f t="shared" si="13"/>
        <v>2.0921557877757992E-2</v>
      </c>
      <c r="AJ28" s="120">
        <f t="shared" si="14"/>
        <v>0</v>
      </c>
      <c r="AK28" s="119">
        <f t="shared" si="15"/>
        <v>4.1843115755515983E-2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69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0.29527969231137302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0.29527969231137302</v>
      </c>
      <c r="N29" s="228"/>
      <c r="P29" s="22"/>
      <c r="V29" s="56"/>
      <c r="W29" s="110"/>
      <c r="X29" s="118"/>
      <c r="Y29" s="183">
        <f t="shared" si="9"/>
        <v>1.1811187692454921</v>
      </c>
      <c r="Z29" s="156">
        <f>Poor!Z29</f>
        <v>0.25</v>
      </c>
      <c r="AA29" s="121">
        <f t="shared" si="16"/>
        <v>0.29527969231137302</v>
      </c>
      <c r="AB29" s="156">
        <f>Poor!AB29</f>
        <v>0.25</v>
      </c>
      <c r="AC29" s="121">
        <f t="shared" si="7"/>
        <v>0.29527969231137302</v>
      </c>
      <c r="AD29" s="156">
        <f>Poor!AD29</f>
        <v>0.25</v>
      </c>
      <c r="AE29" s="121">
        <f t="shared" si="8"/>
        <v>0.29527969231137302</v>
      </c>
      <c r="AF29" s="122">
        <f t="shared" si="10"/>
        <v>0.25</v>
      </c>
      <c r="AG29" s="121">
        <f t="shared" si="11"/>
        <v>0.29527969231137302</v>
      </c>
      <c r="AH29" s="123">
        <f t="shared" si="12"/>
        <v>1</v>
      </c>
      <c r="AI29" s="183">
        <f t="shared" si="13"/>
        <v>0.29527969231137302</v>
      </c>
      <c r="AJ29" s="120">
        <f t="shared" si="14"/>
        <v>0.29527969231137302</v>
      </c>
      <c r="AK29" s="119">
        <f t="shared" si="15"/>
        <v>0.29527969231137302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46.950145387727595</v>
      </c>
      <c r="E30" s="75">
        <f>Middle!E30</f>
        <v>1</v>
      </c>
      <c r="H30" s="96">
        <f>(E30*F$7/F$9)</f>
        <v>1</v>
      </c>
      <c r="I30" s="29">
        <f>IF(E30&gt;=1,I119-I124,MIN(I119-I124,B30*H30))</f>
        <v>46.950145387727595</v>
      </c>
      <c r="J30" s="230">
        <f>IF(I$32&lt;=1,I30,1-SUM(J6:J29))</f>
        <v>5.6500395279837523E-2</v>
      </c>
      <c r="K30" s="22">
        <f t="shared" si="4"/>
        <v>0.53191651606475721</v>
      </c>
      <c r="L30" s="22">
        <f>IF(L124=L119,0,IF(K30="",0,(L119-L124)/(B119-B124)*K30))</f>
        <v>0.53191651606475721</v>
      </c>
      <c r="M30" s="23">
        <f t="shared" si="6"/>
        <v>5.6500395279837523E-2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0.22600158111935009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1.0000000000000009</v>
      </c>
      <c r="AG30" s="187">
        <f>IF(AG79*4/$I$83+SUM(AG6:AG29)&lt;1,AG79*4/$I$83,1-SUM(AG6:AG29))</f>
        <v>0.22600158111935031</v>
      </c>
      <c r="AH30" s="123">
        <f t="shared" si="12"/>
        <v>1.0000000000000009</v>
      </c>
      <c r="AI30" s="183">
        <f t="shared" si="13"/>
        <v>5.6500395279837579E-2</v>
      </c>
      <c r="AJ30" s="120">
        <f t="shared" si="14"/>
        <v>0</v>
      </c>
      <c r="AK30" s="119">
        <f t="shared" si="15"/>
        <v>0.11300079055967516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-0.50547287721046086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50.185941235144064</v>
      </c>
      <c r="E32" s="2"/>
      <c r="F32" s="2"/>
      <c r="H32" s="17"/>
      <c r="I32" s="22">
        <f>SUM(I6:I30)</f>
        <v>50.185941235144064</v>
      </c>
      <c r="J32" s="17"/>
      <c r="L32" s="22">
        <f>SUM(L6:L30)</f>
        <v>1.5054728772104609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-1.3286284059646014E-2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8000</v>
      </c>
      <c r="J37" s="38">
        <f>J91*I$83</f>
        <v>8000</v>
      </c>
      <c r="K37" s="40">
        <f t="shared" ref="K37:K52" si="28">(B37/B$65)</f>
        <v>2.9323363389780806E-2</v>
      </c>
      <c r="L37" s="22">
        <f t="shared" ref="L37:L52" si="29">(K37*H37)</f>
        <v>2.9323363389780806E-2</v>
      </c>
      <c r="M37" s="24">
        <f t="shared" ref="M37:M52" si="30">J37/B$65</f>
        <v>2.9323363389780806E-2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8000</v>
      </c>
      <c r="AH37" s="123">
        <f>SUM(Z37,AB37,AD37,AF37)</f>
        <v>1</v>
      </c>
      <c r="AI37" s="112">
        <f>SUM(AA37,AC37,AE37,AG37)</f>
        <v>8000</v>
      </c>
      <c r="AJ37" s="148">
        <f>(AA37+AC37)</f>
        <v>0</v>
      </c>
      <c r="AK37" s="147">
        <f>(AE37+AG37)</f>
        <v>8000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1200</v>
      </c>
      <c r="J38" s="38">
        <f t="shared" ref="J38:J64" si="33">J92*I$83</f>
        <v>1807.9717704357877</v>
      </c>
      <c r="K38" s="40">
        <f t="shared" si="28"/>
        <v>6.5977567627006819E-3</v>
      </c>
      <c r="L38" s="22">
        <f t="shared" si="29"/>
        <v>6.5977567627006819E-3</v>
      </c>
      <c r="M38" s="24">
        <f t="shared" si="30"/>
        <v>6.6269766528692462E-3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1807.9717704357877</v>
      </c>
      <c r="AH38" s="123">
        <f t="shared" ref="AH38:AI58" si="35">SUM(Z38,AB38,AD38,AF38)</f>
        <v>1</v>
      </c>
      <c r="AI38" s="112">
        <f t="shared" si="35"/>
        <v>1807.9717704357877</v>
      </c>
      <c r="AJ38" s="148">
        <f t="shared" ref="AJ38:AJ64" si="36">(AA38+AC38)</f>
        <v>0</v>
      </c>
      <c r="AK38" s="147">
        <f t="shared" ref="AK38:AK64" si="37">(AE38+AG38)</f>
        <v>1807.9717704357877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0.30591897668449158</v>
      </c>
      <c r="AA39" s="147">
        <f>$J39*Z39</f>
        <v>0</v>
      </c>
      <c r="AB39" s="122">
        <f>AB8</f>
        <v>0.30591897668449158</v>
      </c>
      <c r="AC39" s="147">
        <f>$J39*AB39</f>
        <v>0</v>
      </c>
      <c r="AD39" s="122">
        <f>AD8</f>
        <v>0.27483798589458647</v>
      </c>
      <c r="AE39" s="147">
        <f>$J39*AD39</f>
        <v>0</v>
      </c>
      <c r="AF39" s="122">
        <f t="shared" si="31"/>
        <v>0.11332406073643031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7295.6612452294503</v>
      </c>
      <c r="K40" s="40">
        <f t="shared" si="28"/>
        <v>2.6391027050802728E-2</v>
      </c>
      <c r="L40" s="22">
        <f t="shared" si="29"/>
        <v>2.6391027050802728E-2</v>
      </c>
      <c r="M40" s="24">
        <f t="shared" si="30"/>
        <v>2.6741665732825489E-2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0.30591897668449158</v>
      </c>
      <c r="AA40" s="147">
        <f>$J40*Z40</f>
        <v>2231.881222377297</v>
      </c>
      <c r="AB40" s="122">
        <f>AB9</f>
        <v>0.30591897668449158</v>
      </c>
      <c r="AC40" s="147">
        <f>$J40*AB40</f>
        <v>2231.881222377297</v>
      </c>
      <c r="AD40" s="122">
        <f>AD9</f>
        <v>0.27483798589458647</v>
      </c>
      <c r="AE40" s="147">
        <f>$J40*AD40</f>
        <v>2005.1248424080527</v>
      </c>
      <c r="AF40" s="122">
        <f t="shared" si="31"/>
        <v>0.11332406073643031</v>
      </c>
      <c r="AG40" s="147">
        <f t="shared" si="34"/>
        <v>826.77395806680306</v>
      </c>
      <c r="AH40" s="123">
        <f t="shared" si="35"/>
        <v>1</v>
      </c>
      <c r="AI40" s="112">
        <f t="shared" si="35"/>
        <v>7295.6612452294494</v>
      </c>
      <c r="AJ40" s="148">
        <f t="shared" si="36"/>
        <v>4463.7624447545941</v>
      </c>
      <c r="AK40" s="147">
        <f t="shared" si="37"/>
        <v>2831.8988004748558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1000</v>
      </c>
      <c r="J41" s="38">
        <f t="shared" si="33"/>
        <v>1000</v>
      </c>
      <c r="K41" s="40">
        <f t="shared" si="28"/>
        <v>3.6654204237226008E-3</v>
      </c>
      <c r="L41" s="22">
        <f t="shared" si="29"/>
        <v>3.6654204237226008E-3</v>
      </c>
      <c r="M41" s="24">
        <f t="shared" si="30"/>
        <v>3.6654204237226008E-3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1000</v>
      </c>
      <c r="AH41" s="123">
        <f t="shared" si="35"/>
        <v>1</v>
      </c>
      <c r="AI41" s="112">
        <f t="shared" si="35"/>
        <v>1000</v>
      </c>
      <c r="AJ41" s="148">
        <f t="shared" si="36"/>
        <v>0</v>
      </c>
      <c r="AK41" s="147">
        <f t="shared" si="37"/>
        <v>1000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168000</v>
      </c>
      <c r="J47" s="38">
        <f t="shared" si="33"/>
        <v>168000</v>
      </c>
      <c r="K47" s="40">
        <f t="shared" si="28"/>
        <v>0.61579063118539701</v>
      </c>
      <c r="L47" s="22">
        <f t="shared" si="29"/>
        <v>0.61579063118539701</v>
      </c>
      <c r="M47" s="24">
        <f t="shared" si="30"/>
        <v>0.61579063118539701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42000</v>
      </c>
      <c r="AB47" s="156">
        <f>Poor!AB47</f>
        <v>0.25</v>
      </c>
      <c r="AC47" s="147">
        <f t="shared" si="39"/>
        <v>42000</v>
      </c>
      <c r="AD47" s="156">
        <f>Poor!AD47</f>
        <v>0.25</v>
      </c>
      <c r="AE47" s="147">
        <f t="shared" si="40"/>
        <v>42000</v>
      </c>
      <c r="AF47" s="122">
        <f t="shared" si="31"/>
        <v>0.25</v>
      </c>
      <c r="AG47" s="147">
        <f t="shared" si="34"/>
        <v>42000</v>
      </c>
      <c r="AH47" s="123">
        <f t="shared" si="35"/>
        <v>1</v>
      </c>
      <c r="AI47" s="112">
        <f t="shared" si="35"/>
        <v>168000</v>
      </c>
      <c r="AJ47" s="148">
        <f t="shared" si="36"/>
        <v>84000</v>
      </c>
      <c r="AK47" s="147">
        <f t="shared" si="37"/>
        <v>84000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79200</v>
      </c>
      <c r="J49" s="38">
        <f t="shared" si="33"/>
        <v>79200</v>
      </c>
      <c r="K49" s="40">
        <f t="shared" si="28"/>
        <v>0.29030129755883</v>
      </c>
      <c r="L49" s="22">
        <f t="shared" si="29"/>
        <v>0.29030129755883</v>
      </c>
      <c r="M49" s="24">
        <f t="shared" si="30"/>
        <v>0.29030129755883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19800</v>
      </c>
      <c r="AB49" s="156">
        <f>Poor!AB49</f>
        <v>0.25</v>
      </c>
      <c r="AC49" s="147">
        <f t="shared" si="39"/>
        <v>19800</v>
      </c>
      <c r="AD49" s="156">
        <f>Poor!AD49</f>
        <v>0.25</v>
      </c>
      <c r="AE49" s="147">
        <f t="shared" si="40"/>
        <v>19800</v>
      </c>
      <c r="AF49" s="122">
        <f t="shared" si="31"/>
        <v>0.25</v>
      </c>
      <c r="AG49" s="147">
        <f t="shared" si="34"/>
        <v>19800</v>
      </c>
      <c r="AH49" s="123">
        <f t="shared" si="35"/>
        <v>1</v>
      </c>
      <c r="AI49" s="112">
        <f t="shared" si="35"/>
        <v>79200</v>
      </c>
      <c r="AJ49" s="148">
        <f t="shared" si="36"/>
        <v>39600</v>
      </c>
      <c r="AK49" s="147">
        <f t="shared" si="37"/>
        <v>39600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7620</v>
      </c>
      <c r="J50" s="38">
        <f t="shared" si="33"/>
        <v>7620</v>
      </c>
      <c r="K50" s="40">
        <f t="shared" si="28"/>
        <v>2.7930503628766219E-2</v>
      </c>
      <c r="L50" s="22">
        <f t="shared" si="29"/>
        <v>2.7930503628766219E-2</v>
      </c>
      <c r="M50" s="24">
        <f t="shared" si="30"/>
        <v>2.7930503628766219E-2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1905</v>
      </c>
      <c r="AB50" s="156">
        <f>Poor!AB55</f>
        <v>0.25</v>
      </c>
      <c r="AC50" s="147">
        <f t="shared" si="39"/>
        <v>1905</v>
      </c>
      <c r="AD50" s="156">
        <f>Poor!AD55</f>
        <v>0.25</v>
      </c>
      <c r="AE50" s="147">
        <f t="shared" si="40"/>
        <v>1905</v>
      </c>
      <c r="AF50" s="122">
        <f t="shared" si="31"/>
        <v>0.25</v>
      </c>
      <c r="AG50" s="147">
        <f t="shared" si="34"/>
        <v>1905</v>
      </c>
      <c r="AH50" s="123">
        <f t="shared" si="35"/>
        <v>1</v>
      </c>
      <c r="AI50" s="112">
        <f t="shared" si="35"/>
        <v>7620</v>
      </c>
      <c r="AJ50" s="148">
        <f t="shared" si="36"/>
        <v>3810</v>
      </c>
      <c r="AK50" s="147">
        <f t="shared" si="37"/>
        <v>3810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265020</v>
      </c>
      <c r="J65" s="39">
        <f>SUM(J37:J64)</f>
        <v>272923.63301566523</v>
      </c>
      <c r="K65" s="40">
        <f>SUM(K37:K64)</f>
        <v>1</v>
      </c>
      <c r="L65" s="22">
        <f>SUM(L37:L64)</f>
        <v>1</v>
      </c>
      <c r="M65" s="24">
        <f>SUM(M37:M64)</f>
        <v>1.0003798585721915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65936.881222377298</v>
      </c>
      <c r="AB65" s="137"/>
      <c r="AC65" s="153">
        <f>SUM(AC37:AC64)</f>
        <v>65936.881222377298</v>
      </c>
      <c r="AD65" s="137"/>
      <c r="AE65" s="153">
        <f>SUM(AE37:AE64)</f>
        <v>65710.124842408055</v>
      </c>
      <c r="AF65" s="137"/>
      <c r="AG65" s="153">
        <f>SUM(AG37:AG64)</f>
        <v>75339.745728502588</v>
      </c>
      <c r="AH65" s="137"/>
      <c r="AI65" s="153">
        <f>SUM(AI37:AI64)</f>
        <v>272923.63301566523</v>
      </c>
      <c r="AJ65" s="153">
        <f>SUM(AJ37:AJ64)</f>
        <v>131873.7624447546</v>
      </c>
      <c r="AK65" s="153">
        <f>SUM(AK37:AK64)</f>
        <v>141049.87057091063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13136.099112924712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13136.09911292471</v>
      </c>
      <c r="J70" s="51">
        <f>J124*I$83</f>
        <v>13136.09911292471</v>
      </c>
      <c r="K70" s="40">
        <f>B70/B$76</f>
        <v>4.8149325976558584E-2</v>
      </c>
      <c r="L70" s="22">
        <f>(L124*G$37*F$9/F$7)/B$130</f>
        <v>4.8149325976558584E-2</v>
      </c>
      <c r="M70" s="24">
        <f>J70/B$76</f>
        <v>4.8149325976558577E-2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3284.0247782311776</v>
      </c>
      <c r="AB70" s="156">
        <f>Poor!AB70</f>
        <v>0.25</v>
      </c>
      <c r="AC70" s="147">
        <f>$J70*AB70</f>
        <v>3284.0247782311776</v>
      </c>
      <c r="AD70" s="156">
        <f>Poor!AD70</f>
        <v>0.25</v>
      </c>
      <c r="AE70" s="147">
        <f>$J70*AD70</f>
        <v>3284.0247782311776</v>
      </c>
      <c r="AF70" s="156">
        <f>Poor!AF70</f>
        <v>0.25</v>
      </c>
      <c r="AG70" s="147">
        <f>$J70*AF70</f>
        <v>3284.0247782311776</v>
      </c>
      <c r="AH70" s="155">
        <f>SUM(Z70,AB70,AD70,AF70)</f>
        <v>1</v>
      </c>
      <c r="AI70" s="147">
        <f>SUM(AA70,AC70,AE70,AG70)</f>
        <v>13136.09911292471</v>
      </c>
      <c r="AJ70" s="148">
        <f>(AA70+AC70)</f>
        <v>6568.0495564623552</v>
      </c>
      <c r="AK70" s="147">
        <f>(AE70+AG70)</f>
        <v>6568.0495564623552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9736.6666666666679</v>
      </c>
      <c r="J71" s="51">
        <f t="shared" ref="J71:J72" si="49">J125*I$83</f>
        <v>9736.6666666666679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57060</v>
      </c>
      <c r="K73" s="40">
        <f>B73/B$76</f>
        <v>0.20914888937761161</v>
      </c>
      <c r="L73" s="22">
        <f>(L127*G$37*F$9/F$7)/B$130</f>
        <v>0.20914888937761161</v>
      </c>
      <c r="M73" s="24">
        <f>J73/B$76</f>
        <v>0.20914888937761161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5135.3999999999996</v>
      </c>
      <c r="AB73" s="156">
        <f>Poor!AB73</f>
        <v>0.09</v>
      </c>
      <c r="AC73" s="147">
        <f>$H$73*$B$73*AB73</f>
        <v>5135.3999999999996</v>
      </c>
      <c r="AD73" s="156">
        <f>Poor!AD73</f>
        <v>0.23</v>
      </c>
      <c r="AE73" s="147">
        <f>$H$73*$B$73*AD73</f>
        <v>13123.800000000001</v>
      </c>
      <c r="AF73" s="156">
        <f>Poor!AF73</f>
        <v>0.59</v>
      </c>
      <c r="AG73" s="147">
        <f>$H$73*$B$73*AF73</f>
        <v>33665.4</v>
      </c>
      <c r="AH73" s="155">
        <f>SUM(Z73,AB73,AD73,AF73)</f>
        <v>1</v>
      </c>
      <c r="AI73" s="147">
        <f>SUM(AA73,AC73,AE73,AG73)</f>
        <v>57060</v>
      </c>
      <c r="AJ73" s="148">
        <f>(AA73+AC73)</f>
        <v>10270.799999999999</v>
      </c>
      <c r="AK73" s="147">
        <f>(AE73+AG73)</f>
        <v>46789.200000000004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251883.90088707529</v>
      </c>
      <c r="J74" s="51">
        <f>J128*I$83</f>
        <v>303.12025334999674</v>
      </c>
      <c r="K74" s="40">
        <f>B74/B$76</f>
        <v>1.0459977248708494E-2</v>
      </c>
      <c r="L74" s="22">
        <f>(L128*G$37*F$9/F$7)/B$130</f>
        <v>1.0459977248708494E-2</v>
      </c>
      <c r="M74" s="24">
        <f>J74/B$76</f>
        <v>1.1110631674730472E-3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303.12025334999709</v>
      </c>
      <c r="AH74" s="155"/>
      <c r="AI74" s="147">
        <f>SUM(AA74,AC74,AE74,AG74)</f>
        <v>303.12025334999709</v>
      </c>
      <c r="AJ74" s="148">
        <f>(AA74+AC74)</f>
        <v>0</v>
      </c>
      <c r="AK74" s="147">
        <f>(AE74+AG74)</f>
        <v>303.12025334999709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172693.54322741597</v>
      </c>
      <c r="C75" s="39"/>
      <c r="D75" s="38"/>
      <c r="E75" s="32"/>
      <c r="F75" s="32"/>
      <c r="G75" s="32"/>
      <c r="H75" s="31"/>
      <c r="I75" s="47"/>
      <c r="J75" s="51">
        <f>J129*I$83</f>
        <v>175347.74698272382</v>
      </c>
      <c r="K75" s="40">
        <f>B75/B$76</f>
        <v>0.63299444039079233</v>
      </c>
      <c r="L75" s="22">
        <f>(L129*G$37*F$9/F$7)/B$130</f>
        <v>0.63299444039079222</v>
      </c>
      <c r="M75" s="24">
        <f>J75/B$76</f>
        <v>0.64272321304421898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62652.85644414612</v>
      </c>
      <c r="AB75" s="158"/>
      <c r="AC75" s="149">
        <f>AA75+AC65-SUM(AC70,AC74)</f>
        <v>125305.71288829224</v>
      </c>
      <c r="AD75" s="158"/>
      <c r="AE75" s="149">
        <f>AC75+AE65-SUM(AE70,AE74)</f>
        <v>187731.81295246913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259484.41364939051</v>
      </c>
      <c r="AJ75" s="151">
        <f>AJ76-SUM(AJ70,AJ74)</f>
        <v>125305.71288829224</v>
      </c>
      <c r="AK75" s="149">
        <f>AJ75+AK76-SUM(AK70,AK74)</f>
        <v>259484.41364939054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265020</v>
      </c>
      <c r="J76" s="51">
        <f>J130*I$83</f>
        <v>272923.63301566523</v>
      </c>
      <c r="K76" s="40">
        <f>SUM(K70:K75)</f>
        <v>0.90075263299367103</v>
      </c>
      <c r="L76" s="22">
        <f>SUM(L70:L75)</f>
        <v>0.90075263299367092</v>
      </c>
      <c r="M76" s="24">
        <f>SUM(M70:M75)</f>
        <v>0.90113249156586228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65936.881222377298</v>
      </c>
      <c r="AB76" s="137"/>
      <c r="AC76" s="153">
        <f>AC65</f>
        <v>65936.881222377298</v>
      </c>
      <c r="AD76" s="137"/>
      <c r="AE76" s="153">
        <f>AE65</f>
        <v>65710.124842408055</v>
      </c>
      <c r="AF76" s="137"/>
      <c r="AG76" s="153">
        <f>AG65</f>
        <v>75339.745728502588</v>
      </c>
      <c r="AH76" s="137"/>
      <c r="AI76" s="153">
        <f>SUM(AA76,AC76,AE76,AG76)</f>
        <v>272923.63301566523</v>
      </c>
      <c r="AJ76" s="154">
        <f>SUM(AA76,AC76)</f>
        <v>131873.7624447546</v>
      </c>
      <c r="AK76" s="154">
        <f>SUM(AE76,AG76)</f>
        <v>141049.87057091063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9736.6666666666515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62652.85644414612</v>
      </c>
      <c r="AD78" s="112"/>
      <c r="AE78" s="112">
        <f>AC75</f>
        <v>125305.71288829224</v>
      </c>
      <c r="AF78" s="112"/>
      <c r="AG78" s="112">
        <f>AE75</f>
        <v>187731.81295246913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62652.85644414612</v>
      </c>
      <c r="AB79" s="112"/>
      <c r="AC79" s="112">
        <f>AA79-AA74+AC65-AC70</f>
        <v>125305.71288829224</v>
      </c>
      <c r="AD79" s="112"/>
      <c r="AE79" s="112">
        <f>AC79-AC74+AE65-AE70</f>
        <v>187731.81295246913</v>
      </c>
      <c r="AF79" s="112"/>
      <c r="AG79" s="112">
        <f>AE79-AE74+AG65-AG70</f>
        <v>259787.53390274057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5364.922702729602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1341.2306756824005</v>
      </c>
      <c r="AB83" s="112"/>
      <c r="AC83" s="165">
        <f>$I$83*AB82/4</f>
        <v>1341.2306756824005</v>
      </c>
      <c r="AD83" s="112"/>
      <c r="AE83" s="165">
        <f>$I$83*AD82/4</f>
        <v>1341.2306756824005</v>
      </c>
      <c r="AF83" s="112"/>
      <c r="AG83" s="165">
        <f>$I$83*AF82/4</f>
        <v>1341.2306756824005</v>
      </c>
      <c r="AH83" s="165">
        <f>SUM(AA83,AC83,AE83,AG83)</f>
        <v>5364.922702729602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17295.862887264957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17295.862887264957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1</v>
      </c>
      <c r="I91" s="22">
        <f t="shared" ref="I91" si="52">(D91*H91)</f>
        <v>1.4911678030197351</v>
      </c>
      <c r="J91" s="24">
        <f>IF(I$32&lt;=1+I$131,I91,L91+J$33*(I91-L91))</f>
        <v>1.4911678030197351</v>
      </c>
      <c r="K91" s="22">
        <f t="shared" ref="K91" si="53">(B91)</f>
        <v>1.4911678030197351</v>
      </c>
      <c r="L91" s="22">
        <f t="shared" ref="L91" si="54">(K91*H91)</f>
        <v>1.4911678030197351</v>
      </c>
      <c r="M91" s="226">
        <f t="shared" si="50"/>
        <v>1.4911678030197351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1</v>
      </c>
      <c r="I92" s="22">
        <f t="shared" ref="I92:I118" si="59">(D92*H92)</f>
        <v>0.22367517045296026</v>
      </c>
      <c r="J92" s="24">
        <f t="shared" ref="J92:J118" si="60">IF(I$32&lt;=1+I$131,I92,L92+J$33*(I92-L92))</f>
        <v>0.33699866160530428</v>
      </c>
      <c r="K92" s="22">
        <f t="shared" ref="K92:K118" si="61">(B92)</f>
        <v>0.33551275567944039</v>
      </c>
      <c r="L92" s="22">
        <f t="shared" ref="L92:L118" si="62">(K92*H92)</f>
        <v>0.33551275567944039</v>
      </c>
      <c r="M92" s="226">
        <f t="shared" ref="M92:M118" si="63">(J92)</f>
        <v>0.33699866160530428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1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1.3598818938281281</v>
      </c>
      <c r="K94" s="22">
        <f t="shared" si="61"/>
        <v>1.3420510227177616</v>
      </c>
      <c r="L94" s="22">
        <f t="shared" si="62"/>
        <v>1.3420510227177616</v>
      </c>
      <c r="M94" s="226">
        <f t="shared" si="63"/>
        <v>1.3598818938281281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1</v>
      </c>
      <c r="I95" s="22">
        <f t="shared" si="59"/>
        <v>0.18639597537746688</v>
      </c>
      <c r="J95" s="24">
        <f t="shared" si="60"/>
        <v>0.18639597537746688</v>
      </c>
      <c r="K95" s="22">
        <f t="shared" si="61"/>
        <v>0.18639597537746688</v>
      </c>
      <c r="L95" s="22">
        <f t="shared" si="62"/>
        <v>0.18639597537746688</v>
      </c>
      <c r="M95" s="226">
        <f t="shared" si="63"/>
        <v>0.18639597537746688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1</v>
      </c>
      <c r="I101" s="22">
        <f t="shared" si="59"/>
        <v>31.314523863414436</v>
      </c>
      <c r="J101" s="24">
        <f t="shared" si="60"/>
        <v>31.314523863414436</v>
      </c>
      <c r="K101" s="22">
        <f t="shared" si="61"/>
        <v>31.314523863414436</v>
      </c>
      <c r="L101" s="22">
        <f t="shared" si="62"/>
        <v>31.314523863414436</v>
      </c>
      <c r="M101" s="226">
        <f t="shared" si="63"/>
        <v>31.314523863414436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1</v>
      </c>
      <c r="I103" s="22">
        <f t="shared" si="59"/>
        <v>14.762561249895377</v>
      </c>
      <c r="J103" s="24">
        <f t="shared" si="60"/>
        <v>14.762561249895377</v>
      </c>
      <c r="K103" s="22">
        <f t="shared" si="61"/>
        <v>14.762561249895377</v>
      </c>
      <c r="L103" s="22">
        <f t="shared" si="62"/>
        <v>14.762561249895377</v>
      </c>
      <c r="M103" s="226">
        <f t="shared" si="63"/>
        <v>14.762561249895377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1</v>
      </c>
      <c r="I104" s="22">
        <f t="shared" si="59"/>
        <v>1.4203373323762978</v>
      </c>
      <c r="J104" s="24">
        <f t="shared" si="60"/>
        <v>1.4203373323762978</v>
      </c>
      <c r="K104" s="22">
        <f t="shared" si="61"/>
        <v>1.4203373323762978</v>
      </c>
      <c r="L104" s="22">
        <f t="shared" si="62"/>
        <v>1.4203373323762978</v>
      </c>
      <c r="M104" s="226">
        <f t="shared" si="63"/>
        <v>1.4203373323762978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49.398661394536276</v>
      </c>
      <c r="J119" s="24">
        <f>SUM(J91:J118)</f>
        <v>50.871866779516743</v>
      </c>
      <c r="K119" s="22">
        <f>SUM(K91:K118)</f>
        <v>50.852550002480513</v>
      </c>
      <c r="L119" s="22">
        <f>SUM(L91:L118)</f>
        <v>50.852550002480513</v>
      </c>
      <c r="M119" s="57">
        <f t="shared" si="50"/>
        <v>50.871866779516743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2.4485160068086791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2.4485160068086791</v>
      </c>
      <c r="J124" s="236">
        <f>IF(SUMPRODUCT($B$124:$B124,$H$124:$H124)&lt;J$119,($B124*$H124),J$119)</f>
        <v>2.4485160068086791</v>
      </c>
      <c r="K124" s="22">
        <f>(B124)</f>
        <v>2.4485160068086791</v>
      </c>
      <c r="L124" s="29">
        <f>IF(SUMPRODUCT($B$124:$B124,$H$124:$H124)&lt;L$119,($B124*$H124),L$119)</f>
        <v>2.4485160068086791</v>
      </c>
      <c r="M124" s="57">
        <f t="shared" si="90"/>
        <v>2.4485160068086791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1.8148754802586029</v>
      </c>
      <c r="J125" s="236">
        <f>IF(SUMPRODUCT($B$124:$B125,$H$124:$H125)&lt;J$119,($B125*$H125),IF(SUMPRODUCT($B$124:$B124,$H$124:$H124)&lt;J$119,J$119-SUMPRODUCT($B$124:$B124,$H$124:$H124),0))</f>
        <v>1.8148754802586029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1.8148754802586029</v>
      </c>
      <c r="M125" s="57">
        <f t="shared" ref="M125:M126" si="92">(J125)</f>
        <v>1.8148754802586029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3.232106213045276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3.232106213045276</v>
      </c>
      <c r="M126" s="57">
        <f t="shared" si="92"/>
        <v>3.232106213045276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10.63575435503826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10.63575435503826</v>
      </c>
      <c r="M127" s="57">
        <f t="shared" si="90"/>
        <v>10.63575435503826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46.950145387727595</v>
      </c>
      <c r="J128" s="227">
        <f>(J30)</f>
        <v>5.6500395279837523E-2</v>
      </c>
      <c r="K128" s="22">
        <f>(B128)</f>
        <v>0.53191651606475721</v>
      </c>
      <c r="L128" s="22">
        <f>IF(L124=L119,0,(L119-L124)/(B119-B124)*K128)</f>
        <v>0.53191651606475721</v>
      </c>
      <c r="M128" s="57">
        <f t="shared" si="90"/>
        <v>5.6500395279837523E-2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32.189381431264941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32.684114329086086</v>
      </c>
      <c r="K129" s="29">
        <f>(B129)</f>
        <v>32.189381431264941</v>
      </c>
      <c r="L129" s="60">
        <f>IF(SUM(L124:L128)&gt;L130,0,L130-SUM(L124:L128))</f>
        <v>32.189381431264934</v>
      </c>
      <c r="M129" s="57">
        <f t="shared" si="90"/>
        <v>32.684114329086086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49.398661394536276</v>
      </c>
      <c r="J130" s="227">
        <f>(J119)</f>
        <v>50.871866779516743</v>
      </c>
      <c r="K130" s="22">
        <f>(B130)</f>
        <v>50.852550002480513</v>
      </c>
      <c r="L130" s="22">
        <f>(L119)</f>
        <v>50.852550002480513</v>
      </c>
      <c r="M130" s="57">
        <f t="shared" si="90"/>
        <v>50.871866779516743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1.8148754802585998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ZALOF: 59301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ZALOF: 59301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1189.9470176038278</v>
      </c>
      <c r="C72" s="109">
        <f>Poor!R7</f>
        <v>2524.1552099013334</v>
      </c>
      <c r="D72" s="109">
        <f>Middle!R7</f>
        <v>2806.7812339770981</v>
      </c>
      <c r="E72" s="109">
        <f>Rich!R7</f>
        <v>3696.2204751324548</v>
      </c>
      <c r="F72" s="109">
        <f>V.Poor!T7</f>
        <v>1189.9470176038278</v>
      </c>
      <c r="G72" s="109">
        <f>Poor!T7</f>
        <v>2523.4864689959472</v>
      </c>
      <c r="H72" s="109">
        <f>Middle!T7</f>
        <v>2710.5732395193691</v>
      </c>
      <c r="I72" s="109">
        <f>Rich!T7</f>
        <v>3493.8572665524784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400</v>
      </c>
      <c r="D73" s="109">
        <f>Middle!R8</f>
        <v>3364.7999999999993</v>
      </c>
      <c r="E73" s="109">
        <f>Rich!R8</f>
        <v>9840</v>
      </c>
      <c r="F73" s="109">
        <f>V.Poor!T8</f>
        <v>0</v>
      </c>
      <c r="G73" s="109">
        <f>Poor!T8</f>
        <v>410.39402310564259</v>
      </c>
      <c r="H73" s="109">
        <f>Middle!T8</f>
        <v>3418.0651969334735</v>
      </c>
      <c r="I73" s="109">
        <f>Rich!T8</f>
        <v>9954.79349427534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53.707058622457645</v>
      </c>
      <c r="D74" s="109">
        <f>Middle!R9</f>
        <v>318.63390873354967</v>
      </c>
      <c r="E74" s="109">
        <f>Rich!R9</f>
        <v>458.35617843103745</v>
      </c>
      <c r="F74" s="109">
        <f>V.Poor!T9</f>
        <v>0</v>
      </c>
      <c r="G74" s="109">
        <f>Poor!T9</f>
        <v>53.707058622457645</v>
      </c>
      <c r="H74" s="109">
        <f>Middle!T9</f>
        <v>318.63390873354967</v>
      </c>
      <c r="I74" s="109">
        <f>Rich!T9</f>
        <v>458.35617843103745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3728.5</v>
      </c>
      <c r="D76" s="109">
        <f>Middle!R11</f>
        <v>10320</v>
      </c>
      <c r="E76" s="109">
        <f>Rich!R11</f>
        <v>11760</v>
      </c>
      <c r="F76" s="109">
        <f>V.Poor!T11</f>
        <v>0</v>
      </c>
      <c r="G76" s="109">
        <f>Poor!T11</f>
        <v>3728.5</v>
      </c>
      <c r="H76" s="109">
        <f>Middle!T11</f>
        <v>10217.245245933629</v>
      </c>
      <c r="I76" s="109">
        <f>Rich!T11</f>
        <v>11769.566124522944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7580</v>
      </c>
      <c r="C78" s="109">
        <f>Poor!R13</f>
        <v>13232.319261664672</v>
      </c>
      <c r="D78" s="109">
        <f>Middle!R13</f>
        <v>0</v>
      </c>
      <c r="E78" s="109">
        <f>Rich!R13</f>
        <v>0</v>
      </c>
      <c r="F78" s="109">
        <f>V.Poor!T13</f>
        <v>7580</v>
      </c>
      <c r="G78" s="109">
        <f>Poor!T13</f>
        <v>13248.385826499018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12000</v>
      </c>
      <c r="D79" s="109">
        <f>Middle!R14</f>
        <v>0</v>
      </c>
      <c r="E79" s="109">
        <f>Rich!R14</f>
        <v>201600</v>
      </c>
      <c r="F79" s="109">
        <f>V.Poor!T14</f>
        <v>0</v>
      </c>
      <c r="G79" s="109">
        <f>Poor!T14</f>
        <v>12000</v>
      </c>
      <c r="H79" s="109">
        <f>Middle!T14</f>
        <v>0</v>
      </c>
      <c r="I79" s="109">
        <f>Rich!T14</f>
        <v>201600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561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561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2292</v>
      </c>
      <c r="C81" s="109">
        <f>Poor!R16</f>
        <v>6290</v>
      </c>
      <c r="D81" s="109">
        <f>Middle!R16</f>
        <v>0</v>
      </c>
      <c r="E81" s="109">
        <f>Rich!R16</f>
        <v>0</v>
      </c>
      <c r="F81" s="109">
        <f>V.Poor!T16</f>
        <v>2750.4</v>
      </c>
      <c r="G81" s="109">
        <f>Poor!T16</f>
        <v>6257.3107973327542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1920</v>
      </c>
      <c r="D82" s="109">
        <f>Middle!R17</f>
        <v>123840</v>
      </c>
      <c r="E82" s="109">
        <f>Rich!R17</f>
        <v>95040</v>
      </c>
      <c r="F82" s="109">
        <f>V.Poor!T17</f>
        <v>0</v>
      </c>
      <c r="G82" s="109">
        <f>Poor!T17</f>
        <v>1920</v>
      </c>
      <c r="H82" s="109">
        <f>Middle!T17</f>
        <v>123840</v>
      </c>
      <c r="I82" s="109">
        <f>Rich!T17</f>
        <v>95040</v>
      </c>
    </row>
    <row r="83" spans="1:9">
      <c r="A83" t="str">
        <f>V.Poor!Q18</f>
        <v>Food transfer - official</v>
      </c>
      <c r="B83" s="109">
        <f>V.Poor!R18</f>
        <v>709.31165070828126</v>
      </c>
      <c r="C83" s="109">
        <f>Poor!R18</f>
        <v>681.05950007875936</v>
      </c>
      <c r="D83" s="109">
        <f>Middle!R18</f>
        <v>0</v>
      </c>
      <c r="E83" s="109">
        <f>Rich!R18</f>
        <v>0</v>
      </c>
      <c r="F83" s="109">
        <f>V.Poor!T18</f>
        <v>709.31165070828126</v>
      </c>
      <c r="G83" s="109">
        <f>Poor!T18</f>
        <v>681.05950007875936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155.07913177234659</v>
      </c>
      <c r="C84" s="109">
        <f>Poor!R19</f>
        <v>60.75611006665526</v>
      </c>
      <c r="D84" s="109">
        <f>Middle!R19</f>
        <v>0</v>
      </c>
      <c r="E84" s="109">
        <f>Rich!R19</f>
        <v>0</v>
      </c>
      <c r="F84" s="109">
        <f>V.Poor!T19</f>
        <v>155.07913177234659</v>
      </c>
      <c r="G84" s="109">
        <f>Poor!T19</f>
        <v>60.75611006665526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16620</v>
      </c>
      <c r="C85" s="109">
        <f>Poor!R20</f>
        <v>16620</v>
      </c>
      <c r="D85" s="109">
        <f>Middle!R20</f>
        <v>9144</v>
      </c>
      <c r="E85" s="109">
        <f>Rich!R20</f>
        <v>9144</v>
      </c>
      <c r="F85" s="109">
        <f>V.Poor!T20</f>
        <v>16620</v>
      </c>
      <c r="G85" s="109">
        <f>Poor!T20</f>
        <v>16620</v>
      </c>
      <c r="H85" s="109">
        <f>Middle!T20</f>
        <v>9144</v>
      </c>
      <c r="I85" s="109">
        <f>Rich!T20</f>
        <v>9144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1500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1500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28546.337800084457</v>
      </c>
      <c r="C88" s="109">
        <f>Poor!R23</f>
        <v>59571.497140333879</v>
      </c>
      <c r="D88" s="109">
        <f>Middle!R23</f>
        <v>149794.21514271066</v>
      </c>
      <c r="E88" s="109">
        <f>Rich!R23</f>
        <v>331538.57665356348</v>
      </c>
      <c r="F88" s="109">
        <f>V.Poor!T23</f>
        <v>29004.737800084455</v>
      </c>
      <c r="G88" s="109">
        <f>Poor!T23</f>
        <v>59564.599784701233</v>
      </c>
      <c r="H88" s="109">
        <f>Middle!T23</f>
        <v>149648.51759112003</v>
      </c>
      <c r="I88" s="109">
        <f>Rich!T23</f>
        <v>331460.57306378183</v>
      </c>
    </row>
    <row r="89" spans="1:9">
      <c r="A89" t="str">
        <f>V.Poor!Q24</f>
        <v>Food Poverty line</v>
      </c>
      <c r="B89" s="109">
        <f>V.Poor!R24</f>
        <v>20747.835464717951</v>
      </c>
      <c r="C89" s="109">
        <f>Poor!R24</f>
        <v>20712.835464717951</v>
      </c>
      <c r="D89" s="109">
        <f>Middle!R24</f>
        <v>20683.035464717948</v>
      </c>
      <c r="E89" s="109">
        <f>Rich!R24</f>
        <v>20755.035464717948</v>
      </c>
      <c r="F89" s="109">
        <f>V.Poor!T24</f>
        <v>20747.835464717951</v>
      </c>
      <c r="G89" s="109">
        <f>Poor!T24</f>
        <v>20712.835464717951</v>
      </c>
      <c r="H89" s="109">
        <f>Middle!T24</f>
        <v>20683.035464717948</v>
      </c>
      <c r="I89" s="109">
        <f>Rich!T24</f>
        <v>20755.035464717948</v>
      </c>
    </row>
    <row r="90" spans="1:9">
      <c r="A90" s="108" t="str">
        <f>V.Poor!Q25</f>
        <v>Lower Bound Poverty line</v>
      </c>
      <c r="B90" s="109">
        <f>V.Poor!R25</f>
        <v>32431.835464717951</v>
      </c>
      <c r="C90" s="109">
        <f>Poor!R25</f>
        <v>32396.835464717951</v>
      </c>
      <c r="D90" s="109">
        <f>Middle!R25</f>
        <v>32367.035464717948</v>
      </c>
      <c r="E90" s="109">
        <f>Rich!R25</f>
        <v>32439.035464717948</v>
      </c>
      <c r="F90" s="109">
        <f>V.Poor!T25</f>
        <v>32431.835464717951</v>
      </c>
      <c r="G90" s="109">
        <f>Poor!T25</f>
        <v>32396.835464717951</v>
      </c>
      <c r="H90" s="109">
        <f>Middle!T25</f>
        <v>32367.035464717948</v>
      </c>
      <c r="I90" s="109">
        <f>Rich!T25</f>
        <v>32439.035464717948</v>
      </c>
    </row>
    <row r="91" spans="1:9">
      <c r="A91" s="108" t="str">
        <f>V.Poor!Q26</f>
        <v>Upper Bound Poverty line</v>
      </c>
      <c r="B91" s="109">
        <f>V.Poor!R26</f>
        <v>53239.835464717959</v>
      </c>
      <c r="C91" s="109">
        <f>Poor!R26</f>
        <v>53204.835464717959</v>
      </c>
      <c r="D91" s="109">
        <f>Middle!R26</f>
        <v>53175.035464717963</v>
      </c>
      <c r="E91" s="109">
        <f>Rich!R26</f>
        <v>53247.035464717963</v>
      </c>
      <c r="F91" s="109">
        <f>V.Poor!T26</f>
        <v>53239.835464717959</v>
      </c>
      <c r="G91" s="109">
        <f>Poor!T26</f>
        <v>53204.835464717959</v>
      </c>
      <c r="H91" s="109">
        <f>Middle!T26</f>
        <v>53175.035464717963</v>
      </c>
      <c r="I91" s="109">
        <f>Rich!T26</f>
        <v>53247.035464717963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20747.835464717951</v>
      </c>
      <c r="G93" s="109">
        <f>Poor!T24</f>
        <v>20712.835464717951</v>
      </c>
      <c r="H93" s="109">
        <f>Middle!T24</f>
        <v>20683.035464717948</v>
      </c>
      <c r="I93" s="109">
        <f>Rich!T24</f>
        <v>20755.035464717948</v>
      </c>
    </row>
    <row r="94" spans="1:9">
      <c r="A94" t="str">
        <f>V.Poor!Q25</f>
        <v>Lower Bound Poverty line</v>
      </c>
      <c r="F94" s="109">
        <f>V.Poor!T25</f>
        <v>32431.835464717951</v>
      </c>
      <c r="G94" s="109">
        <f>Poor!T25</f>
        <v>32396.835464717951</v>
      </c>
      <c r="H94" s="109">
        <f>Middle!T25</f>
        <v>32367.035464717948</v>
      </c>
      <c r="I94" s="109">
        <f>Rich!T25</f>
        <v>32439.035464717948</v>
      </c>
    </row>
    <row r="95" spans="1:9">
      <c r="A95" t="str">
        <f>V.Poor!Q26</f>
        <v>Upper Bound Poverty line</v>
      </c>
      <c r="F95" s="109">
        <f>V.Poor!T26</f>
        <v>53239.835464717959</v>
      </c>
      <c r="G95" s="109">
        <f>Poor!T26</f>
        <v>53204.835464717959</v>
      </c>
      <c r="H95" s="109">
        <f>Middle!T26</f>
        <v>53175.035464717963</v>
      </c>
      <c r="I95" s="109">
        <f>Rich!T26</f>
        <v>53247.035464717963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3885.4976646334944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3427.0976646334966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24693.497664633502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24235.097664633504</v>
      </c>
      <c r="G100" s="238">
        <f t="shared" si="0"/>
        <v>0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ZALOF: 59301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1189.9470176038278</v>
      </c>
      <c r="C3" s="203">
        <f>Income!C72</f>
        <v>2524.1552099013334</v>
      </c>
      <c r="D3" s="203">
        <f>Income!D72</f>
        <v>2806.7812339770981</v>
      </c>
      <c r="E3" s="203">
        <f>Income!E72</f>
        <v>3696.2204751324548</v>
      </c>
      <c r="F3" s="204">
        <f>IF(F$2&lt;=($B$2+$C$2+$D$2),IF(F$2&lt;=($B$2+$C$2),IF(F$2&lt;=$B$2,$B3,$C3),$D3),$E3)</f>
        <v>1189.9470176038278</v>
      </c>
      <c r="G3" s="204">
        <f t="shared" ref="G3:AW7" si="0">IF(G$2&lt;=($B$2+$C$2+$D$2),IF(G$2&lt;=($B$2+$C$2),IF(G$2&lt;=$B$2,$B3,$C3),$D3),$E3)</f>
        <v>1189.9470176038278</v>
      </c>
      <c r="H3" s="204">
        <f t="shared" si="0"/>
        <v>1189.9470176038278</v>
      </c>
      <c r="I3" s="204">
        <f t="shared" si="0"/>
        <v>1189.9470176038278</v>
      </c>
      <c r="J3" s="204">
        <f t="shared" si="0"/>
        <v>1189.9470176038278</v>
      </c>
      <c r="K3" s="204">
        <f t="shared" si="0"/>
        <v>1189.9470176038278</v>
      </c>
      <c r="L3" s="204">
        <f t="shared" si="0"/>
        <v>1189.9470176038278</v>
      </c>
      <c r="M3" s="204">
        <f t="shared" si="0"/>
        <v>1189.9470176038278</v>
      </c>
      <c r="N3" s="204">
        <f t="shared" si="0"/>
        <v>1189.9470176038278</v>
      </c>
      <c r="O3" s="204">
        <f t="shared" si="0"/>
        <v>1189.9470176038278</v>
      </c>
      <c r="P3" s="204">
        <f t="shared" si="0"/>
        <v>1189.9470176038278</v>
      </c>
      <c r="Q3" s="204">
        <f t="shared" si="0"/>
        <v>1189.9470176038278</v>
      </c>
      <c r="R3" s="204">
        <f t="shared" si="0"/>
        <v>1189.9470176038278</v>
      </c>
      <c r="S3" s="204">
        <f t="shared" si="0"/>
        <v>1189.9470176038278</v>
      </c>
      <c r="T3" s="204">
        <f t="shared" si="0"/>
        <v>1189.9470176038278</v>
      </c>
      <c r="U3" s="204">
        <f t="shared" si="0"/>
        <v>1189.9470176038278</v>
      </c>
      <c r="V3" s="204">
        <f t="shared" si="0"/>
        <v>1189.9470176038278</v>
      </c>
      <c r="W3" s="204">
        <f t="shared" si="0"/>
        <v>1189.9470176038278</v>
      </c>
      <c r="X3" s="204">
        <f t="shared" si="0"/>
        <v>1189.9470176038278</v>
      </c>
      <c r="Y3" s="204">
        <f t="shared" si="0"/>
        <v>1189.9470176038278</v>
      </c>
      <c r="Z3" s="204">
        <f t="shared" si="0"/>
        <v>1189.9470176038278</v>
      </c>
      <c r="AA3" s="204">
        <f t="shared" si="0"/>
        <v>1189.9470176038278</v>
      </c>
      <c r="AB3" s="204">
        <f t="shared" si="0"/>
        <v>1189.9470176038278</v>
      </c>
      <c r="AC3" s="204">
        <f t="shared" si="0"/>
        <v>1189.9470176038278</v>
      </c>
      <c r="AD3" s="204">
        <f t="shared" si="0"/>
        <v>1189.9470176038278</v>
      </c>
      <c r="AE3" s="204">
        <f t="shared" si="0"/>
        <v>2524.1552099013334</v>
      </c>
      <c r="AF3" s="204">
        <f t="shared" si="0"/>
        <v>2524.1552099013334</v>
      </c>
      <c r="AG3" s="204">
        <f t="shared" si="0"/>
        <v>2524.1552099013334</v>
      </c>
      <c r="AH3" s="204">
        <f t="shared" si="0"/>
        <v>2524.1552099013334</v>
      </c>
      <c r="AI3" s="204">
        <f t="shared" si="0"/>
        <v>2524.1552099013334</v>
      </c>
      <c r="AJ3" s="204">
        <f t="shared" si="0"/>
        <v>2524.1552099013334</v>
      </c>
      <c r="AK3" s="204">
        <f t="shared" si="0"/>
        <v>2524.1552099013334</v>
      </c>
      <c r="AL3" s="204">
        <f t="shared" si="0"/>
        <v>2524.1552099013334</v>
      </c>
      <c r="AM3" s="204">
        <f t="shared" si="0"/>
        <v>2524.1552099013334</v>
      </c>
      <c r="AN3" s="204">
        <f t="shared" si="0"/>
        <v>2524.1552099013334</v>
      </c>
      <c r="AO3" s="204">
        <f t="shared" si="0"/>
        <v>2524.1552099013334</v>
      </c>
      <c r="AP3" s="204">
        <f t="shared" si="0"/>
        <v>2524.1552099013334</v>
      </c>
      <c r="AQ3" s="204">
        <f t="shared" si="0"/>
        <v>2524.1552099013334</v>
      </c>
      <c r="AR3" s="204">
        <f t="shared" si="0"/>
        <v>2524.1552099013334</v>
      </c>
      <c r="AS3" s="204">
        <f t="shared" si="0"/>
        <v>2524.1552099013334</v>
      </c>
      <c r="AT3" s="204">
        <f t="shared" si="0"/>
        <v>2524.1552099013334</v>
      </c>
      <c r="AU3" s="204">
        <f t="shared" si="0"/>
        <v>2524.1552099013334</v>
      </c>
      <c r="AV3" s="204">
        <f t="shared" si="0"/>
        <v>2524.1552099013334</v>
      </c>
      <c r="AW3" s="204">
        <f t="shared" si="0"/>
        <v>2524.1552099013334</v>
      </c>
      <c r="AX3" s="204">
        <f t="shared" ref="AX3:BZ10" si="1">IF(AX$2&lt;=($B$2+$C$2+$D$2),IF(AX$2&lt;=($B$2+$C$2),IF(AX$2&lt;=$B$2,$B3,$C3),$D3),$E3)</f>
        <v>2524.1552099013334</v>
      </c>
      <c r="AY3" s="204">
        <f t="shared" si="1"/>
        <v>2524.1552099013334</v>
      </c>
      <c r="AZ3" s="204">
        <f t="shared" si="1"/>
        <v>2524.1552099013334</v>
      </c>
      <c r="BA3" s="204">
        <f t="shared" si="1"/>
        <v>2524.1552099013334</v>
      </c>
      <c r="BB3" s="204">
        <f t="shared" si="1"/>
        <v>2524.1552099013334</v>
      </c>
      <c r="BC3" s="204">
        <f t="shared" si="1"/>
        <v>2524.1552099013334</v>
      </c>
      <c r="BD3" s="204">
        <f t="shared" si="1"/>
        <v>2524.1552099013334</v>
      </c>
      <c r="BE3" s="204">
        <f t="shared" si="1"/>
        <v>2524.1552099013334</v>
      </c>
      <c r="BF3" s="204">
        <f t="shared" si="1"/>
        <v>2524.1552099013334</v>
      </c>
      <c r="BG3" s="204">
        <f t="shared" si="1"/>
        <v>2524.1552099013334</v>
      </c>
      <c r="BH3" s="204">
        <f t="shared" si="1"/>
        <v>2524.1552099013334</v>
      </c>
      <c r="BI3" s="204">
        <f t="shared" si="1"/>
        <v>2524.1552099013334</v>
      </c>
      <c r="BJ3" s="204">
        <f t="shared" si="1"/>
        <v>2524.1552099013334</v>
      </c>
      <c r="BK3" s="204">
        <f t="shared" si="1"/>
        <v>2524.1552099013334</v>
      </c>
      <c r="BL3" s="204">
        <f t="shared" si="1"/>
        <v>2524.1552099013334</v>
      </c>
      <c r="BM3" s="204">
        <f t="shared" si="1"/>
        <v>2524.1552099013334</v>
      </c>
      <c r="BN3" s="204">
        <f t="shared" si="1"/>
        <v>2524.1552099013334</v>
      </c>
      <c r="BO3" s="204">
        <f t="shared" si="1"/>
        <v>2524.1552099013334</v>
      </c>
      <c r="BP3" s="204">
        <f t="shared" si="1"/>
        <v>2524.1552099013334</v>
      </c>
      <c r="BQ3" s="204">
        <f t="shared" si="1"/>
        <v>2524.1552099013334</v>
      </c>
      <c r="BR3" s="204">
        <f t="shared" si="1"/>
        <v>2524.1552099013334</v>
      </c>
      <c r="BS3" s="204">
        <f t="shared" si="1"/>
        <v>2524.1552099013334</v>
      </c>
      <c r="BT3" s="204">
        <f t="shared" si="1"/>
        <v>2524.1552099013334</v>
      </c>
      <c r="BU3" s="204">
        <f t="shared" si="1"/>
        <v>2524.1552099013334</v>
      </c>
      <c r="BV3" s="204">
        <f t="shared" si="1"/>
        <v>2806.7812339770981</v>
      </c>
      <c r="BW3" s="204">
        <f t="shared" si="1"/>
        <v>2806.7812339770981</v>
      </c>
      <c r="BX3" s="204">
        <f t="shared" si="1"/>
        <v>2806.7812339770981</v>
      </c>
      <c r="BY3" s="204">
        <f t="shared" si="1"/>
        <v>2806.7812339770981</v>
      </c>
      <c r="BZ3" s="204">
        <f t="shared" si="1"/>
        <v>2806.7812339770981</v>
      </c>
      <c r="CA3" s="204">
        <f t="shared" ref="CA3:CR15" si="2">IF(CA$2&lt;=($B$2+$C$2+$D$2),IF(CA$2&lt;=($B$2+$C$2),IF(CA$2&lt;=$B$2,$B3,$C3),$D3),$E3)</f>
        <v>2806.7812339770981</v>
      </c>
      <c r="CB3" s="204">
        <f t="shared" si="2"/>
        <v>2806.7812339770981</v>
      </c>
      <c r="CC3" s="204">
        <f t="shared" si="2"/>
        <v>2806.7812339770981</v>
      </c>
      <c r="CD3" s="204">
        <f t="shared" si="2"/>
        <v>2806.7812339770981</v>
      </c>
      <c r="CE3" s="204">
        <f t="shared" si="2"/>
        <v>2806.7812339770981</v>
      </c>
      <c r="CF3" s="204">
        <f t="shared" si="2"/>
        <v>2806.7812339770981</v>
      </c>
      <c r="CG3" s="204">
        <f t="shared" si="2"/>
        <v>2806.7812339770981</v>
      </c>
      <c r="CH3" s="204">
        <f t="shared" si="2"/>
        <v>2806.7812339770981</v>
      </c>
      <c r="CI3" s="204">
        <f t="shared" si="2"/>
        <v>2806.7812339770981</v>
      </c>
      <c r="CJ3" s="204">
        <f t="shared" si="2"/>
        <v>2806.7812339770981</v>
      </c>
      <c r="CK3" s="204">
        <f t="shared" si="2"/>
        <v>2806.7812339770981</v>
      </c>
      <c r="CL3" s="204">
        <f t="shared" si="2"/>
        <v>2806.7812339770981</v>
      </c>
      <c r="CM3" s="204">
        <f t="shared" si="2"/>
        <v>2806.7812339770981</v>
      </c>
      <c r="CN3" s="204">
        <f t="shared" si="2"/>
        <v>2806.7812339770981</v>
      </c>
      <c r="CO3" s="204">
        <f t="shared" si="2"/>
        <v>2806.7812339770981</v>
      </c>
      <c r="CP3" s="204">
        <f t="shared" si="2"/>
        <v>2806.7812339770981</v>
      </c>
      <c r="CQ3" s="204">
        <f t="shared" si="2"/>
        <v>2806.7812339770981</v>
      </c>
      <c r="CR3" s="204">
        <f t="shared" si="2"/>
        <v>2806.7812339770981</v>
      </c>
      <c r="CS3" s="204">
        <f t="shared" ref="CS3:DA15" si="3">IF(CS$2&lt;=($B$2+$C$2+$D$2),IF(CS$2&lt;=($B$2+$C$2),IF(CS$2&lt;=$B$2,$B3,$C3),$D3),$E3)</f>
        <v>3696.2204751324548</v>
      </c>
      <c r="CT3" s="204">
        <f t="shared" si="3"/>
        <v>3696.2204751324548</v>
      </c>
      <c r="CU3" s="204">
        <f t="shared" si="3"/>
        <v>3696.2204751324548</v>
      </c>
      <c r="CV3" s="204">
        <f t="shared" si="3"/>
        <v>3696.2204751324548</v>
      </c>
      <c r="CW3" s="204">
        <f t="shared" si="3"/>
        <v>3696.2204751324548</v>
      </c>
      <c r="CX3" s="204">
        <f t="shared" si="3"/>
        <v>3696.2204751324548</v>
      </c>
      <c r="CY3" s="204">
        <f t="shared" si="3"/>
        <v>3696.2204751324548</v>
      </c>
      <c r="CZ3" s="204">
        <f t="shared" si="3"/>
        <v>3696.2204751324548</v>
      </c>
      <c r="DA3" s="204">
        <f t="shared" si="3"/>
        <v>3696.2204751324548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400</v>
      </c>
      <c r="D4" s="203">
        <f>Income!D73</f>
        <v>3364.7999999999993</v>
      </c>
      <c r="E4" s="203">
        <f>Income!E73</f>
        <v>9840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400</v>
      </c>
      <c r="AF4" s="204">
        <f t="shared" si="0"/>
        <v>400</v>
      </c>
      <c r="AG4" s="204">
        <f t="shared" si="0"/>
        <v>400</v>
      </c>
      <c r="AH4" s="204">
        <f t="shared" si="0"/>
        <v>400</v>
      </c>
      <c r="AI4" s="204">
        <f t="shared" si="0"/>
        <v>400</v>
      </c>
      <c r="AJ4" s="204">
        <f t="shared" si="0"/>
        <v>400</v>
      </c>
      <c r="AK4" s="204">
        <f t="shared" si="0"/>
        <v>400</v>
      </c>
      <c r="AL4" s="204">
        <f t="shared" si="0"/>
        <v>400</v>
      </c>
      <c r="AM4" s="204">
        <f t="shared" si="0"/>
        <v>400</v>
      </c>
      <c r="AN4" s="204">
        <f t="shared" si="0"/>
        <v>400</v>
      </c>
      <c r="AO4" s="204">
        <f t="shared" si="0"/>
        <v>400</v>
      </c>
      <c r="AP4" s="204">
        <f t="shared" si="0"/>
        <v>400</v>
      </c>
      <c r="AQ4" s="204">
        <f t="shared" si="0"/>
        <v>400</v>
      </c>
      <c r="AR4" s="204">
        <f t="shared" si="0"/>
        <v>400</v>
      </c>
      <c r="AS4" s="204">
        <f t="shared" si="0"/>
        <v>400</v>
      </c>
      <c r="AT4" s="204">
        <f t="shared" si="0"/>
        <v>400</v>
      </c>
      <c r="AU4" s="204">
        <f t="shared" si="0"/>
        <v>400</v>
      </c>
      <c r="AV4" s="204">
        <f t="shared" si="0"/>
        <v>400</v>
      </c>
      <c r="AW4" s="204">
        <f t="shared" si="0"/>
        <v>400</v>
      </c>
      <c r="AX4" s="204">
        <f t="shared" si="1"/>
        <v>400</v>
      </c>
      <c r="AY4" s="204">
        <f t="shared" si="1"/>
        <v>400</v>
      </c>
      <c r="AZ4" s="204">
        <f t="shared" si="1"/>
        <v>400</v>
      </c>
      <c r="BA4" s="204">
        <f t="shared" si="1"/>
        <v>400</v>
      </c>
      <c r="BB4" s="204">
        <f t="shared" si="1"/>
        <v>400</v>
      </c>
      <c r="BC4" s="204">
        <f t="shared" si="1"/>
        <v>400</v>
      </c>
      <c r="BD4" s="204">
        <f t="shared" si="1"/>
        <v>400</v>
      </c>
      <c r="BE4" s="204">
        <f t="shared" si="1"/>
        <v>400</v>
      </c>
      <c r="BF4" s="204">
        <f t="shared" si="1"/>
        <v>400</v>
      </c>
      <c r="BG4" s="204">
        <f t="shared" si="1"/>
        <v>400</v>
      </c>
      <c r="BH4" s="204">
        <f t="shared" si="1"/>
        <v>400</v>
      </c>
      <c r="BI4" s="204">
        <f t="shared" si="1"/>
        <v>400</v>
      </c>
      <c r="BJ4" s="204">
        <f t="shared" si="1"/>
        <v>400</v>
      </c>
      <c r="BK4" s="204">
        <f t="shared" si="1"/>
        <v>400</v>
      </c>
      <c r="BL4" s="204">
        <f t="shared" si="1"/>
        <v>400</v>
      </c>
      <c r="BM4" s="204">
        <f t="shared" si="1"/>
        <v>400</v>
      </c>
      <c r="BN4" s="204">
        <f t="shared" si="1"/>
        <v>400</v>
      </c>
      <c r="BO4" s="204">
        <f t="shared" si="1"/>
        <v>400</v>
      </c>
      <c r="BP4" s="204">
        <f t="shared" si="1"/>
        <v>400</v>
      </c>
      <c r="BQ4" s="204">
        <f t="shared" si="1"/>
        <v>400</v>
      </c>
      <c r="BR4" s="204">
        <f t="shared" si="1"/>
        <v>400</v>
      </c>
      <c r="BS4" s="204">
        <f t="shared" si="1"/>
        <v>400</v>
      </c>
      <c r="BT4" s="204">
        <f t="shared" si="1"/>
        <v>400</v>
      </c>
      <c r="BU4" s="204">
        <f t="shared" si="1"/>
        <v>400</v>
      </c>
      <c r="BV4" s="204">
        <f t="shared" si="1"/>
        <v>3364.7999999999993</v>
      </c>
      <c r="BW4" s="204">
        <f t="shared" si="1"/>
        <v>3364.7999999999993</v>
      </c>
      <c r="BX4" s="204">
        <f t="shared" si="1"/>
        <v>3364.7999999999993</v>
      </c>
      <c r="BY4" s="204">
        <f t="shared" si="1"/>
        <v>3364.7999999999993</v>
      </c>
      <c r="BZ4" s="204">
        <f t="shared" si="1"/>
        <v>3364.7999999999993</v>
      </c>
      <c r="CA4" s="204">
        <f t="shared" si="2"/>
        <v>3364.7999999999993</v>
      </c>
      <c r="CB4" s="204">
        <f t="shared" si="2"/>
        <v>3364.7999999999993</v>
      </c>
      <c r="CC4" s="204">
        <f t="shared" si="2"/>
        <v>3364.7999999999993</v>
      </c>
      <c r="CD4" s="204">
        <f t="shared" si="2"/>
        <v>3364.7999999999993</v>
      </c>
      <c r="CE4" s="204">
        <f t="shared" si="2"/>
        <v>3364.7999999999993</v>
      </c>
      <c r="CF4" s="204">
        <f t="shared" si="2"/>
        <v>3364.7999999999993</v>
      </c>
      <c r="CG4" s="204">
        <f t="shared" si="2"/>
        <v>3364.7999999999993</v>
      </c>
      <c r="CH4" s="204">
        <f t="shared" si="2"/>
        <v>3364.7999999999993</v>
      </c>
      <c r="CI4" s="204">
        <f t="shared" si="2"/>
        <v>3364.7999999999993</v>
      </c>
      <c r="CJ4" s="204">
        <f t="shared" si="2"/>
        <v>3364.7999999999993</v>
      </c>
      <c r="CK4" s="204">
        <f t="shared" si="2"/>
        <v>3364.7999999999993</v>
      </c>
      <c r="CL4" s="204">
        <f t="shared" si="2"/>
        <v>3364.7999999999993</v>
      </c>
      <c r="CM4" s="204">
        <f t="shared" si="2"/>
        <v>3364.7999999999993</v>
      </c>
      <c r="CN4" s="204">
        <f t="shared" si="2"/>
        <v>3364.7999999999993</v>
      </c>
      <c r="CO4" s="204">
        <f t="shared" si="2"/>
        <v>3364.7999999999993</v>
      </c>
      <c r="CP4" s="204">
        <f t="shared" si="2"/>
        <v>3364.7999999999993</v>
      </c>
      <c r="CQ4" s="204">
        <f t="shared" si="2"/>
        <v>3364.7999999999993</v>
      </c>
      <c r="CR4" s="204">
        <f t="shared" si="2"/>
        <v>3364.7999999999993</v>
      </c>
      <c r="CS4" s="204">
        <f t="shared" si="3"/>
        <v>9840</v>
      </c>
      <c r="CT4" s="204">
        <f t="shared" si="3"/>
        <v>9840</v>
      </c>
      <c r="CU4" s="204">
        <f t="shared" si="3"/>
        <v>9840</v>
      </c>
      <c r="CV4" s="204">
        <f t="shared" si="3"/>
        <v>9840</v>
      </c>
      <c r="CW4" s="204">
        <f t="shared" si="3"/>
        <v>9840</v>
      </c>
      <c r="CX4" s="204">
        <f t="shared" si="3"/>
        <v>9840</v>
      </c>
      <c r="CY4" s="204">
        <f t="shared" si="3"/>
        <v>9840</v>
      </c>
      <c r="CZ4" s="204">
        <f t="shared" si="3"/>
        <v>9840</v>
      </c>
      <c r="DA4" s="204">
        <f t="shared" si="3"/>
        <v>9840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53.707058622457645</v>
      </c>
      <c r="D5" s="203">
        <f>Income!D74</f>
        <v>318.63390873354967</v>
      </c>
      <c r="E5" s="203">
        <f>Income!E74</f>
        <v>458.35617843103745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53.707058622457645</v>
      </c>
      <c r="AF5" s="204">
        <f t="shared" si="0"/>
        <v>53.707058622457645</v>
      </c>
      <c r="AG5" s="204">
        <f t="shared" si="0"/>
        <v>53.707058622457645</v>
      </c>
      <c r="AH5" s="204">
        <f t="shared" si="0"/>
        <v>53.707058622457645</v>
      </c>
      <c r="AI5" s="204">
        <f t="shared" si="0"/>
        <v>53.707058622457645</v>
      </c>
      <c r="AJ5" s="204">
        <f t="shared" si="0"/>
        <v>53.707058622457645</v>
      </c>
      <c r="AK5" s="204">
        <f t="shared" si="0"/>
        <v>53.707058622457645</v>
      </c>
      <c r="AL5" s="204">
        <f t="shared" si="0"/>
        <v>53.707058622457645</v>
      </c>
      <c r="AM5" s="204">
        <f t="shared" si="0"/>
        <v>53.707058622457645</v>
      </c>
      <c r="AN5" s="204">
        <f t="shared" si="0"/>
        <v>53.707058622457645</v>
      </c>
      <c r="AO5" s="204">
        <f t="shared" si="0"/>
        <v>53.707058622457645</v>
      </c>
      <c r="AP5" s="204">
        <f t="shared" si="0"/>
        <v>53.707058622457645</v>
      </c>
      <c r="AQ5" s="204">
        <f t="shared" si="0"/>
        <v>53.707058622457645</v>
      </c>
      <c r="AR5" s="204">
        <f t="shared" si="0"/>
        <v>53.707058622457645</v>
      </c>
      <c r="AS5" s="204">
        <f t="shared" si="0"/>
        <v>53.707058622457645</v>
      </c>
      <c r="AT5" s="204">
        <f t="shared" si="0"/>
        <v>53.707058622457645</v>
      </c>
      <c r="AU5" s="204">
        <f t="shared" si="0"/>
        <v>53.707058622457645</v>
      </c>
      <c r="AV5" s="204">
        <f t="shared" si="0"/>
        <v>53.707058622457645</v>
      </c>
      <c r="AW5" s="204">
        <f t="shared" si="0"/>
        <v>53.707058622457645</v>
      </c>
      <c r="AX5" s="204">
        <f t="shared" si="1"/>
        <v>53.707058622457645</v>
      </c>
      <c r="AY5" s="204">
        <f t="shared" si="1"/>
        <v>53.707058622457645</v>
      </c>
      <c r="AZ5" s="204">
        <f t="shared" si="1"/>
        <v>53.707058622457645</v>
      </c>
      <c r="BA5" s="204">
        <f t="shared" si="1"/>
        <v>53.707058622457645</v>
      </c>
      <c r="BB5" s="204">
        <f t="shared" si="1"/>
        <v>53.707058622457645</v>
      </c>
      <c r="BC5" s="204">
        <f t="shared" si="1"/>
        <v>53.707058622457645</v>
      </c>
      <c r="BD5" s="204">
        <f t="shared" si="1"/>
        <v>53.707058622457645</v>
      </c>
      <c r="BE5" s="204">
        <f t="shared" si="1"/>
        <v>53.707058622457645</v>
      </c>
      <c r="BF5" s="204">
        <f t="shared" si="1"/>
        <v>53.707058622457645</v>
      </c>
      <c r="BG5" s="204">
        <f t="shared" si="1"/>
        <v>53.707058622457645</v>
      </c>
      <c r="BH5" s="204">
        <f t="shared" si="1"/>
        <v>53.707058622457645</v>
      </c>
      <c r="BI5" s="204">
        <f t="shared" si="1"/>
        <v>53.707058622457645</v>
      </c>
      <c r="BJ5" s="204">
        <f t="shared" si="1"/>
        <v>53.707058622457645</v>
      </c>
      <c r="BK5" s="204">
        <f t="shared" si="1"/>
        <v>53.707058622457645</v>
      </c>
      <c r="BL5" s="204">
        <f t="shared" si="1"/>
        <v>53.707058622457645</v>
      </c>
      <c r="BM5" s="204">
        <f t="shared" si="1"/>
        <v>53.707058622457645</v>
      </c>
      <c r="BN5" s="204">
        <f t="shared" si="1"/>
        <v>53.707058622457645</v>
      </c>
      <c r="BO5" s="204">
        <f t="shared" si="1"/>
        <v>53.707058622457645</v>
      </c>
      <c r="BP5" s="204">
        <f t="shared" si="1"/>
        <v>53.707058622457645</v>
      </c>
      <c r="BQ5" s="204">
        <f t="shared" si="1"/>
        <v>53.707058622457645</v>
      </c>
      <c r="BR5" s="204">
        <f t="shared" si="1"/>
        <v>53.707058622457645</v>
      </c>
      <c r="BS5" s="204">
        <f t="shared" si="1"/>
        <v>53.707058622457645</v>
      </c>
      <c r="BT5" s="204">
        <f t="shared" si="1"/>
        <v>53.707058622457645</v>
      </c>
      <c r="BU5" s="204">
        <f t="shared" si="1"/>
        <v>53.707058622457645</v>
      </c>
      <c r="BV5" s="204">
        <f t="shared" si="1"/>
        <v>318.63390873354967</v>
      </c>
      <c r="BW5" s="204">
        <f t="shared" si="1"/>
        <v>318.63390873354967</v>
      </c>
      <c r="BX5" s="204">
        <f t="shared" si="1"/>
        <v>318.63390873354967</v>
      </c>
      <c r="BY5" s="204">
        <f t="shared" si="1"/>
        <v>318.63390873354967</v>
      </c>
      <c r="BZ5" s="204">
        <f t="shared" si="1"/>
        <v>318.63390873354967</v>
      </c>
      <c r="CA5" s="204">
        <f t="shared" si="2"/>
        <v>318.63390873354967</v>
      </c>
      <c r="CB5" s="204">
        <f t="shared" si="2"/>
        <v>318.63390873354967</v>
      </c>
      <c r="CC5" s="204">
        <f t="shared" si="2"/>
        <v>318.63390873354967</v>
      </c>
      <c r="CD5" s="204">
        <f t="shared" si="2"/>
        <v>318.63390873354967</v>
      </c>
      <c r="CE5" s="204">
        <f t="shared" si="2"/>
        <v>318.63390873354967</v>
      </c>
      <c r="CF5" s="204">
        <f t="shared" si="2"/>
        <v>318.63390873354967</v>
      </c>
      <c r="CG5" s="204">
        <f t="shared" si="2"/>
        <v>318.63390873354967</v>
      </c>
      <c r="CH5" s="204">
        <f t="shared" si="2"/>
        <v>318.63390873354967</v>
      </c>
      <c r="CI5" s="204">
        <f t="shared" si="2"/>
        <v>318.63390873354967</v>
      </c>
      <c r="CJ5" s="204">
        <f t="shared" si="2"/>
        <v>318.63390873354967</v>
      </c>
      <c r="CK5" s="204">
        <f t="shared" si="2"/>
        <v>318.63390873354967</v>
      </c>
      <c r="CL5" s="204">
        <f t="shared" si="2"/>
        <v>318.63390873354967</v>
      </c>
      <c r="CM5" s="204">
        <f t="shared" si="2"/>
        <v>318.63390873354967</v>
      </c>
      <c r="CN5" s="204">
        <f t="shared" si="2"/>
        <v>318.63390873354967</v>
      </c>
      <c r="CO5" s="204">
        <f t="shared" si="2"/>
        <v>318.63390873354967</v>
      </c>
      <c r="CP5" s="204">
        <f t="shared" si="2"/>
        <v>318.63390873354967</v>
      </c>
      <c r="CQ5" s="204">
        <f t="shared" si="2"/>
        <v>318.63390873354967</v>
      </c>
      <c r="CR5" s="204">
        <f t="shared" si="2"/>
        <v>318.63390873354967</v>
      </c>
      <c r="CS5" s="204">
        <f t="shared" si="3"/>
        <v>458.35617843103745</v>
      </c>
      <c r="CT5" s="204">
        <f t="shared" si="3"/>
        <v>458.35617843103745</v>
      </c>
      <c r="CU5" s="204">
        <f t="shared" si="3"/>
        <v>458.35617843103745</v>
      </c>
      <c r="CV5" s="204">
        <f t="shared" si="3"/>
        <v>458.35617843103745</v>
      </c>
      <c r="CW5" s="204">
        <f t="shared" si="3"/>
        <v>458.35617843103745</v>
      </c>
      <c r="CX5" s="204">
        <f t="shared" si="3"/>
        <v>458.35617843103745</v>
      </c>
      <c r="CY5" s="204">
        <f t="shared" si="3"/>
        <v>458.35617843103745</v>
      </c>
      <c r="CZ5" s="204">
        <f t="shared" si="3"/>
        <v>458.35617843103745</v>
      </c>
      <c r="DA5" s="204">
        <f t="shared" si="3"/>
        <v>458.35617843103745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3728.5</v>
      </c>
      <c r="D7" s="203">
        <f>Income!D76</f>
        <v>10320</v>
      </c>
      <c r="E7" s="203">
        <f>Income!E76</f>
        <v>11760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3728.5</v>
      </c>
      <c r="AF7" s="204">
        <f t="shared" si="0"/>
        <v>3728.5</v>
      </c>
      <c r="AG7" s="204">
        <f t="shared" si="0"/>
        <v>3728.5</v>
      </c>
      <c r="AH7" s="204">
        <f t="shared" si="0"/>
        <v>3728.5</v>
      </c>
      <c r="AI7" s="204">
        <f t="shared" si="0"/>
        <v>3728.5</v>
      </c>
      <c r="AJ7" s="204">
        <f t="shared" si="0"/>
        <v>3728.5</v>
      </c>
      <c r="AK7" s="204">
        <f t="shared" si="0"/>
        <v>3728.5</v>
      </c>
      <c r="AL7" s="204">
        <f t="shared" si="0"/>
        <v>3728.5</v>
      </c>
      <c r="AM7" s="204">
        <f t="shared" si="0"/>
        <v>3728.5</v>
      </c>
      <c r="AN7" s="204">
        <f t="shared" si="0"/>
        <v>3728.5</v>
      </c>
      <c r="AO7" s="204">
        <f t="shared" si="0"/>
        <v>3728.5</v>
      </c>
      <c r="AP7" s="204">
        <f t="shared" si="0"/>
        <v>3728.5</v>
      </c>
      <c r="AQ7" s="204">
        <f t="shared" si="0"/>
        <v>3728.5</v>
      </c>
      <c r="AR7" s="204">
        <f t="shared" si="0"/>
        <v>3728.5</v>
      </c>
      <c r="AS7" s="204">
        <f t="shared" si="0"/>
        <v>3728.5</v>
      </c>
      <c r="AT7" s="204">
        <f t="shared" si="0"/>
        <v>3728.5</v>
      </c>
      <c r="AU7" s="204">
        <f t="shared" ref="AU7:BJ8" si="5">IF(AU$2&lt;=($B$2+$C$2+$D$2),IF(AU$2&lt;=($B$2+$C$2),IF(AU$2&lt;=$B$2,$B7,$C7),$D7),$E7)</f>
        <v>3728.5</v>
      </c>
      <c r="AV7" s="204">
        <f t="shared" si="5"/>
        <v>3728.5</v>
      </c>
      <c r="AW7" s="204">
        <f t="shared" si="5"/>
        <v>3728.5</v>
      </c>
      <c r="AX7" s="204">
        <f t="shared" si="5"/>
        <v>3728.5</v>
      </c>
      <c r="AY7" s="204">
        <f t="shared" si="5"/>
        <v>3728.5</v>
      </c>
      <c r="AZ7" s="204">
        <f t="shared" si="5"/>
        <v>3728.5</v>
      </c>
      <c r="BA7" s="204">
        <f t="shared" si="5"/>
        <v>3728.5</v>
      </c>
      <c r="BB7" s="204">
        <f t="shared" si="5"/>
        <v>3728.5</v>
      </c>
      <c r="BC7" s="204">
        <f t="shared" si="5"/>
        <v>3728.5</v>
      </c>
      <c r="BD7" s="204">
        <f t="shared" si="5"/>
        <v>3728.5</v>
      </c>
      <c r="BE7" s="204">
        <f t="shared" si="5"/>
        <v>3728.5</v>
      </c>
      <c r="BF7" s="204">
        <f t="shared" si="5"/>
        <v>3728.5</v>
      </c>
      <c r="BG7" s="204">
        <f t="shared" si="5"/>
        <v>3728.5</v>
      </c>
      <c r="BH7" s="204">
        <f t="shared" si="5"/>
        <v>3728.5</v>
      </c>
      <c r="BI7" s="204">
        <f t="shared" si="5"/>
        <v>3728.5</v>
      </c>
      <c r="BJ7" s="204">
        <f t="shared" si="5"/>
        <v>3728.5</v>
      </c>
      <c r="BK7" s="204">
        <f t="shared" si="1"/>
        <v>3728.5</v>
      </c>
      <c r="BL7" s="204">
        <f t="shared" si="1"/>
        <v>3728.5</v>
      </c>
      <c r="BM7" s="204">
        <f t="shared" si="1"/>
        <v>3728.5</v>
      </c>
      <c r="BN7" s="204">
        <f t="shared" si="1"/>
        <v>3728.5</v>
      </c>
      <c r="BO7" s="204">
        <f t="shared" si="1"/>
        <v>3728.5</v>
      </c>
      <c r="BP7" s="204">
        <f t="shared" si="1"/>
        <v>3728.5</v>
      </c>
      <c r="BQ7" s="204">
        <f t="shared" si="1"/>
        <v>3728.5</v>
      </c>
      <c r="BR7" s="204">
        <f t="shared" si="1"/>
        <v>3728.5</v>
      </c>
      <c r="BS7" s="204">
        <f t="shared" si="1"/>
        <v>3728.5</v>
      </c>
      <c r="BT7" s="204">
        <f t="shared" si="1"/>
        <v>3728.5</v>
      </c>
      <c r="BU7" s="204">
        <f t="shared" si="1"/>
        <v>3728.5</v>
      </c>
      <c r="BV7" s="204">
        <f t="shared" si="1"/>
        <v>10320</v>
      </c>
      <c r="BW7" s="204">
        <f t="shared" si="1"/>
        <v>10320</v>
      </c>
      <c r="BX7" s="204">
        <f t="shared" si="1"/>
        <v>10320</v>
      </c>
      <c r="BY7" s="204">
        <f t="shared" si="1"/>
        <v>10320</v>
      </c>
      <c r="BZ7" s="204">
        <f t="shared" si="1"/>
        <v>10320</v>
      </c>
      <c r="CA7" s="204">
        <f t="shared" si="2"/>
        <v>10320</v>
      </c>
      <c r="CB7" s="204">
        <f t="shared" si="2"/>
        <v>10320</v>
      </c>
      <c r="CC7" s="204">
        <f t="shared" si="2"/>
        <v>10320</v>
      </c>
      <c r="CD7" s="204">
        <f t="shared" si="2"/>
        <v>10320</v>
      </c>
      <c r="CE7" s="204">
        <f t="shared" si="2"/>
        <v>10320</v>
      </c>
      <c r="CF7" s="204">
        <f t="shared" si="2"/>
        <v>10320</v>
      </c>
      <c r="CG7" s="204">
        <f t="shared" si="2"/>
        <v>10320</v>
      </c>
      <c r="CH7" s="204">
        <f t="shared" si="2"/>
        <v>10320</v>
      </c>
      <c r="CI7" s="204">
        <f t="shared" si="2"/>
        <v>10320</v>
      </c>
      <c r="CJ7" s="204">
        <f t="shared" si="2"/>
        <v>10320</v>
      </c>
      <c r="CK7" s="204">
        <f t="shared" si="2"/>
        <v>10320</v>
      </c>
      <c r="CL7" s="204">
        <f t="shared" si="2"/>
        <v>10320</v>
      </c>
      <c r="CM7" s="204">
        <f t="shared" si="2"/>
        <v>10320</v>
      </c>
      <c r="CN7" s="204">
        <f t="shared" si="2"/>
        <v>10320</v>
      </c>
      <c r="CO7" s="204">
        <f t="shared" si="2"/>
        <v>10320</v>
      </c>
      <c r="CP7" s="204">
        <f t="shared" si="2"/>
        <v>10320</v>
      </c>
      <c r="CQ7" s="204">
        <f t="shared" si="2"/>
        <v>10320</v>
      </c>
      <c r="CR7" s="204">
        <f t="shared" si="2"/>
        <v>10320</v>
      </c>
      <c r="CS7" s="204">
        <f t="shared" si="3"/>
        <v>11760</v>
      </c>
      <c r="CT7" s="204">
        <f t="shared" si="3"/>
        <v>11760</v>
      </c>
      <c r="CU7" s="204">
        <f t="shared" si="3"/>
        <v>11760</v>
      </c>
      <c r="CV7" s="204">
        <f t="shared" si="3"/>
        <v>11760</v>
      </c>
      <c r="CW7" s="204">
        <f t="shared" si="3"/>
        <v>11760</v>
      </c>
      <c r="CX7" s="204">
        <f t="shared" si="3"/>
        <v>11760</v>
      </c>
      <c r="CY7" s="204">
        <f t="shared" si="3"/>
        <v>11760</v>
      </c>
      <c r="CZ7" s="204">
        <f t="shared" si="3"/>
        <v>11760</v>
      </c>
      <c r="DA7" s="204">
        <f t="shared" si="3"/>
        <v>11760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7580</v>
      </c>
      <c r="C9" s="203">
        <f>Income!C78</f>
        <v>13232.319261664672</v>
      </c>
      <c r="D9" s="203">
        <f>Income!D78</f>
        <v>0</v>
      </c>
      <c r="E9" s="203">
        <f>Income!E78</f>
        <v>0</v>
      </c>
      <c r="F9" s="204">
        <f t="shared" si="4"/>
        <v>7580</v>
      </c>
      <c r="G9" s="204">
        <f t="shared" si="4"/>
        <v>7580</v>
      </c>
      <c r="H9" s="204">
        <f t="shared" si="4"/>
        <v>7580</v>
      </c>
      <c r="I9" s="204">
        <f t="shared" si="4"/>
        <v>7580</v>
      </c>
      <c r="J9" s="204">
        <f t="shared" si="4"/>
        <v>7580</v>
      </c>
      <c r="K9" s="204">
        <f t="shared" si="4"/>
        <v>7580</v>
      </c>
      <c r="L9" s="204">
        <f t="shared" si="4"/>
        <v>7580</v>
      </c>
      <c r="M9" s="204">
        <f t="shared" si="4"/>
        <v>7580</v>
      </c>
      <c r="N9" s="204">
        <f t="shared" si="4"/>
        <v>7580</v>
      </c>
      <c r="O9" s="204">
        <f t="shared" si="4"/>
        <v>7580</v>
      </c>
      <c r="P9" s="204">
        <f t="shared" si="4"/>
        <v>7580</v>
      </c>
      <c r="Q9" s="204">
        <f t="shared" si="4"/>
        <v>7580</v>
      </c>
      <c r="R9" s="204">
        <f t="shared" si="4"/>
        <v>7580</v>
      </c>
      <c r="S9" s="204">
        <f t="shared" si="4"/>
        <v>7580</v>
      </c>
      <c r="T9" s="204">
        <f t="shared" si="4"/>
        <v>7580</v>
      </c>
      <c r="U9" s="204">
        <f t="shared" si="4"/>
        <v>7580</v>
      </c>
      <c r="V9" s="204">
        <f t="shared" si="6"/>
        <v>7580</v>
      </c>
      <c r="W9" s="204">
        <f t="shared" si="6"/>
        <v>7580</v>
      </c>
      <c r="X9" s="204">
        <f t="shared" si="6"/>
        <v>7580</v>
      </c>
      <c r="Y9" s="204">
        <f t="shared" si="6"/>
        <v>7580</v>
      </c>
      <c r="Z9" s="204">
        <f t="shared" si="6"/>
        <v>7580</v>
      </c>
      <c r="AA9" s="204">
        <f t="shared" si="6"/>
        <v>7580</v>
      </c>
      <c r="AB9" s="204">
        <f t="shared" si="6"/>
        <v>7580</v>
      </c>
      <c r="AC9" s="204">
        <f t="shared" si="6"/>
        <v>7580</v>
      </c>
      <c r="AD9" s="204">
        <f t="shared" si="6"/>
        <v>7580</v>
      </c>
      <c r="AE9" s="204">
        <f t="shared" si="6"/>
        <v>13232.319261664672</v>
      </c>
      <c r="AF9" s="204">
        <f t="shared" si="6"/>
        <v>13232.319261664672</v>
      </c>
      <c r="AG9" s="204">
        <f t="shared" si="6"/>
        <v>13232.319261664672</v>
      </c>
      <c r="AH9" s="204">
        <f t="shared" si="6"/>
        <v>13232.319261664672</v>
      </c>
      <c r="AI9" s="204">
        <f t="shared" si="6"/>
        <v>13232.319261664672</v>
      </c>
      <c r="AJ9" s="204">
        <f t="shared" si="6"/>
        <v>13232.319261664672</v>
      </c>
      <c r="AK9" s="204">
        <f t="shared" si="6"/>
        <v>13232.319261664672</v>
      </c>
      <c r="AL9" s="204">
        <f t="shared" si="7"/>
        <v>13232.319261664672</v>
      </c>
      <c r="AM9" s="204">
        <f t="shared" si="7"/>
        <v>13232.319261664672</v>
      </c>
      <c r="AN9" s="204">
        <f t="shared" si="7"/>
        <v>13232.319261664672</v>
      </c>
      <c r="AO9" s="204">
        <f t="shared" si="7"/>
        <v>13232.319261664672</v>
      </c>
      <c r="AP9" s="204">
        <f t="shared" si="7"/>
        <v>13232.319261664672</v>
      </c>
      <c r="AQ9" s="204">
        <f t="shared" si="7"/>
        <v>13232.319261664672</v>
      </c>
      <c r="AR9" s="204">
        <f t="shared" si="7"/>
        <v>13232.319261664672</v>
      </c>
      <c r="AS9" s="204">
        <f t="shared" si="7"/>
        <v>13232.319261664672</v>
      </c>
      <c r="AT9" s="204">
        <f t="shared" si="7"/>
        <v>13232.319261664672</v>
      </c>
      <c r="AU9" s="204">
        <f t="shared" si="7"/>
        <v>13232.319261664672</v>
      </c>
      <c r="AV9" s="204">
        <f t="shared" si="7"/>
        <v>13232.319261664672</v>
      </c>
      <c r="AW9" s="204">
        <f t="shared" si="7"/>
        <v>13232.319261664672</v>
      </c>
      <c r="AX9" s="204">
        <f t="shared" si="1"/>
        <v>13232.319261664672</v>
      </c>
      <c r="AY9" s="204">
        <f t="shared" si="1"/>
        <v>13232.319261664672</v>
      </c>
      <c r="AZ9" s="204">
        <f t="shared" si="1"/>
        <v>13232.319261664672</v>
      </c>
      <c r="BA9" s="204">
        <f t="shared" si="1"/>
        <v>13232.319261664672</v>
      </c>
      <c r="BB9" s="204">
        <f t="shared" si="1"/>
        <v>13232.319261664672</v>
      </c>
      <c r="BC9" s="204">
        <f t="shared" si="1"/>
        <v>13232.319261664672</v>
      </c>
      <c r="BD9" s="204">
        <f t="shared" si="1"/>
        <v>13232.319261664672</v>
      </c>
      <c r="BE9" s="204">
        <f t="shared" si="1"/>
        <v>13232.319261664672</v>
      </c>
      <c r="BF9" s="204">
        <f t="shared" si="1"/>
        <v>13232.319261664672</v>
      </c>
      <c r="BG9" s="204">
        <f t="shared" si="1"/>
        <v>13232.319261664672</v>
      </c>
      <c r="BH9" s="204">
        <f t="shared" si="1"/>
        <v>13232.319261664672</v>
      </c>
      <c r="BI9" s="204">
        <f t="shared" si="1"/>
        <v>13232.319261664672</v>
      </c>
      <c r="BJ9" s="204">
        <f t="shared" si="1"/>
        <v>13232.319261664672</v>
      </c>
      <c r="BK9" s="204">
        <f t="shared" si="1"/>
        <v>13232.319261664672</v>
      </c>
      <c r="BL9" s="204">
        <f t="shared" si="1"/>
        <v>13232.319261664672</v>
      </c>
      <c r="BM9" s="204">
        <f t="shared" si="1"/>
        <v>13232.319261664672</v>
      </c>
      <c r="BN9" s="204">
        <f t="shared" si="1"/>
        <v>13232.319261664672</v>
      </c>
      <c r="BO9" s="204">
        <f t="shared" si="1"/>
        <v>13232.319261664672</v>
      </c>
      <c r="BP9" s="204">
        <f t="shared" si="1"/>
        <v>13232.319261664672</v>
      </c>
      <c r="BQ9" s="204">
        <f t="shared" si="1"/>
        <v>13232.319261664672</v>
      </c>
      <c r="BR9" s="204">
        <f t="shared" si="1"/>
        <v>13232.319261664672</v>
      </c>
      <c r="BS9" s="204">
        <f t="shared" si="1"/>
        <v>13232.319261664672</v>
      </c>
      <c r="BT9" s="204">
        <f t="shared" si="1"/>
        <v>13232.319261664672</v>
      </c>
      <c r="BU9" s="204">
        <f t="shared" si="1"/>
        <v>13232.319261664672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12000</v>
      </c>
      <c r="D10" s="203">
        <f>Income!D79</f>
        <v>0</v>
      </c>
      <c r="E10" s="203">
        <f>Income!E79</f>
        <v>201600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12000</v>
      </c>
      <c r="AF10" s="204">
        <f t="shared" si="6"/>
        <v>12000</v>
      </c>
      <c r="AG10" s="204">
        <f t="shared" si="6"/>
        <v>12000</v>
      </c>
      <c r="AH10" s="204">
        <f t="shared" si="6"/>
        <v>12000</v>
      </c>
      <c r="AI10" s="204">
        <f t="shared" si="6"/>
        <v>12000</v>
      </c>
      <c r="AJ10" s="204">
        <f t="shared" si="6"/>
        <v>12000</v>
      </c>
      <c r="AK10" s="204">
        <f t="shared" si="6"/>
        <v>12000</v>
      </c>
      <c r="AL10" s="204">
        <f t="shared" si="7"/>
        <v>12000</v>
      </c>
      <c r="AM10" s="204">
        <f t="shared" si="7"/>
        <v>12000</v>
      </c>
      <c r="AN10" s="204">
        <f t="shared" si="7"/>
        <v>12000</v>
      </c>
      <c r="AO10" s="204">
        <f t="shared" si="7"/>
        <v>12000</v>
      </c>
      <c r="AP10" s="204">
        <f t="shared" si="7"/>
        <v>12000</v>
      </c>
      <c r="AQ10" s="204">
        <f t="shared" si="7"/>
        <v>12000</v>
      </c>
      <c r="AR10" s="204">
        <f t="shared" si="7"/>
        <v>12000</v>
      </c>
      <c r="AS10" s="204">
        <f t="shared" si="7"/>
        <v>12000</v>
      </c>
      <c r="AT10" s="204">
        <f t="shared" si="7"/>
        <v>12000</v>
      </c>
      <c r="AU10" s="204">
        <f t="shared" si="7"/>
        <v>12000</v>
      </c>
      <c r="AV10" s="204">
        <f t="shared" si="7"/>
        <v>12000</v>
      </c>
      <c r="AW10" s="204">
        <f t="shared" si="7"/>
        <v>12000</v>
      </c>
      <c r="AX10" s="204">
        <f t="shared" si="1"/>
        <v>12000</v>
      </c>
      <c r="AY10" s="204">
        <f t="shared" si="1"/>
        <v>12000</v>
      </c>
      <c r="AZ10" s="204">
        <f t="shared" si="1"/>
        <v>12000</v>
      </c>
      <c r="BA10" s="204">
        <f t="shared" si="1"/>
        <v>12000</v>
      </c>
      <c r="BB10" s="204">
        <f t="shared" si="1"/>
        <v>12000</v>
      </c>
      <c r="BC10" s="204">
        <f t="shared" si="1"/>
        <v>12000</v>
      </c>
      <c r="BD10" s="204">
        <f t="shared" si="1"/>
        <v>12000</v>
      </c>
      <c r="BE10" s="204">
        <f t="shared" si="1"/>
        <v>12000</v>
      </c>
      <c r="BF10" s="204">
        <f t="shared" si="1"/>
        <v>12000</v>
      </c>
      <c r="BG10" s="204">
        <f t="shared" si="1"/>
        <v>12000</v>
      </c>
      <c r="BH10" s="204">
        <f t="shared" si="1"/>
        <v>12000</v>
      </c>
      <c r="BI10" s="204">
        <f t="shared" si="1"/>
        <v>12000</v>
      </c>
      <c r="BJ10" s="204">
        <f t="shared" si="1"/>
        <v>12000</v>
      </c>
      <c r="BK10" s="204">
        <f t="shared" si="1"/>
        <v>12000</v>
      </c>
      <c r="BL10" s="204">
        <f t="shared" si="1"/>
        <v>12000</v>
      </c>
      <c r="BM10" s="204">
        <f t="shared" si="1"/>
        <v>12000</v>
      </c>
      <c r="BN10" s="204">
        <f t="shared" si="1"/>
        <v>12000</v>
      </c>
      <c r="BO10" s="204">
        <f t="shared" si="1"/>
        <v>12000</v>
      </c>
      <c r="BP10" s="204">
        <f t="shared" si="1"/>
        <v>12000</v>
      </c>
      <c r="BQ10" s="204">
        <f t="shared" si="1"/>
        <v>12000</v>
      </c>
      <c r="BR10" s="204">
        <f t="shared" ref="AX10:BZ18" si="8">IF(BR$2&lt;=($B$2+$C$2+$D$2),IF(BR$2&lt;=($B$2+$C$2),IF(BR$2&lt;=$B$2,$B10,$C10),$D10),$E10)</f>
        <v>12000</v>
      </c>
      <c r="BS10" s="204">
        <f t="shared" si="8"/>
        <v>12000</v>
      </c>
      <c r="BT10" s="204">
        <f t="shared" si="8"/>
        <v>12000</v>
      </c>
      <c r="BU10" s="204">
        <f t="shared" si="8"/>
        <v>12000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201600</v>
      </c>
      <c r="CT10" s="204">
        <f t="shared" si="3"/>
        <v>201600</v>
      </c>
      <c r="CU10" s="204">
        <f t="shared" si="3"/>
        <v>201600</v>
      </c>
      <c r="CV10" s="204">
        <f t="shared" si="3"/>
        <v>201600</v>
      </c>
      <c r="CW10" s="204">
        <f t="shared" si="3"/>
        <v>201600</v>
      </c>
      <c r="CX10" s="204">
        <f t="shared" si="3"/>
        <v>201600</v>
      </c>
      <c r="CY10" s="204">
        <f t="shared" si="3"/>
        <v>201600</v>
      </c>
      <c r="CZ10" s="204">
        <f t="shared" si="3"/>
        <v>201600</v>
      </c>
      <c r="DA10" s="204">
        <f t="shared" si="3"/>
        <v>201600</v>
      </c>
      <c r="DB10" s="204"/>
    </row>
    <row r="11" spans="1:106">
      <c r="A11" s="201" t="str">
        <f>Income!A81</f>
        <v>Self - employment</v>
      </c>
      <c r="B11" s="203">
        <f>Income!B81</f>
        <v>2292</v>
      </c>
      <c r="C11" s="203">
        <f>Income!C81</f>
        <v>6290</v>
      </c>
      <c r="D11" s="203">
        <f>Income!D81</f>
        <v>0</v>
      </c>
      <c r="E11" s="203">
        <f>Income!E81</f>
        <v>0</v>
      </c>
      <c r="F11" s="204">
        <f t="shared" si="4"/>
        <v>2292</v>
      </c>
      <c r="G11" s="204">
        <f t="shared" si="4"/>
        <v>2292</v>
      </c>
      <c r="H11" s="204">
        <f t="shared" si="4"/>
        <v>2292</v>
      </c>
      <c r="I11" s="204">
        <f t="shared" si="4"/>
        <v>2292</v>
      </c>
      <c r="J11" s="204">
        <f t="shared" si="4"/>
        <v>2292</v>
      </c>
      <c r="K11" s="204">
        <f t="shared" si="4"/>
        <v>2292</v>
      </c>
      <c r="L11" s="204">
        <f t="shared" si="4"/>
        <v>2292</v>
      </c>
      <c r="M11" s="204">
        <f t="shared" si="4"/>
        <v>2292</v>
      </c>
      <c r="N11" s="204">
        <f t="shared" si="4"/>
        <v>2292</v>
      </c>
      <c r="O11" s="204">
        <f t="shared" si="4"/>
        <v>2292</v>
      </c>
      <c r="P11" s="204">
        <f t="shared" si="4"/>
        <v>2292</v>
      </c>
      <c r="Q11" s="204">
        <f t="shared" si="4"/>
        <v>2292</v>
      </c>
      <c r="R11" s="204">
        <f t="shared" si="4"/>
        <v>2292</v>
      </c>
      <c r="S11" s="204">
        <f t="shared" si="4"/>
        <v>2292</v>
      </c>
      <c r="T11" s="204">
        <f t="shared" si="4"/>
        <v>2292</v>
      </c>
      <c r="U11" s="204">
        <f t="shared" si="4"/>
        <v>2292</v>
      </c>
      <c r="V11" s="204">
        <f t="shared" si="6"/>
        <v>2292</v>
      </c>
      <c r="W11" s="204">
        <f t="shared" si="6"/>
        <v>2292</v>
      </c>
      <c r="X11" s="204">
        <f t="shared" si="6"/>
        <v>2292</v>
      </c>
      <c r="Y11" s="204">
        <f t="shared" si="6"/>
        <v>2292</v>
      </c>
      <c r="Z11" s="204">
        <f t="shared" si="6"/>
        <v>2292</v>
      </c>
      <c r="AA11" s="204">
        <f t="shared" si="6"/>
        <v>2292</v>
      </c>
      <c r="AB11" s="204">
        <f t="shared" si="6"/>
        <v>2292</v>
      </c>
      <c r="AC11" s="204">
        <f t="shared" si="6"/>
        <v>2292</v>
      </c>
      <c r="AD11" s="204">
        <f t="shared" si="6"/>
        <v>2292</v>
      </c>
      <c r="AE11" s="204">
        <f t="shared" si="6"/>
        <v>6290</v>
      </c>
      <c r="AF11" s="204">
        <f t="shared" si="6"/>
        <v>6290</v>
      </c>
      <c r="AG11" s="204">
        <f t="shared" si="6"/>
        <v>6290</v>
      </c>
      <c r="AH11" s="204">
        <f t="shared" si="6"/>
        <v>6290</v>
      </c>
      <c r="AI11" s="204">
        <f t="shared" si="6"/>
        <v>6290</v>
      </c>
      <c r="AJ11" s="204">
        <f t="shared" si="6"/>
        <v>6290</v>
      </c>
      <c r="AK11" s="204">
        <f t="shared" si="6"/>
        <v>6290</v>
      </c>
      <c r="AL11" s="204">
        <f t="shared" si="7"/>
        <v>6290</v>
      </c>
      <c r="AM11" s="204">
        <f t="shared" si="7"/>
        <v>6290</v>
      </c>
      <c r="AN11" s="204">
        <f t="shared" si="7"/>
        <v>6290</v>
      </c>
      <c r="AO11" s="204">
        <f t="shared" si="7"/>
        <v>6290</v>
      </c>
      <c r="AP11" s="204">
        <f t="shared" si="7"/>
        <v>6290</v>
      </c>
      <c r="AQ11" s="204">
        <f t="shared" si="7"/>
        <v>6290</v>
      </c>
      <c r="AR11" s="204">
        <f t="shared" si="7"/>
        <v>6290</v>
      </c>
      <c r="AS11" s="204">
        <f t="shared" si="7"/>
        <v>6290</v>
      </c>
      <c r="AT11" s="204">
        <f t="shared" si="7"/>
        <v>6290</v>
      </c>
      <c r="AU11" s="204">
        <f t="shared" si="7"/>
        <v>6290</v>
      </c>
      <c r="AV11" s="204">
        <f t="shared" si="7"/>
        <v>6290</v>
      </c>
      <c r="AW11" s="204">
        <f t="shared" si="7"/>
        <v>6290</v>
      </c>
      <c r="AX11" s="204">
        <f t="shared" si="8"/>
        <v>6290</v>
      </c>
      <c r="AY11" s="204">
        <f t="shared" si="8"/>
        <v>6290</v>
      </c>
      <c r="AZ11" s="204">
        <f t="shared" si="8"/>
        <v>6290</v>
      </c>
      <c r="BA11" s="204">
        <f t="shared" si="8"/>
        <v>6290</v>
      </c>
      <c r="BB11" s="204">
        <f t="shared" si="8"/>
        <v>6290</v>
      </c>
      <c r="BC11" s="204">
        <f t="shared" si="8"/>
        <v>6290</v>
      </c>
      <c r="BD11" s="204">
        <f t="shared" si="8"/>
        <v>6290</v>
      </c>
      <c r="BE11" s="204">
        <f t="shared" si="8"/>
        <v>6290</v>
      </c>
      <c r="BF11" s="204">
        <f t="shared" si="8"/>
        <v>6290</v>
      </c>
      <c r="BG11" s="204">
        <f t="shared" si="8"/>
        <v>6290</v>
      </c>
      <c r="BH11" s="204">
        <f t="shared" si="8"/>
        <v>6290</v>
      </c>
      <c r="BI11" s="204">
        <f t="shared" si="8"/>
        <v>6290</v>
      </c>
      <c r="BJ11" s="204">
        <f t="shared" si="8"/>
        <v>6290</v>
      </c>
      <c r="BK11" s="204">
        <f t="shared" si="8"/>
        <v>6290</v>
      </c>
      <c r="BL11" s="204">
        <f t="shared" si="8"/>
        <v>6290</v>
      </c>
      <c r="BM11" s="204">
        <f t="shared" si="8"/>
        <v>6290</v>
      </c>
      <c r="BN11" s="204">
        <f t="shared" si="8"/>
        <v>6290</v>
      </c>
      <c r="BO11" s="204">
        <f t="shared" si="8"/>
        <v>6290</v>
      </c>
      <c r="BP11" s="204">
        <f t="shared" si="8"/>
        <v>6290</v>
      </c>
      <c r="BQ11" s="204">
        <f t="shared" si="8"/>
        <v>6290</v>
      </c>
      <c r="BR11" s="204">
        <f t="shared" si="8"/>
        <v>6290</v>
      </c>
      <c r="BS11" s="204">
        <f t="shared" si="8"/>
        <v>6290</v>
      </c>
      <c r="BT11" s="204">
        <f t="shared" si="8"/>
        <v>6290</v>
      </c>
      <c r="BU11" s="204">
        <f t="shared" si="8"/>
        <v>6290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1920</v>
      </c>
      <c r="D12" s="203">
        <f>Income!D82</f>
        <v>123840</v>
      </c>
      <c r="E12" s="203">
        <f>Income!E82</f>
        <v>95040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1920</v>
      </c>
      <c r="AF12" s="204">
        <f t="shared" si="6"/>
        <v>1920</v>
      </c>
      <c r="AG12" s="204">
        <f t="shared" si="6"/>
        <v>1920</v>
      </c>
      <c r="AH12" s="204">
        <f t="shared" si="6"/>
        <v>1920</v>
      </c>
      <c r="AI12" s="204">
        <f t="shared" si="6"/>
        <v>1920</v>
      </c>
      <c r="AJ12" s="204">
        <f t="shared" si="6"/>
        <v>1920</v>
      </c>
      <c r="AK12" s="204">
        <f t="shared" si="6"/>
        <v>1920</v>
      </c>
      <c r="AL12" s="204">
        <f t="shared" si="7"/>
        <v>1920</v>
      </c>
      <c r="AM12" s="204">
        <f t="shared" si="7"/>
        <v>1920</v>
      </c>
      <c r="AN12" s="204">
        <f t="shared" si="7"/>
        <v>1920</v>
      </c>
      <c r="AO12" s="204">
        <f t="shared" si="7"/>
        <v>1920</v>
      </c>
      <c r="AP12" s="204">
        <f t="shared" si="7"/>
        <v>1920</v>
      </c>
      <c r="AQ12" s="204">
        <f t="shared" si="7"/>
        <v>1920</v>
      </c>
      <c r="AR12" s="204">
        <f t="shared" si="7"/>
        <v>1920</v>
      </c>
      <c r="AS12" s="204">
        <f t="shared" si="7"/>
        <v>1920</v>
      </c>
      <c r="AT12" s="204">
        <f t="shared" si="7"/>
        <v>1920</v>
      </c>
      <c r="AU12" s="204">
        <f t="shared" si="7"/>
        <v>1920</v>
      </c>
      <c r="AV12" s="204">
        <f t="shared" si="7"/>
        <v>1920</v>
      </c>
      <c r="AW12" s="204">
        <f t="shared" si="7"/>
        <v>1920</v>
      </c>
      <c r="AX12" s="204">
        <f t="shared" si="8"/>
        <v>1920</v>
      </c>
      <c r="AY12" s="204">
        <f t="shared" si="8"/>
        <v>1920</v>
      </c>
      <c r="AZ12" s="204">
        <f t="shared" si="8"/>
        <v>1920</v>
      </c>
      <c r="BA12" s="204">
        <f t="shared" si="8"/>
        <v>1920</v>
      </c>
      <c r="BB12" s="204">
        <f t="shared" si="8"/>
        <v>1920</v>
      </c>
      <c r="BC12" s="204">
        <f t="shared" si="8"/>
        <v>1920</v>
      </c>
      <c r="BD12" s="204">
        <f t="shared" si="8"/>
        <v>1920</v>
      </c>
      <c r="BE12" s="204">
        <f t="shared" si="8"/>
        <v>1920</v>
      </c>
      <c r="BF12" s="204">
        <f t="shared" si="8"/>
        <v>1920</v>
      </c>
      <c r="BG12" s="204">
        <f t="shared" si="8"/>
        <v>1920</v>
      </c>
      <c r="BH12" s="204">
        <f t="shared" si="8"/>
        <v>1920</v>
      </c>
      <c r="BI12" s="204">
        <f t="shared" si="8"/>
        <v>1920</v>
      </c>
      <c r="BJ12" s="204">
        <f t="shared" si="8"/>
        <v>1920</v>
      </c>
      <c r="BK12" s="204">
        <f t="shared" si="8"/>
        <v>1920</v>
      </c>
      <c r="BL12" s="204">
        <f t="shared" si="8"/>
        <v>1920</v>
      </c>
      <c r="BM12" s="204">
        <f t="shared" si="8"/>
        <v>1920</v>
      </c>
      <c r="BN12" s="204">
        <f t="shared" si="8"/>
        <v>1920</v>
      </c>
      <c r="BO12" s="204">
        <f t="shared" si="8"/>
        <v>1920</v>
      </c>
      <c r="BP12" s="204">
        <f t="shared" si="8"/>
        <v>1920</v>
      </c>
      <c r="BQ12" s="204">
        <f t="shared" si="8"/>
        <v>1920</v>
      </c>
      <c r="BR12" s="204">
        <f t="shared" si="8"/>
        <v>1920</v>
      </c>
      <c r="BS12" s="204">
        <f t="shared" si="8"/>
        <v>1920</v>
      </c>
      <c r="BT12" s="204">
        <f t="shared" si="8"/>
        <v>1920</v>
      </c>
      <c r="BU12" s="204">
        <f t="shared" si="8"/>
        <v>1920</v>
      </c>
      <c r="BV12" s="204">
        <f t="shared" si="8"/>
        <v>123840</v>
      </c>
      <c r="BW12" s="204">
        <f t="shared" si="8"/>
        <v>123840</v>
      </c>
      <c r="BX12" s="204">
        <f t="shared" si="8"/>
        <v>123840</v>
      </c>
      <c r="BY12" s="204">
        <f t="shared" si="8"/>
        <v>123840</v>
      </c>
      <c r="BZ12" s="204">
        <f t="shared" si="8"/>
        <v>123840</v>
      </c>
      <c r="CA12" s="204">
        <f t="shared" si="2"/>
        <v>123840</v>
      </c>
      <c r="CB12" s="204">
        <f t="shared" si="2"/>
        <v>123840</v>
      </c>
      <c r="CC12" s="204">
        <f t="shared" si="2"/>
        <v>123840</v>
      </c>
      <c r="CD12" s="204">
        <f t="shared" si="2"/>
        <v>123840</v>
      </c>
      <c r="CE12" s="204">
        <f t="shared" si="2"/>
        <v>123840</v>
      </c>
      <c r="CF12" s="204">
        <f t="shared" si="2"/>
        <v>123840</v>
      </c>
      <c r="CG12" s="204">
        <f t="shared" si="2"/>
        <v>123840</v>
      </c>
      <c r="CH12" s="204">
        <f t="shared" si="2"/>
        <v>123840</v>
      </c>
      <c r="CI12" s="204">
        <f t="shared" si="2"/>
        <v>123840</v>
      </c>
      <c r="CJ12" s="204">
        <f t="shared" si="2"/>
        <v>123840</v>
      </c>
      <c r="CK12" s="204">
        <f t="shared" si="2"/>
        <v>123840</v>
      </c>
      <c r="CL12" s="204">
        <f t="shared" si="2"/>
        <v>123840</v>
      </c>
      <c r="CM12" s="204">
        <f t="shared" si="2"/>
        <v>123840</v>
      </c>
      <c r="CN12" s="204">
        <f t="shared" si="2"/>
        <v>123840</v>
      </c>
      <c r="CO12" s="204">
        <f t="shared" si="2"/>
        <v>123840</v>
      </c>
      <c r="CP12" s="204">
        <f t="shared" si="2"/>
        <v>123840</v>
      </c>
      <c r="CQ12" s="204">
        <f t="shared" si="2"/>
        <v>123840</v>
      </c>
      <c r="CR12" s="204">
        <f t="shared" si="2"/>
        <v>123840</v>
      </c>
      <c r="CS12" s="204">
        <f t="shared" si="3"/>
        <v>95040</v>
      </c>
      <c r="CT12" s="204">
        <f t="shared" si="3"/>
        <v>95040</v>
      </c>
      <c r="CU12" s="204">
        <f t="shared" si="3"/>
        <v>95040</v>
      </c>
      <c r="CV12" s="204">
        <f t="shared" si="3"/>
        <v>95040</v>
      </c>
      <c r="CW12" s="204">
        <f t="shared" si="3"/>
        <v>95040</v>
      </c>
      <c r="CX12" s="204">
        <f t="shared" si="3"/>
        <v>95040</v>
      </c>
      <c r="CY12" s="204">
        <f t="shared" si="3"/>
        <v>95040</v>
      </c>
      <c r="CZ12" s="204">
        <f t="shared" si="3"/>
        <v>95040</v>
      </c>
      <c r="DA12" s="204">
        <f t="shared" si="3"/>
        <v>95040</v>
      </c>
      <c r="DB12" s="204"/>
    </row>
    <row r="13" spans="1:106">
      <c r="A13" s="201" t="str">
        <f>Income!A83</f>
        <v>Food transfer - official</v>
      </c>
      <c r="B13" s="203">
        <f>Income!B83</f>
        <v>709.31165070828126</v>
      </c>
      <c r="C13" s="203">
        <f>Income!C83</f>
        <v>681.05950007875936</v>
      </c>
      <c r="D13" s="203">
        <f>Income!D83</f>
        <v>0</v>
      </c>
      <c r="E13" s="203">
        <f>Income!E83</f>
        <v>0</v>
      </c>
      <c r="F13" s="204">
        <f t="shared" si="4"/>
        <v>709.31165070828126</v>
      </c>
      <c r="G13" s="204">
        <f t="shared" si="4"/>
        <v>709.31165070828126</v>
      </c>
      <c r="H13" s="204">
        <f t="shared" si="4"/>
        <v>709.31165070828126</v>
      </c>
      <c r="I13" s="204">
        <f t="shared" si="4"/>
        <v>709.31165070828126</v>
      </c>
      <c r="J13" s="204">
        <f t="shared" si="4"/>
        <v>709.31165070828126</v>
      </c>
      <c r="K13" s="204">
        <f t="shared" si="4"/>
        <v>709.31165070828126</v>
      </c>
      <c r="L13" s="204">
        <f t="shared" si="4"/>
        <v>709.31165070828126</v>
      </c>
      <c r="M13" s="204">
        <f t="shared" si="4"/>
        <v>709.31165070828126</v>
      </c>
      <c r="N13" s="204">
        <f t="shared" si="4"/>
        <v>709.31165070828126</v>
      </c>
      <c r="O13" s="204">
        <f t="shared" si="4"/>
        <v>709.31165070828126</v>
      </c>
      <c r="P13" s="204">
        <f t="shared" si="4"/>
        <v>709.31165070828126</v>
      </c>
      <c r="Q13" s="204">
        <f t="shared" si="4"/>
        <v>709.31165070828126</v>
      </c>
      <c r="R13" s="204">
        <f t="shared" si="4"/>
        <v>709.31165070828126</v>
      </c>
      <c r="S13" s="204">
        <f t="shared" si="4"/>
        <v>709.31165070828126</v>
      </c>
      <c r="T13" s="204">
        <f t="shared" si="4"/>
        <v>709.31165070828126</v>
      </c>
      <c r="U13" s="204">
        <f t="shared" si="4"/>
        <v>709.31165070828126</v>
      </c>
      <c r="V13" s="204">
        <f t="shared" si="6"/>
        <v>709.31165070828126</v>
      </c>
      <c r="W13" s="204">
        <f t="shared" si="6"/>
        <v>709.31165070828126</v>
      </c>
      <c r="X13" s="204">
        <f t="shared" si="6"/>
        <v>709.31165070828126</v>
      </c>
      <c r="Y13" s="204">
        <f t="shared" si="6"/>
        <v>709.31165070828126</v>
      </c>
      <c r="Z13" s="204">
        <f t="shared" si="6"/>
        <v>709.31165070828126</v>
      </c>
      <c r="AA13" s="204">
        <f t="shared" si="6"/>
        <v>709.31165070828126</v>
      </c>
      <c r="AB13" s="204">
        <f t="shared" si="6"/>
        <v>709.31165070828126</v>
      </c>
      <c r="AC13" s="204">
        <f t="shared" si="6"/>
        <v>709.31165070828126</v>
      </c>
      <c r="AD13" s="204">
        <f t="shared" si="6"/>
        <v>709.31165070828126</v>
      </c>
      <c r="AE13" s="204">
        <f t="shared" si="6"/>
        <v>681.05950007875936</v>
      </c>
      <c r="AF13" s="204">
        <f t="shared" si="6"/>
        <v>681.05950007875936</v>
      </c>
      <c r="AG13" s="204">
        <f t="shared" si="6"/>
        <v>681.05950007875936</v>
      </c>
      <c r="AH13" s="204">
        <f t="shared" si="6"/>
        <v>681.05950007875936</v>
      </c>
      <c r="AI13" s="204">
        <f t="shared" si="6"/>
        <v>681.05950007875936</v>
      </c>
      <c r="AJ13" s="204">
        <f t="shared" si="6"/>
        <v>681.05950007875936</v>
      </c>
      <c r="AK13" s="204">
        <f t="shared" si="6"/>
        <v>681.05950007875936</v>
      </c>
      <c r="AL13" s="204">
        <f t="shared" si="7"/>
        <v>681.05950007875936</v>
      </c>
      <c r="AM13" s="204">
        <f t="shared" si="7"/>
        <v>681.05950007875936</v>
      </c>
      <c r="AN13" s="204">
        <f t="shared" si="7"/>
        <v>681.05950007875936</v>
      </c>
      <c r="AO13" s="204">
        <f t="shared" si="7"/>
        <v>681.05950007875936</v>
      </c>
      <c r="AP13" s="204">
        <f t="shared" si="7"/>
        <v>681.05950007875936</v>
      </c>
      <c r="AQ13" s="204">
        <f t="shared" si="7"/>
        <v>681.05950007875936</v>
      </c>
      <c r="AR13" s="204">
        <f t="shared" si="7"/>
        <v>681.05950007875936</v>
      </c>
      <c r="AS13" s="204">
        <f t="shared" si="7"/>
        <v>681.05950007875936</v>
      </c>
      <c r="AT13" s="204">
        <f t="shared" si="7"/>
        <v>681.05950007875936</v>
      </c>
      <c r="AU13" s="204">
        <f t="shared" si="7"/>
        <v>681.05950007875936</v>
      </c>
      <c r="AV13" s="204">
        <f t="shared" si="7"/>
        <v>681.05950007875936</v>
      </c>
      <c r="AW13" s="204">
        <f t="shared" si="7"/>
        <v>681.05950007875936</v>
      </c>
      <c r="AX13" s="204">
        <f t="shared" si="8"/>
        <v>681.05950007875936</v>
      </c>
      <c r="AY13" s="204">
        <f t="shared" si="8"/>
        <v>681.05950007875936</v>
      </c>
      <c r="AZ13" s="204">
        <f t="shared" si="8"/>
        <v>681.05950007875936</v>
      </c>
      <c r="BA13" s="204">
        <f t="shared" si="8"/>
        <v>681.05950007875936</v>
      </c>
      <c r="BB13" s="204">
        <f t="shared" si="8"/>
        <v>681.05950007875936</v>
      </c>
      <c r="BC13" s="204">
        <f t="shared" si="8"/>
        <v>681.05950007875936</v>
      </c>
      <c r="BD13" s="204">
        <f t="shared" si="8"/>
        <v>681.05950007875936</v>
      </c>
      <c r="BE13" s="204">
        <f t="shared" si="8"/>
        <v>681.05950007875936</v>
      </c>
      <c r="BF13" s="204">
        <f t="shared" si="8"/>
        <v>681.05950007875936</v>
      </c>
      <c r="BG13" s="204">
        <f t="shared" si="8"/>
        <v>681.05950007875936</v>
      </c>
      <c r="BH13" s="204">
        <f t="shared" si="8"/>
        <v>681.05950007875936</v>
      </c>
      <c r="BI13" s="204">
        <f t="shared" si="8"/>
        <v>681.05950007875936</v>
      </c>
      <c r="BJ13" s="204">
        <f t="shared" si="8"/>
        <v>681.05950007875936</v>
      </c>
      <c r="BK13" s="204">
        <f t="shared" si="8"/>
        <v>681.05950007875936</v>
      </c>
      <c r="BL13" s="204">
        <f t="shared" si="8"/>
        <v>681.05950007875936</v>
      </c>
      <c r="BM13" s="204">
        <f t="shared" si="8"/>
        <v>681.05950007875936</v>
      </c>
      <c r="BN13" s="204">
        <f t="shared" si="8"/>
        <v>681.05950007875936</v>
      </c>
      <c r="BO13" s="204">
        <f t="shared" si="8"/>
        <v>681.05950007875936</v>
      </c>
      <c r="BP13" s="204">
        <f t="shared" si="8"/>
        <v>681.05950007875936</v>
      </c>
      <c r="BQ13" s="204">
        <f t="shared" si="8"/>
        <v>681.05950007875936</v>
      </c>
      <c r="BR13" s="204">
        <f t="shared" si="8"/>
        <v>681.05950007875936</v>
      </c>
      <c r="BS13" s="204">
        <f t="shared" si="8"/>
        <v>681.05950007875936</v>
      </c>
      <c r="BT13" s="204">
        <f t="shared" si="8"/>
        <v>681.05950007875936</v>
      </c>
      <c r="BU13" s="204">
        <f t="shared" si="8"/>
        <v>681.05950007875936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16620</v>
      </c>
      <c r="C14" s="203">
        <f>Income!C85</f>
        <v>16620</v>
      </c>
      <c r="D14" s="203">
        <f>Income!D85</f>
        <v>9144</v>
      </c>
      <c r="E14" s="203">
        <f>Income!E85</f>
        <v>9144</v>
      </c>
      <c r="F14" s="204">
        <f t="shared" si="4"/>
        <v>16620</v>
      </c>
      <c r="G14" s="204">
        <f t="shared" si="4"/>
        <v>16620</v>
      </c>
      <c r="H14" s="204">
        <f t="shared" si="4"/>
        <v>16620</v>
      </c>
      <c r="I14" s="204">
        <f t="shared" si="4"/>
        <v>16620</v>
      </c>
      <c r="J14" s="204">
        <f t="shared" si="4"/>
        <v>16620</v>
      </c>
      <c r="K14" s="204">
        <f t="shared" si="4"/>
        <v>16620</v>
      </c>
      <c r="L14" s="204">
        <f t="shared" si="4"/>
        <v>16620</v>
      </c>
      <c r="M14" s="204">
        <f t="shared" si="4"/>
        <v>16620</v>
      </c>
      <c r="N14" s="204">
        <f t="shared" si="4"/>
        <v>16620</v>
      </c>
      <c r="O14" s="204">
        <f t="shared" si="4"/>
        <v>16620</v>
      </c>
      <c r="P14" s="204">
        <f t="shared" si="4"/>
        <v>16620</v>
      </c>
      <c r="Q14" s="204">
        <f t="shared" si="4"/>
        <v>16620</v>
      </c>
      <c r="R14" s="204">
        <f t="shared" si="4"/>
        <v>16620</v>
      </c>
      <c r="S14" s="204">
        <f t="shared" si="4"/>
        <v>16620</v>
      </c>
      <c r="T14" s="204">
        <f t="shared" si="4"/>
        <v>16620</v>
      </c>
      <c r="U14" s="204">
        <f t="shared" si="4"/>
        <v>16620</v>
      </c>
      <c r="V14" s="204">
        <f t="shared" si="6"/>
        <v>16620</v>
      </c>
      <c r="W14" s="204">
        <f t="shared" si="6"/>
        <v>16620</v>
      </c>
      <c r="X14" s="204">
        <f t="shared" si="6"/>
        <v>16620</v>
      </c>
      <c r="Y14" s="204">
        <f t="shared" si="6"/>
        <v>16620</v>
      </c>
      <c r="Z14" s="204">
        <f t="shared" si="6"/>
        <v>16620</v>
      </c>
      <c r="AA14" s="204">
        <f t="shared" si="6"/>
        <v>16620</v>
      </c>
      <c r="AB14" s="204">
        <f t="shared" si="6"/>
        <v>16620</v>
      </c>
      <c r="AC14" s="204">
        <f t="shared" si="6"/>
        <v>16620</v>
      </c>
      <c r="AD14" s="204">
        <f t="shared" si="6"/>
        <v>16620</v>
      </c>
      <c r="AE14" s="204">
        <f t="shared" si="6"/>
        <v>16620</v>
      </c>
      <c r="AF14" s="204">
        <f t="shared" si="6"/>
        <v>16620</v>
      </c>
      <c r="AG14" s="204">
        <f t="shared" si="6"/>
        <v>16620</v>
      </c>
      <c r="AH14" s="204">
        <f t="shared" si="6"/>
        <v>16620</v>
      </c>
      <c r="AI14" s="204">
        <f t="shared" si="6"/>
        <v>16620</v>
      </c>
      <c r="AJ14" s="204">
        <f t="shared" si="6"/>
        <v>16620</v>
      </c>
      <c r="AK14" s="204">
        <f t="shared" si="6"/>
        <v>16620</v>
      </c>
      <c r="AL14" s="204">
        <f t="shared" si="7"/>
        <v>16620</v>
      </c>
      <c r="AM14" s="204">
        <f t="shared" si="7"/>
        <v>16620</v>
      </c>
      <c r="AN14" s="204">
        <f t="shared" si="7"/>
        <v>16620</v>
      </c>
      <c r="AO14" s="204">
        <f t="shared" si="7"/>
        <v>16620</v>
      </c>
      <c r="AP14" s="204">
        <f t="shared" si="7"/>
        <v>16620</v>
      </c>
      <c r="AQ14" s="204">
        <f t="shared" si="7"/>
        <v>16620</v>
      </c>
      <c r="AR14" s="204">
        <f t="shared" si="7"/>
        <v>16620</v>
      </c>
      <c r="AS14" s="204">
        <f t="shared" si="7"/>
        <v>16620</v>
      </c>
      <c r="AT14" s="204">
        <f t="shared" si="7"/>
        <v>16620</v>
      </c>
      <c r="AU14" s="204">
        <f t="shared" si="7"/>
        <v>16620</v>
      </c>
      <c r="AV14" s="204">
        <f t="shared" si="7"/>
        <v>16620</v>
      </c>
      <c r="AW14" s="204">
        <f t="shared" si="7"/>
        <v>16620</v>
      </c>
      <c r="AX14" s="204">
        <f t="shared" si="7"/>
        <v>16620</v>
      </c>
      <c r="AY14" s="204">
        <f t="shared" si="7"/>
        <v>16620</v>
      </c>
      <c r="AZ14" s="204">
        <f t="shared" si="7"/>
        <v>16620</v>
      </c>
      <c r="BA14" s="204">
        <f t="shared" si="7"/>
        <v>16620</v>
      </c>
      <c r="BB14" s="204">
        <f t="shared" si="8"/>
        <v>16620</v>
      </c>
      <c r="BC14" s="204">
        <f t="shared" si="8"/>
        <v>16620</v>
      </c>
      <c r="BD14" s="204">
        <f t="shared" si="8"/>
        <v>16620</v>
      </c>
      <c r="BE14" s="204">
        <f t="shared" si="8"/>
        <v>16620</v>
      </c>
      <c r="BF14" s="204">
        <f t="shared" si="8"/>
        <v>16620</v>
      </c>
      <c r="BG14" s="204">
        <f t="shared" si="8"/>
        <v>16620</v>
      </c>
      <c r="BH14" s="204">
        <f t="shared" si="8"/>
        <v>16620</v>
      </c>
      <c r="BI14" s="204">
        <f t="shared" si="8"/>
        <v>16620</v>
      </c>
      <c r="BJ14" s="204">
        <f t="shared" si="8"/>
        <v>16620</v>
      </c>
      <c r="BK14" s="204">
        <f t="shared" si="8"/>
        <v>16620</v>
      </c>
      <c r="BL14" s="204">
        <f t="shared" si="8"/>
        <v>16620</v>
      </c>
      <c r="BM14" s="204">
        <f t="shared" si="8"/>
        <v>16620</v>
      </c>
      <c r="BN14" s="204">
        <f t="shared" si="8"/>
        <v>16620</v>
      </c>
      <c r="BO14" s="204">
        <f t="shared" si="8"/>
        <v>16620</v>
      </c>
      <c r="BP14" s="204">
        <f t="shared" si="8"/>
        <v>16620</v>
      </c>
      <c r="BQ14" s="204">
        <f t="shared" si="8"/>
        <v>16620</v>
      </c>
      <c r="BR14" s="204">
        <f t="shared" si="8"/>
        <v>16620</v>
      </c>
      <c r="BS14" s="204">
        <f t="shared" si="8"/>
        <v>16620</v>
      </c>
      <c r="BT14" s="204">
        <f t="shared" si="8"/>
        <v>16620</v>
      </c>
      <c r="BU14" s="204">
        <f t="shared" si="8"/>
        <v>16620</v>
      </c>
      <c r="BV14" s="204">
        <f t="shared" si="8"/>
        <v>9144</v>
      </c>
      <c r="BW14" s="204">
        <f t="shared" si="8"/>
        <v>9144</v>
      </c>
      <c r="BX14" s="204">
        <f t="shared" si="8"/>
        <v>9144</v>
      </c>
      <c r="BY14" s="204">
        <f t="shared" si="8"/>
        <v>9144</v>
      </c>
      <c r="BZ14" s="204">
        <f t="shared" si="8"/>
        <v>9144</v>
      </c>
      <c r="CA14" s="204">
        <f t="shared" si="2"/>
        <v>9144</v>
      </c>
      <c r="CB14" s="204">
        <f t="shared" si="2"/>
        <v>9144</v>
      </c>
      <c r="CC14" s="204">
        <f t="shared" si="2"/>
        <v>9144</v>
      </c>
      <c r="CD14" s="204">
        <f t="shared" si="2"/>
        <v>9144</v>
      </c>
      <c r="CE14" s="204">
        <f t="shared" si="2"/>
        <v>9144</v>
      </c>
      <c r="CF14" s="204">
        <f t="shared" si="2"/>
        <v>9144</v>
      </c>
      <c r="CG14" s="204">
        <f t="shared" si="2"/>
        <v>9144</v>
      </c>
      <c r="CH14" s="204">
        <f t="shared" si="2"/>
        <v>9144</v>
      </c>
      <c r="CI14" s="204">
        <f t="shared" si="2"/>
        <v>9144</v>
      </c>
      <c r="CJ14" s="204">
        <f t="shared" si="2"/>
        <v>9144</v>
      </c>
      <c r="CK14" s="204">
        <f t="shared" si="2"/>
        <v>9144</v>
      </c>
      <c r="CL14" s="204">
        <f t="shared" si="2"/>
        <v>9144</v>
      </c>
      <c r="CM14" s="204">
        <f t="shared" si="2"/>
        <v>9144</v>
      </c>
      <c r="CN14" s="204">
        <f t="shared" si="2"/>
        <v>9144</v>
      </c>
      <c r="CO14" s="204">
        <f t="shared" si="2"/>
        <v>9144</v>
      </c>
      <c r="CP14" s="204">
        <f t="shared" si="2"/>
        <v>9144</v>
      </c>
      <c r="CQ14" s="204">
        <f t="shared" si="2"/>
        <v>9144</v>
      </c>
      <c r="CR14" s="204">
        <f t="shared" si="2"/>
        <v>9144</v>
      </c>
      <c r="CS14" s="204">
        <f t="shared" si="3"/>
        <v>9144</v>
      </c>
      <c r="CT14" s="204">
        <f t="shared" si="3"/>
        <v>9144</v>
      </c>
      <c r="CU14" s="204">
        <f t="shared" si="3"/>
        <v>9144</v>
      </c>
      <c r="CV14" s="204">
        <f t="shared" si="3"/>
        <v>9144</v>
      </c>
      <c r="CW14" s="204">
        <f t="shared" si="3"/>
        <v>9144</v>
      </c>
      <c r="CX14" s="204">
        <f t="shared" si="3"/>
        <v>9144</v>
      </c>
      <c r="CY14" s="204">
        <f t="shared" si="3"/>
        <v>9144</v>
      </c>
      <c r="CZ14" s="204">
        <f t="shared" si="3"/>
        <v>9144</v>
      </c>
      <c r="DA14" s="204">
        <f t="shared" si="3"/>
        <v>9144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1500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1500</v>
      </c>
      <c r="AF15" s="204">
        <f t="shared" si="6"/>
        <v>1500</v>
      </c>
      <c r="AG15" s="204">
        <f t="shared" si="6"/>
        <v>1500</v>
      </c>
      <c r="AH15" s="204">
        <f t="shared" si="6"/>
        <v>1500</v>
      </c>
      <c r="AI15" s="204">
        <f t="shared" si="6"/>
        <v>1500</v>
      </c>
      <c r="AJ15" s="204">
        <f t="shared" si="6"/>
        <v>1500</v>
      </c>
      <c r="AK15" s="204">
        <f t="shared" si="6"/>
        <v>1500</v>
      </c>
      <c r="AL15" s="204">
        <f t="shared" si="7"/>
        <v>1500</v>
      </c>
      <c r="AM15" s="204">
        <f t="shared" si="7"/>
        <v>1500</v>
      </c>
      <c r="AN15" s="204">
        <f t="shared" si="7"/>
        <v>1500</v>
      </c>
      <c r="AO15" s="204">
        <f t="shared" si="7"/>
        <v>1500</v>
      </c>
      <c r="AP15" s="204">
        <f t="shared" si="7"/>
        <v>1500</v>
      </c>
      <c r="AQ15" s="204">
        <f t="shared" si="7"/>
        <v>1500</v>
      </c>
      <c r="AR15" s="204">
        <f t="shared" si="7"/>
        <v>1500</v>
      </c>
      <c r="AS15" s="204">
        <f t="shared" si="7"/>
        <v>1500</v>
      </c>
      <c r="AT15" s="204">
        <f t="shared" si="7"/>
        <v>1500</v>
      </c>
      <c r="AU15" s="204">
        <f t="shared" si="7"/>
        <v>1500</v>
      </c>
      <c r="AV15" s="204">
        <f t="shared" si="7"/>
        <v>1500</v>
      </c>
      <c r="AW15" s="204">
        <f t="shared" si="7"/>
        <v>1500</v>
      </c>
      <c r="AX15" s="204">
        <f t="shared" si="8"/>
        <v>1500</v>
      </c>
      <c r="AY15" s="204">
        <f t="shared" si="8"/>
        <v>1500</v>
      </c>
      <c r="AZ15" s="204">
        <f t="shared" si="8"/>
        <v>1500</v>
      </c>
      <c r="BA15" s="204">
        <f t="shared" si="8"/>
        <v>1500</v>
      </c>
      <c r="BB15" s="204">
        <f t="shared" si="8"/>
        <v>1500</v>
      </c>
      <c r="BC15" s="204">
        <f t="shared" si="8"/>
        <v>1500</v>
      </c>
      <c r="BD15" s="204">
        <f t="shared" si="8"/>
        <v>1500</v>
      </c>
      <c r="BE15" s="204">
        <f t="shared" si="8"/>
        <v>1500</v>
      </c>
      <c r="BF15" s="204">
        <f t="shared" si="8"/>
        <v>1500</v>
      </c>
      <c r="BG15" s="204">
        <f t="shared" si="8"/>
        <v>1500</v>
      </c>
      <c r="BH15" s="204">
        <f t="shared" si="8"/>
        <v>1500</v>
      </c>
      <c r="BI15" s="204">
        <f t="shared" si="8"/>
        <v>1500</v>
      </c>
      <c r="BJ15" s="204">
        <f t="shared" si="8"/>
        <v>1500</v>
      </c>
      <c r="BK15" s="204">
        <f t="shared" si="8"/>
        <v>1500</v>
      </c>
      <c r="BL15" s="204">
        <f t="shared" si="8"/>
        <v>1500</v>
      </c>
      <c r="BM15" s="204">
        <f t="shared" si="8"/>
        <v>1500</v>
      </c>
      <c r="BN15" s="204">
        <f t="shared" si="8"/>
        <v>1500</v>
      </c>
      <c r="BO15" s="204">
        <f t="shared" si="8"/>
        <v>1500</v>
      </c>
      <c r="BP15" s="204">
        <f t="shared" si="8"/>
        <v>1500</v>
      </c>
      <c r="BQ15" s="204">
        <f t="shared" si="8"/>
        <v>1500</v>
      </c>
      <c r="BR15" s="204">
        <f t="shared" si="8"/>
        <v>1500</v>
      </c>
      <c r="BS15" s="204">
        <f t="shared" si="8"/>
        <v>1500</v>
      </c>
      <c r="BT15" s="204">
        <f t="shared" si="8"/>
        <v>1500</v>
      </c>
      <c r="BU15" s="204">
        <f t="shared" si="8"/>
        <v>1500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28546.337800084457</v>
      </c>
      <c r="C16" s="203">
        <f>Income!C88</f>
        <v>59571.497140333879</v>
      </c>
      <c r="D16" s="203">
        <f>Income!D88</f>
        <v>149794.21514271066</v>
      </c>
      <c r="E16" s="203">
        <f>Income!E88</f>
        <v>331538.57665356348</v>
      </c>
      <c r="F16" s="204">
        <f t="shared" si="4"/>
        <v>28546.337800084457</v>
      </c>
      <c r="G16" s="204">
        <f t="shared" si="4"/>
        <v>28546.337800084457</v>
      </c>
      <c r="H16" s="204">
        <f t="shared" si="4"/>
        <v>28546.337800084457</v>
      </c>
      <c r="I16" s="204">
        <f t="shared" si="4"/>
        <v>28546.337800084457</v>
      </c>
      <c r="J16" s="204">
        <f t="shared" si="4"/>
        <v>28546.337800084457</v>
      </c>
      <c r="K16" s="204">
        <f t="shared" si="4"/>
        <v>28546.337800084457</v>
      </c>
      <c r="L16" s="204">
        <f t="shared" si="4"/>
        <v>28546.337800084457</v>
      </c>
      <c r="M16" s="204">
        <f t="shared" si="4"/>
        <v>28546.337800084457</v>
      </c>
      <c r="N16" s="204">
        <f t="shared" si="4"/>
        <v>28546.337800084457</v>
      </c>
      <c r="O16" s="204">
        <f t="shared" si="4"/>
        <v>28546.337800084457</v>
      </c>
      <c r="P16" s="204">
        <f t="shared" si="4"/>
        <v>28546.337800084457</v>
      </c>
      <c r="Q16" s="204">
        <f t="shared" si="4"/>
        <v>28546.337800084457</v>
      </c>
      <c r="R16" s="204">
        <f t="shared" si="4"/>
        <v>28546.337800084457</v>
      </c>
      <c r="S16" s="204">
        <f t="shared" si="4"/>
        <v>28546.337800084457</v>
      </c>
      <c r="T16" s="204">
        <f t="shared" si="4"/>
        <v>28546.337800084457</v>
      </c>
      <c r="U16" s="204">
        <f t="shared" si="4"/>
        <v>28546.337800084457</v>
      </c>
      <c r="V16" s="204">
        <f t="shared" si="6"/>
        <v>28546.337800084457</v>
      </c>
      <c r="W16" s="204">
        <f t="shared" si="6"/>
        <v>28546.337800084457</v>
      </c>
      <c r="X16" s="204">
        <f t="shared" si="6"/>
        <v>28546.337800084457</v>
      </c>
      <c r="Y16" s="204">
        <f t="shared" si="6"/>
        <v>28546.337800084457</v>
      </c>
      <c r="Z16" s="204">
        <f t="shared" si="6"/>
        <v>28546.337800084457</v>
      </c>
      <c r="AA16" s="204">
        <f t="shared" si="6"/>
        <v>28546.337800084457</v>
      </c>
      <c r="AB16" s="204">
        <f t="shared" si="6"/>
        <v>28546.337800084457</v>
      </c>
      <c r="AC16" s="204">
        <f t="shared" si="6"/>
        <v>28546.337800084457</v>
      </c>
      <c r="AD16" s="204">
        <f t="shared" si="6"/>
        <v>28546.337800084457</v>
      </c>
      <c r="AE16" s="204">
        <f>IF(AE$2&lt;=($B$2+$C$2+$D$2),IF(AE$2&lt;=($B$2+$C$2),IF(AE$2&lt;=$B$2,$B16,$C16),$D16),$E16)</f>
        <v>59571.497140333879</v>
      </c>
      <c r="AF16" s="204">
        <f t="shared" si="6"/>
        <v>59571.497140333879</v>
      </c>
      <c r="AG16" s="204">
        <f t="shared" si="6"/>
        <v>59571.497140333879</v>
      </c>
      <c r="AH16" s="204">
        <f t="shared" si="6"/>
        <v>59571.497140333879</v>
      </c>
      <c r="AI16" s="204">
        <f t="shared" si="6"/>
        <v>59571.497140333879</v>
      </c>
      <c r="AJ16" s="204">
        <f t="shared" si="6"/>
        <v>59571.497140333879</v>
      </c>
      <c r="AK16" s="204">
        <f t="shared" si="6"/>
        <v>59571.497140333879</v>
      </c>
      <c r="AL16" s="204">
        <f t="shared" si="7"/>
        <v>59571.497140333879</v>
      </c>
      <c r="AM16" s="204">
        <f t="shared" si="7"/>
        <v>59571.497140333879</v>
      </c>
      <c r="AN16" s="204">
        <f t="shared" si="7"/>
        <v>59571.497140333879</v>
      </c>
      <c r="AO16" s="204">
        <f t="shared" si="7"/>
        <v>59571.497140333879</v>
      </c>
      <c r="AP16" s="204">
        <f t="shared" si="7"/>
        <v>59571.497140333879</v>
      </c>
      <c r="AQ16" s="204">
        <f t="shared" si="7"/>
        <v>59571.497140333879</v>
      </c>
      <c r="AR16" s="204">
        <f t="shared" si="7"/>
        <v>59571.497140333879</v>
      </c>
      <c r="AS16" s="204">
        <f t="shared" si="7"/>
        <v>59571.497140333879</v>
      </c>
      <c r="AT16" s="204">
        <f t="shared" si="7"/>
        <v>59571.497140333879</v>
      </c>
      <c r="AU16" s="204">
        <f t="shared" si="7"/>
        <v>59571.497140333879</v>
      </c>
      <c r="AV16" s="204">
        <f t="shared" si="7"/>
        <v>59571.497140333879</v>
      </c>
      <c r="AW16" s="204">
        <f t="shared" si="7"/>
        <v>59571.497140333879</v>
      </c>
      <c r="AX16" s="204">
        <f t="shared" si="8"/>
        <v>59571.497140333879</v>
      </c>
      <c r="AY16" s="204">
        <f t="shared" si="8"/>
        <v>59571.497140333879</v>
      </c>
      <c r="AZ16" s="204">
        <f t="shared" si="8"/>
        <v>59571.497140333879</v>
      </c>
      <c r="BA16" s="204">
        <f t="shared" si="8"/>
        <v>59571.497140333879</v>
      </c>
      <c r="BB16" s="204">
        <f t="shared" si="8"/>
        <v>59571.497140333879</v>
      </c>
      <c r="BC16" s="204">
        <f t="shared" si="8"/>
        <v>59571.497140333879</v>
      </c>
      <c r="BD16" s="204">
        <f t="shared" si="8"/>
        <v>59571.497140333879</v>
      </c>
      <c r="BE16" s="204">
        <f t="shared" si="8"/>
        <v>59571.497140333879</v>
      </c>
      <c r="BF16" s="204">
        <f t="shared" si="8"/>
        <v>59571.497140333879</v>
      </c>
      <c r="BG16" s="204">
        <f t="shared" si="8"/>
        <v>59571.497140333879</v>
      </c>
      <c r="BH16" s="204">
        <f t="shared" si="8"/>
        <v>59571.497140333879</v>
      </c>
      <c r="BI16" s="204">
        <f t="shared" si="8"/>
        <v>59571.497140333879</v>
      </c>
      <c r="BJ16" s="204">
        <f t="shared" si="8"/>
        <v>59571.497140333879</v>
      </c>
      <c r="BK16" s="204">
        <f t="shared" si="8"/>
        <v>59571.497140333879</v>
      </c>
      <c r="BL16" s="204">
        <f t="shared" si="8"/>
        <v>59571.497140333879</v>
      </c>
      <c r="BM16" s="204">
        <f t="shared" si="8"/>
        <v>59571.497140333879</v>
      </c>
      <c r="BN16" s="204">
        <f t="shared" si="8"/>
        <v>59571.497140333879</v>
      </c>
      <c r="BO16" s="204">
        <f t="shared" si="8"/>
        <v>59571.497140333879</v>
      </c>
      <c r="BP16" s="204">
        <f t="shared" si="8"/>
        <v>59571.497140333879</v>
      </c>
      <c r="BQ16" s="204">
        <f t="shared" si="8"/>
        <v>59571.497140333879</v>
      </c>
      <c r="BR16" s="204">
        <f t="shared" si="8"/>
        <v>59571.497140333879</v>
      </c>
      <c r="BS16" s="204">
        <f t="shared" si="8"/>
        <v>59571.497140333879</v>
      </c>
      <c r="BT16" s="204">
        <f t="shared" si="8"/>
        <v>59571.497140333879</v>
      </c>
      <c r="BU16" s="204">
        <f t="shared" si="8"/>
        <v>59571.497140333879</v>
      </c>
      <c r="BV16" s="204">
        <f t="shared" si="8"/>
        <v>149794.21514271066</v>
      </c>
      <c r="BW16" s="204">
        <f t="shared" si="8"/>
        <v>149794.21514271066</v>
      </c>
      <c r="BX16" s="204">
        <f t="shared" si="8"/>
        <v>149794.21514271066</v>
      </c>
      <c r="BY16" s="204">
        <f t="shared" si="8"/>
        <v>149794.21514271066</v>
      </c>
      <c r="BZ16" s="204">
        <f t="shared" si="8"/>
        <v>149794.21514271066</v>
      </c>
      <c r="CA16" s="204">
        <f t="shared" ref="CA16:CB18" si="10">IF(CA$2&lt;=($B$2+$C$2+$D$2),IF(CA$2&lt;=($B$2+$C$2),IF(CA$2&lt;=$B$2,$B16,$C16),$D16),$E16)</f>
        <v>149794.21514271066</v>
      </c>
      <c r="CB16" s="204">
        <f t="shared" si="10"/>
        <v>149794.21514271066</v>
      </c>
      <c r="CC16" s="204">
        <f t="shared" si="9"/>
        <v>149794.21514271066</v>
      </c>
      <c r="CD16" s="204">
        <f t="shared" si="9"/>
        <v>149794.21514271066</v>
      </c>
      <c r="CE16" s="204">
        <f t="shared" si="9"/>
        <v>149794.21514271066</v>
      </c>
      <c r="CF16" s="204">
        <f t="shared" si="9"/>
        <v>149794.21514271066</v>
      </c>
      <c r="CG16" s="204">
        <f t="shared" si="9"/>
        <v>149794.21514271066</v>
      </c>
      <c r="CH16" s="204">
        <f t="shared" si="9"/>
        <v>149794.21514271066</v>
      </c>
      <c r="CI16" s="204">
        <f t="shared" si="9"/>
        <v>149794.21514271066</v>
      </c>
      <c r="CJ16" s="204">
        <f t="shared" si="9"/>
        <v>149794.21514271066</v>
      </c>
      <c r="CK16" s="204">
        <f t="shared" si="9"/>
        <v>149794.21514271066</v>
      </c>
      <c r="CL16" s="204">
        <f t="shared" si="9"/>
        <v>149794.21514271066</v>
      </c>
      <c r="CM16" s="204">
        <f t="shared" si="9"/>
        <v>149794.21514271066</v>
      </c>
      <c r="CN16" s="204">
        <f t="shared" si="9"/>
        <v>149794.21514271066</v>
      </c>
      <c r="CO16" s="204">
        <f t="shared" si="9"/>
        <v>149794.21514271066</v>
      </c>
      <c r="CP16" s="204">
        <f t="shared" si="9"/>
        <v>149794.21514271066</v>
      </c>
      <c r="CQ16" s="204">
        <f t="shared" si="9"/>
        <v>149794.21514271066</v>
      </c>
      <c r="CR16" s="204">
        <f t="shared" si="9"/>
        <v>149794.21514271066</v>
      </c>
      <c r="CS16" s="204">
        <f t="shared" ref="CS16:DA18" si="11">IF(CS$2&lt;=($B$2+$C$2+$D$2),IF(CS$2&lt;=($B$2+$C$2),IF(CS$2&lt;=$B$2,$B16,$C16),$D16),$E16)</f>
        <v>331538.57665356348</v>
      </c>
      <c r="CT16" s="204">
        <f t="shared" si="11"/>
        <v>331538.57665356348</v>
      </c>
      <c r="CU16" s="204">
        <f t="shared" si="11"/>
        <v>331538.57665356348</v>
      </c>
      <c r="CV16" s="204">
        <f t="shared" si="11"/>
        <v>331538.57665356348</v>
      </c>
      <c r="CW16" s="204">
        <f t="shared" si="11"/>
        <v>331538.57665356348</v>
      </c>
      <c r="CX16" s="204">
        <f t="shared" si="11"/>
        <v>331538.57665356348</v>
      </c>
      <c r="CY16" s="204">
        <f t="shared" si="11"/>
        <v>331538.57665356348</v>
      </c>
      <c r="CZ16" s="204">
        <f t="shared" si="11"/>
        <v>331538.57665356348</v>
      </c>
      <c r="DA16" s="204">
        <f t="shared" si="11"/>
        <v>331538.57665356348</v>
      </c>
      <c r="DB16" s="204"/>
    </row>
    <row r="17" spans="1:105">
      <c r="A17" s="201" t="s">
        <v>101</v>
      </c>
      <c r="B17" s="203">
        <f>Income!B89</f>
        <v>20747.835464717951</v>
      </c>
      <c r="C17" s="203">
        <f>Income!C89</f>
        <v>20712.835464717951</v>
      </c>
      <c r="D17" s="203">
        <f>Income!D89</f>
        <v>20683.035464717948</v>
      </c>
      <c r="E17" s="203">
        <f>Income!E89</f>
        <v>20755.035464717948</v>
      </c>
      <c r="F17" s="204">
        <f t="shared" si="4"/>
        <v>20747.835464717951</v>
      </c>
      <c r="G17" s="204">
        <f t="shared" si="4"/>
        <v>20747.835464717951</v>
      </c>
      <c r="H17" s="204">
        <f t="shared" si="4"/>
        <v>20747.835464717951</v>
      </c>
      <c r="I17" s="204">
        <f t="shared" si="4"/>
        <v>20747.835464717951</v>
      </c>
      <c r="J17" s="204">
        <f t="shared" si="4"/>
        <v>20747.835464717951</v>
      </c>
      <c r="K17" s="204">
        <f t="shared" si="4"/>
        <v>20747.835464717951</v>
      </c>
      <c r="L17" s="204">
        <f t="shared" si="4"/>
        <v>20747.835464717951</v>
      </c>
      <c r="M17" s="204">
        <f t="shared" si="4"/>
        <v>20747.835464717951</v>
      </c>
      <c r="N17" s="204">
        <f t="shared" si="4"/>
        <v>20747.835464717951</v>
      </c>
      <c r="O17" s="204">
        <f t="shared" si="4"/>
        <v>20747.835464717951</v>
      </c>
      <c r="P17" s="204">
        <f t="shared" si="4"/>
        <v>20747.835464717951</v>
      </c>
      <c r="Q17" s="204">
        <f t="shared" si="4"/>
        <v>20747.835464717951</v>
      </c>
      <c r="R17" s="204">
        <f t="shared" si="4"/>
        <v>20747.835464717951</v>
      </c>
      <c r="S17" s="204">
        <f t="shared" si="4"/>
        <v>20747.835464717951</v>
      </c>
      <c r="T17" s="204">
        <f t="shared" si="4"/>
        <v>20747.835464717951</v>
      </c>
      <c r="U17" s="204">
        <f t="shared" si="4"/>
        <v>20747.835464717951</v>
      </c>
      <c r="V17" s="204">
        <f t="shared" si="6"/>
        <v>20747.835464717951</v>
      </c>
      <c r="W17" s="204">
        <f t="shared" si="6"/>
        <v>20747.835464717951</v>
      </c>
      <c r="X17" s="204">
        <f t="shared" si="6"/>
        <v>20747.835464717951</v>
      </c>
      <c r="Y17" s="204">
        <f t="shared" si="6"/>
        <v>20747.835464717951</v>
      </c>
      <c r="Z17" s="204">
        <f t="shared" si="6"/>
        <v>20747.835464717951</v>
      </c>
      <c r="AA17" s="204">
        <f t="shared" si="6"/>
        <v>20747.835464717951</v>
      </c>
      <c r="AB17" s="204">
        <f t="shared" si="6"/>
        <v>20747.835464717951</v>
      </c>
      <c r="AC17" s="204">
        <f t="shared" si="6"/>
        <v>20747.835464717951</v>
      </c>
      <c r="AD17" s="204">
        <f t="shared" si="6"/>
        <v>20747.835464717951</v>
      </c>
      <c r="AE17" s="204">
        <f t="shared" si="6"/>
        <v>20712.835464717951</v>
      </c>
      <c r="AF17" s="204">
        <f t="shared" si="6"/>
        <v>20712.835464717951</v>
      </c>
      <c r="AG17" s="204">
        <f t="shared" si="6"/>
        <v>20712.835464717951</v>
      </c>
      <c r="AH17" s="204">
        <f t="shared" si="6"/>
        <v>20712.835464717951</v>
      </c>
      <c r="AI17" s="204">
        <f t="shared" si="6"/>
        <v>20712.835464717951</v>
      </c>
      <c r="AJ17" s="204">
        <f t="shared" si="6"/>
        <v>20712.835464717951</v>
      </c>
      <c r="AK17" s="204">
        <f t="shared" si="6"/>
        <v>20712.835464717951</v>
      </c>
      <c r="AL17" s="204">
        <f t="shared" si="7"/>
        <v>20712.835464717951</v>
      </c>
      <c r="AM17" s="204">
        <f t="shared" si="7"/>
        <v>20712.835464717951</v>
      </c>
      <c r="AN17" s="204">
        <f t="shared" si="7"/>
        <v>20712.835464717951</v>
      </c>
      <c r="AO17" s="204">
        <f t="shared" si="7"/>
        <v>20712.835464717951</v>
      </c>
      <c r="AP17" s="204">
        <f t="shared" si="7"/>
        <v>20712.835464717951</v>
      </c>
      <c r="AQ17" s="204">
        <f t="shared" si="7"/>
        <v>20712.835464717951</v>
      </c>
      <c r="AR17" s="204">
        <f t="shared" si="7"/>
        <v>20712.835464717951</v>
      </c>
      <c r="AS17" s="204">
        <f t="shared" si="7"/>
        <v>20712.835464717951</v>
      </c>
      <c r="AT17" s="204">
        <f t="shared" si="7"/>
        <v>20712.835464717951</v>
      </c>
      <c r="AU17" s="204">
        <f t="shared" si="7"/>
        <v>20712.835464717951</v>
      </c>
      <c r="AV17" s="204">
        <f t="shared" si="7"/>
        <v>20712.835464717951</v>
      </c>
      <c r="AW17" s="204">
        <f t="shared" si="7"/>
        <v>20712.835464717951</v>
      </c>
      <c r="AX17" s="204">
        <f t="shared" si="8"/>
        <v>20712.835464717951</v>
      </c>
      <c r="AY17" s="204">
        <f t="shared" si="8"/>
        <v>20712.835464717951</v>
      </c>
      <c r="AZ17" s="204">
        <f t="shared" si="8"/>
        <v>20712.835464717951</v>
      </c>
      <c r="BA17" s="204">
        <f t="shared" si="8"/>
        <v>20712.835464717951</v>
      </c>
      <c r="BB17" s="204">
        <f t="shared" si="8"/>
        <v>20712.835464717951</v>
      </c>
      <c r="BC17" s="204">
        <f t="shared" si="8"/>
        <v>20712.835464717951</v>
      </c>
      <c r="BD17" s="204">
        <f t="shared" si="8"/>
        <v>20712.835464717951</v>
      </c>
      <c r="BE17" s="204">
        <f t="shared" si="8"/>
        <v>20712.835464717951</v>
      </c>
      <c r="BF17" s="204">
        <f t="shared" si="8"/>
        <v>20712.835464717951</v>
      </c>
      <c r="BG17" s="204">
        <f t="shared" si="8"/>
        <v>20712.835464717951</v>
      </c>
      <c r="BH17" s="204">
        <f t="shared" si="8"/>
        <v>20712.835464717951</v>
      </c>
      <c r="BI17" s="204">
        <f t="shared" si="8"/>
        <v>20712.835464717951</v>
      </c>
      <c r="BJ17" s="204">
        <f t="shared" si="8"/>
        <v>20712.835464717951</v>
      </c>
      <c r="BK17" s="204">
        <f t="shared" si="8"/>
        <v>20712.835464717951</v>
      </c>
      <c r="BL17" s="204">
        <f t="shared" si="8"/>
        <v>20712.835464717951</v>
      </c>
      <c r="BM17" s="204">
        <f t="shared" si="8"/>
        <v>20712.835464717951</v>
      </c>
      <c r="BN17" s="204">
        <f t="shared" si="8"/>
        <v>20712.835464717951</v>
      </c>
      <c r="BO17" s="204">
        <f t="shared" si="8"/>
        <v>20712.835464717951</v>
      </c>
      <c r="BP17" s="204">
        <f t="shared" si="8"/>
        <v>20712.835464717951</v>
      </c>
      <c r="BQ17" s="204">
        <f t="shared" si="8"/>
        <v>20712.835464717951</v>
      </c>
      <c r="BR17" s="204">
        <f t="shared" si="8"/>
        <v>20712.835464717951</v>
      </c>
      <c r="BS17" s="204">
        <f t="shared" si="8"/>
        <v>20712.835464717951</v>
      </c>
      <c r="BT17" s="204">
        <f t="shared" si="8"/>
        <v>20712.835464717951</v>
      </c>
      <c r="BU17" s="204">
        <f t="shared" si="8"/>
        <v>20712.835464717951</v>
      </c>
      <c r="BV17" s="204">
        <f t="shared" si="8"/>
        <v>20683.035464717948</v>
      </c>
      <c r="BW17" s="204">
        <f t="shared" si="8"/>
        <v>20683.035464717948</v>
      </c>
      <c r="BX17" s="204">
        <f t="shared" si="8"/>
        <v>20683.035464717948</v>
      </c>
      <c r="BY17" s="204">
        <f t="shared" si="8"/>
        <v>20683.035464717948</v>
      </c>
      <c r="BZ17" s="204">
        <f t="shared" si="8"/>
        <v>20683.035464717948</v>
      </c>
      <c r="CA17" s="204">
        <f t="shared" si="10"/>
        <v>20683.035464717948</v>
      </c>
      <c r="CB17" s="204">
        <f t="shared" si="10"/>
        <v>20683.035464717948</v>
      </c>
      <c r="CC17" s="204">
        <f t="shared" si="9"/>
        <v>20683.035464717948</v>
      </c>
      <c r="CD17" s="204">
        <f t="shared" si="9"/>
        <v>20683.035464717948</v>
      </c>
      <c r="CE17" s="204">
        <f t="shared" si="9"/>
        <v>20683.035464717948</v>
      </c>
      <c r="CF17" s="204">
        <f t="shared" si="9"/>
        <v>20683.035464717948</v>
      </c>
      <c r="CG17" s="204">
        <f t="shared" si="9"/>
        <v>20683.035464717948</v>
      </c>
      <c r="CH17" s="204">
        <f t="shared" si="9"/>
        <v>20683.035464717948</v>
      </c>
      <c r="CI17" s="204">
        <f t="shared" si="9"/>
        <v>20683.035464717948</v>
      </c>
      <c r="CJ17" s="204">
        <f t="shared" si="9"/>
        <v>20683.035464717948</v>
      </c>
      <c r="CK17" s="204">
        <f t="shared" si="9"/>
        <v>20683.035464717948</v>
      </c>
      <c r="CL17" s="204">
        <f t="shared" si="9"/>
        <v>20683.035464717948</v>
      </c>
      <c r="CM17" s="204">
        <f t="shared" si="9"/>
        <v>20683.035464717948</v>
      </c>
      <c r="CN17" s="204">
        <f t="shared" si="9"/>
        <v>20683.035464717948</v>
      </c>
      <c r="CO17" s="204">
        <f t="shared" si="9"/>
        <v>20683.035464717948</v>
      </c>
      <c r="CP17" s="204">
        <f t="shared" si="9"/>
        <v>20683.035464717948</v>
      </c>
      <c r="CQ17" s="204">
        <f t="shared" si="9"/>
        <v>20683.035464717948</v>
      </c>
      <c r="CR17" s="204">
        <f t="shared" si="9"/>
        <v>20683.035464717948</v>
      </c>
      <c r="CS17" s="204">
        <f t="shared" si="11"/>
        <v>20755.035464717948</v>
      </c>
      <c r="CT17" s="204">
        <f t="shared" si="11"/>
        <v>20755.035464717948</v>
      </c>
      <c r="CU17" s="204">
        <f t="shared" si="11"/>
        <v>20755.035464717948</v>
      </c>
      <c r="CV17" s="204">
        <f t="shared" si="11"/>
        <v>20755.035464717948</v>
      </c>
      <c r="CW17" s="204">
        <f t="shared" si="11"/>
        <v>20755.035464717948</v>
      </c>
      <c r="CX17" s="204">
        <f t="shared" si="11"/>
        <v>20755.035464717948</v>
      </c>
      <c r="CY17" s="204">
        <f t="shared" si="11"/>
        <v>20755.035464717948</v>
      </c>
      <c r="CZ17" s="204">
        <f t="shared" si="11"/>
        <v>20755.035464717948</v>
      </c>
      <c r="DA17" s="204">
        <f t="shared" si="11"/>
        <v>20755.035464717948</v>
      </c>
    </row>
    <row r="18" spans="1:105">
      <c r="A18" s="201" t="s">
        <v>85</v>
      </c>
      <c r="B18" s="203">
        <f>Income!B90</f>
        <v>32431.835464717951</v>
      </c>
      <c r="C18" s="203">
        <f>Income!C90</f>
        <v>32396.835464717951</v>
      </c>
      <c r="D18" s="203">
        <f>Income!D90</f>
        <v>32367.035464717948</v>
      </c>
      <c r="E18" s="203">
        <f>Income!E90</f>
        <v>32439.035464717948</v>
      </c>
      <c r="F18" s="204">
        <f t="shared" ref="F18:U18" si="12">IF(F$2&lt;=($B$2+$C$2+$D$2),IF(F$2&lt;=($B$2+$C$2),IF(F$2&lt;=$B$2,$B18,$C18),$D18),$E18)</f>
        <v>32431.835464717951</v>
      </c>
      <c r="G18" s="204">
        <f t="shared" si="12"/>
        <v>32431.835464717951</v>
      </c>
      <c r="H18" s="204">
        <f t="shared" si="12"/>
        <v>32431.835464717951</v>
      </c>
      <c r="I18" s="204">
        <f t="shared" si="12"/>
        <v>32431.835464717951</v>
      </c>
      <c r="J18" s="204">
        <f t="shared" si="12"/>
        <v>32431.835464717951</v>
      </c>
      <c r="K18" s="204">
        <f t="shared" si="12"/>
        <v>32431.835464717951</v>
      </c>
      <c r="L18" s="204">
        <f t="shared" si="12"/>
        <v>32431.835464717951</v>
      </c>
      <c r="M18" s="204">
        <f t="shared" si="12"/>
        <v>32431.835464717951</v>
      </c>
      <c r="N18" s="204">
        <f t="shared" si="12"/>
        <v>32431.835464717951</v>
      </c>
      <c r="O18" s="204">
        <f t="shared" si="12"/>
        <v>32431.835464717951</v>
      </c>
      <c r="P18" s="204">
        <f t="shared" si="12"/>
        <v>32431.835464717951</v>
      </c>
      <c r="Q18" s="204">
        <f t="shared" si="12"/>
        <v>32431.835464717951</v>
      </c>
      <c r="R18" s="204">
        <f t="shared" si="12"/>
        <v>32431.835464717951</v>
      </c>
      <c r="S18" s="204">
        <f t="shared" si="12"/>
        <v>32431.835464717951</v>
      </c>
      <c r="T18" s="204">
        <f t="shared" si="12"/>
        <v>32431.835464717951</v>
      </c>
      <c r="U18" s="204">
        <f t="shared" si="12"/>
        <v>32431.835464717951</v>
      </c>
      <c r="V18" s="204">
        <f t="shared" si="6"/>
        <v>32431.835464717951</v>
      </c>
      <c r="W18" s="204">
        <f t="shared" si="6"/>
        <v>32431.835464717951</v>
      </c>
      <c r="X18" s="204">
        <f t="shared" si="6"/>
        <v>32431.835464717951</v>
      </c>
      <c r="Y18" s="204">
        <f t="shared" si="6"/>
        <v>32431.835464717951</v>
      </c>
      <c r="Z18" s="204">
        <f t="shared" si="6"/>
        <v>32431.835464717951</v>
      </c>
      <c r="AA18" s="204">
        <f t="shared" si="6"/>
        <v>32431.835464717951</v>
      </c>
      <c r="AB18" s="204">
        <f t="shared" si="6"/>
        <v>32431.835464717951</v>
      </c>
      <c r="AC18" s="204">
        <f t="shared" si="6"/>
        <v>32431.835464717951</v>
      </c>
      <c r="AD18" s="204">
        <f t="shared" si="6"/>
        <v>32431.835464717951</v>
      </c>
      <c r="AE18" s="204">
        <f t="shared" si="6"/>
        <v>32396.835464717951</v>
      </c>
      <c r="AF18" s="204">
        <f t="shared" si="6"/>
        <v>32396.835464717951</v>
      </c>
      <c r="AG18" s="204">
        <f t="shared" si="6"/>
        <v>32396.835464717951</v>
      </c>
      <c r="AH18" s="204">
        <f t="shared" si="6"/>
        <v>32396.835464717951</v>
      </c>
      <c r="AI18" s="204">
        <f t="shared" si="6"/>
        <v>32396.835464717951</v>
      </c>
      <c r="AJ18" s="204">
        <f t="shared" si="6"/>
        <v>32396.835464717951</v>
      </c>
      <c r="AK18" s="204">
        <f t="shared" si="6"/>
        <v>32396.835464717951</v>
      </c>
      <c r="AL18" s="204">
        <f t="shared" si="7"/>
        <v>32396.835464717951</v>
      </c>
      <c r="AM18" s="204">
        <f t="shared" si="7"/>
        <v>32396.835464717951</v>
      </c>
      <c r="AN18" s="204">
        <f t="shared" si="7"/>
        <v>32396.835464717951</v>
      </c>
      <c r="AO18" s="204">
        <f t="shared" si="7"/>
        <v>32396.835464717951</v>
      </c>
      <c r="AP18" s="204">
        <f t="shared" si="7"/>
        <v>32396.835464717951</v>
      </c>
      <c r="AQ18" s="204">
        <f t="shared" si="7"/>
        <v>32396.835464717951</v>
      </c>
      <c r="AR18" s="204">
        <f t="shared" si="7"/>
        <v>32396.835464717951</v>
      </c>
      <c r="AS18" s="204">
        <f t="shared" si="7"/>
        <v>32396.835464717951</v>
      </c>
      <c r="AT18" s="204">
        <f t="shared" si="7"/>
        <v>32396.835464717951</v>
      </c>
      <c r="AU18" s="204">
        <f t="shared" si="7"/>
        <v>32396.835464717951</v>
      </c>
      <c r="AV18" s="204">
        <f t="shared" si="7"/>
        <v>32396.835464717951</v>
      </c>
      <c r="AW18" s="204">
        <f t="shared" si="7"/>
        <v>32396.835464717951</v>
      </c>
      <c r="AX18" s="204">
        <f t="shared" si="8"/>
        <v>32396.835464717951</v>
      </c>
      <c r="AY18" s="204">
        <f t="shared" si="8"/>
        <v>32396.835464717951</v>
      </c>
      <c r="AZ18" s="204">
        <f t="shared" si="8"/>
        <v>32396.835464717951</v>
      </c>
      <c r="BA18" s="204">
        <f t="shared" si="8"/>
        <v>32396.835464717951</v>
      </c>
      <c r="BB18" s="204">
        <f t="shared" si="8"/>
        <v>32396.835464717951</v>
      </c>
      <c r="BC18" s="204">
        <f t="shared" si="8"/>
        <v>32396.835464717951</v>
      </c>
      <c r="BD18" s="204">
        <f t="shared" si="8"/>
        <v>32396.835464717951</v>
      </c>
      <c r="BE18" s="204">
        <f t="shared" si="8"/>
        <v>32396.835464717951</v>
      </c>
      <c r="BF18" s="204">
        <f t="shared" si="8"/>
        <v>32396.835464717951</v>
      </c>
      <c r="BG18" s="204">
        <f t="shared" si="8"/>
        <v>32396.835464717951</v>
      </c>
      <c r="BH18" s="204">
        <f t="shared" si="8"/>
        <v>32396.835464717951</v>
      </c>
      <c r="BI18" s="204">
        <f t="shared" si="8"/>
        <v>32396.835464717951</v>
      </c>
      <c r="BJ18" s="204">
        <f t="shared" si="8"/>
        <v>32396.835464717951</v>
      </c>
      <c r="BK18" s="204">
        <f t="shared" si="8"/>
        <v>32396.835464717951</v>
      </c>
      <c r="BL18" s="204">
        <f t="shared" ref="BL18:BZ18" si="13">IF(BL$2&lt;=($B$2+$C$2+$D$2),IF(BL$2&lt;=($B$2+$C$2),IF(BL$2&lt;=$B$2,$B18,$C18),$D18),$E18)</f>
        <v>32396.835464717951</v>
      </c>
      <c r="BM18" s="204">
        <f t="shared" si="13"/>
        <v>32396.835464717951</v>
      </c>
      <c r="BN18" s="204">
        <f t="shared" si="13"/>
        <v>32396.835464717951</v>
      </c>
      <c r="BO18" s="204">
        <f t="shared" si="13"/>
        <v>32396.835464717951</v>
      </c>
      <c r="BP18" s="204">
        <f t="shared" si="13"/>
        <v>32396.835464717951</v>
      </c>
      <c r="BQ18" s="204">
        <f t="shared" si="13"/>
        <v>32396.835464717951</v>
      </c>
      <c r="BR18" s="204">
        <f t="shared" si="13"/>
        <v>32396.835464717951</v>
      </c>
      <c r="BS18" s="204">
        <f t="shared" si="13"/>
        <v>32396.835464717951</v>
      </c>
      <c r="BT18" s="204">
        <f t="shared" si="13"/>
        <v>32396.835464717951</v>
      </c>
      <c r="BU18" s="204">
        <f t="shared" si="13"/>
        <v>32396.835464717951</v>
      </c>
      <c r="BV18" s="204">
        <f t="shared" si="13"/>
        <v>32367.035464717948</v>
      </c>
      <c r="BW18" s="204">
        <f t="shared" si="13"/>
        <v>32367.035464717948</v>
      </c>
      <c r="BX18" s="204">
        <f t="shared" si="13"/>
        <v>32367.035464717948</v>
      </c>
      <c r="BY18" s="204">
        <f t="shared" si="13"/>
        <v>32367.035464717948</v>
      </c>
      <c r="BZ18" s="204">
        <f t="shared" si="13"/>
        <v>32367.035464717948</v>
      </c>
      <c r="CA18" s="204">
        <f t="shared" si="10"/>
        <v>32367.035464717948</v>
      </c>
      <c r="CB18" s="204">
        <f t="shared" si="10"/>
        <v>32367.035464717948</v>
      </c>
      <c r="CC18" s="204">
        <f t="shared" si="9"/>
        <v>32367.035464717948</v>
      </c>
      <c r="CD18" s="204">
        <f t="shared" si="9"/>
        <v>32367.035464717948</v>
      </c>
      <c r="CE18" s="204">
        <f t="shared" si="9"/>
        <v>32367.035464717948</v>
      </c>
      <c r="CF18" s="204">
        <f t="shared" si="9"/>
        <v>32367.035464717948</v>
      </c>
      <c r="CG18" s="204">
        <f t="shared" si="9"/>
        <v>32367.035464717948</v>
      </c>
      <c r="CH18" s="204">
        <f t="shared" si="9"/>
        <v>32367.035464717948</v>
      </c>
      <c r="CI18" s="204">
        <f t="shared" si="9"/>
        <v>32367.035464717948</v>
      </c>
      <c r="CJ18" s="204">
        <f t="shared" si="9"/>
        <v>32367.035464717948</v>
      </c>
      <c r="CK18" s="204">
        <f t="shared" si="9"/>
        <v>32367.035464717948</v>
      </c>
      <c r="CL18" s="204">
        <f t="shared" si="9"/>
        <v>32367.035464717948</v>
      </c>
      <c r="CM18" s="204">
        <f t="shared" si="9"/>
        <v>32367.035464717948</v>
      </c>
      <c r="CN18" s="204">
        <f t="shared" si="9"/>
        <v>32367.035464717948</v>
      </c>
      <c r="CO18" s="204">
        <f t="shared" si="9"/>
        <v>32367.035464717948</v>
      </c>
      <c r="CP18" s="204">
        <f t="shared" si="9"/>
        <v>32367.035464717948</v>
      </c>
      <c r="CQ18" s="204">
        <f t="shared" si="9"/>
        <v>32367.035464717948</v>
      </c>
      <c r="CR18" s="204">
        <f t="shared" si="9"/>
        <v>32367.035464717948</v>
      </c>
      <c r="CS18" s="204">
        <f t="shared" si="11"/>
        <v>32439.035464717948</v>
      </c>
      <c r="CT18" s="204">
        <f t="shared" si="11"/>
        <v>32439.035464717948</v>
      </c>
      <c r="CU18" s="204">
        <f t="shared" si="11"/>
        <v>32439.035464717948</v>
      </c>
      <c r="CV18" s="204">
        <f t="shared" si="11"/>
        <v>32439.035464717948</v>
      </c>
      <c r="CW18" s="204">
        <f t="shared" si="11"/>
        <v>32439.035464717948</v>
      </c>
      <c r="CX18" s="204">
        <f t="shared" si="11"/>
        <v>32439.035464717948</v>
      </c>
      <c r="CY18" s="204">
        <f t="shared" si="11"/>
        <v>32439.035464717948</v>
      </c>
      <c r="CZ18" s="204">
        <f t="shared" si="11"/>
        <v>32439.035464717948</v>
      </c>
      <c r="DA18" s="204">
        <f t="shared" si="11"/>
        <v>32439.035464717948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29002.590143323418</v>
      </c>
      <c r="T19" s="201">
        <f t="shared" si="14"/>
        <v>29915.094829801343</v>
      </c>
      <c r="U19" s="201">
        <f t="shared" si="14"/>
        <v>30827.599516279268</v>
      </c>
      <c r="V19" s="201">
        <f t="shared" si="14"/>
        <v>31740.104202757193</v>
      </c>
      <c r="W19" s="201">
        <f t="shared" si="14"/>
        <v>32652.608889235118</v>
      </c>
      <c r="X19" s="201">
        <f t="shared" si="14"/>
        <v>33565.11357571304</v>
      </c>
      <c r="Y19" s="201">
        <f t="shared" si="14"/>
        <v>34477.618262190968</v>
      </c>
      <c r="Z19" s="201">
        <f t="shared" si="14"/>
        <v>35390.12294866889</v>
      </c>
      <c r="AA19" s="201">
        <f t="shared" si="14"/>
        <v>36302.627635146811</v>
      </c>
      <c r="AB19" s="201">
        <f t="shared" si="14"/>
        <v>37215.13232162474</v>
      </c>
      <c r="AC19" s="201">
        <f t="shared" si="14"/>
        <v>38127.637008102662</v>
      </c>
      <c r="AD19" s="201">
        <f t="shared" si="14"/>
        <v>39040.141694580583</v>
      </c>
      <c r="AE19" s="201">
        <f t="shared" si="14"/>
        <v>39952.646381058512</v>
      </c>
      <c r="AF19" s="201">
        <f t="shared" si="14"/>
        <v>40865.151067536433</v>
      </c>
      <c r="AG19" s="201">
        <f t="shared" si="14"/>
        <v>41777.655754014355</v>
      </c>
      <c r="AH19" s="201">
        <f t="shared" si="14"/>
        <v>42690.160440492284</v>
      </c>
      <c r="AI19" s="201">
        <f t="shared" si="14"/>
        <v>43602.665126970205</v>
      </c>
      <c r="AJ19" s="201">
        <f t="shared" si="14"/>
        <v>44515.169813448127</v>
      </c>
      <c r="AK19" s="201">
        <f t="shared" si="14"/>
        <v>45427.674499926055</v>
      </c>
      <c r="AL19" s="201">
        <f t="shared" si="14"/>
        <v>46340.179186403984</v>
      </c>
      <c r="AM19" s="201">
        <f t="shared" si="14"/>
        <v>47252.683872881898</v>
      </c>
      <c r="AN19" s="201">
        <f t="shared" si="14"/>
        <v>48165.188559359827</v>
      </c>
      <c r="AO19" s="201">
        <f t="shared" si="14"/>
        <v>49077.693245837756</v>
      </c>
      <c r="AP19" s="201">
        <f t="shared" si="14"/>
        <v>49990.197932315677</v>
      </c>
      <c r="AQ19" s="201">
        <f t="shared" si="14"/>
        <v>50902.702618793599</v>
      </c>
      <c r="AR19" s="201">
        <f t="shared" si="14"/>
        <v>51815.207305271528</v>
      </c>
      <c r="AS19" s="201">
        <f t="shared" si="14"/>
        <v>52727.711991749449</v>
      </c>
      <c r="AT19" s="201">
        <f t="shared" si="14"/>
        <v>53640.216678227371</v>
      </c>
      <c r="AU19" s="201">
        <f t="shared" si="14"/>
        <v>54552.721364705299</v>
      </c>
      <c r="AV19" s="201">
        <f t="shared" si="14"/>
        <v>55465.226051183221</v>
      </c>
      <c r="AW19" s="201">
        <f t="shared" si="14"/>
        <v>56377.730737661142</v>
      </c>
      <c r="AX19" s="201">
        <f t="shared" si="14"/>
        <v>57290.235424139071</v>
      </c>
      <c r="AY19" s="201">
        <f t="shared" si="14"/>
        <v>58202.740110616993</v>
      </c>
      <c r="AZ19" s="201">
        <f t="shared" si="14"/>
        <v>59115.244797094914</v>
      </c>
      <c r="BA19" s="201">
        <f t="shared" si="14"/>
        <v>60938.508019157773</v>
      </c>
      <c r="BB19" s="201">
        <f t="shared" si="14"/>
        <v>63672.529776805553</v>
      </c>
      <c r="BC19" s="201">
        <f t="shared" si="14"/>
        <v>66406.551534453334</v>
      </c>
      <c r="BD19" s="201">
        <f t="shared" si="14"/>
        <v>69140.573292101108</v>
      </c>
      <c r="BE19" s="201">
        <f t="shared" si="14"/>
        <v>71874.595049748896</v>
      </c>
      <c r="BF19" s="201">
        <f t="shared" si="14"/>
        <v>74608.616807396669</v>
      </c>
      <c r="BG19" s="201">
        <f t="shared" si="14"/>
        <v>77342.638565044457</v>
      </c>
      <c r="BH19" s="201">
        <f t="shared" si="14"/>
        <v>80076.660322692245</v>
      </c>
      <c r="BI19" s="201">
        <f t="shared" si="14"/>
        <v>82810.682080340019</v>
      </c>
      <c r="BJ19" s="201">
        <f t="shared" si="14"/>
        <v>85544.703837987792</v>
      </c>
      <c r="BK19" s="201">
        <f t="shared" si="14"/>
        <v>88278.72559563558</v>
      </c>
      <c r="BL19" s="201">
        <f t="shared" si="14"/>
        <v>91012.747353283368</v>
      </c>
      <c r="BM19" s="201">
        <f t="shared" si="14"/>
        <v>93746.769110931142</v>
      </c>
      <c r="BN19" s="201">
        <f t="shared" si="14"/>
        <v>96480.790868578915</v>
      </c>
      <c r="BO19" s="201">
        <f t="shared" si="14"/>
        <v>99214.812626226703</v>
      </c>
      <c r="BP19" s="201">
        <f t="shared" si="14"/>
        <v>101948.83438387449</v>
      </c>
      <c r="BQ19" s="201">
        <f t="shared" si="14"/>
        <v>104682.85614152226</v>
      </c>
      <c r="BR19" s="201">
        <f t="shared" si="14"/>
        <v>107416.87789917005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110150.89965681784</v>
      </c>
      <c r="BT19" s="201">
        <f t="shared" si="15"/>
        <v>112884.92141446561</v>
      </c>
      <c r="BU19" s="201">
        <f t="shared" si="15"/>
        <v>115618.94317211339</v>
      </c>
      <c r="BV19" s="201">
        <f t="shared" si="15"/>
        <v>118352.96492976118</v>
      </c>
      <c r="BW19" s="201">
        <f t="shared" si="15"/>
        <v>121086.98668740896</v>
      </c>
      <c r="BX19" s="201">
        <f t="shared" si="15"/>
        <v>123821.00844505674</v>
      </c>
      <c r="BY19" s="201">
        <f t="shared" si="15"/>
        <v>126555.03020270451</v>
      </c>
      <c r="BZ19" s="201">
        <f t="shared" si="15"/>
        <v>129289.05196035231</v>
      </c>
      <c r="CA19" s="201">
        <f t="shared" si="15"/>
        <v>132023.07371800009</v>
      </c>
      <c r="CB19" s="201">
        <f t="shared" si="15"/>
        <v>134757.09547564786</v>
      </c>
      <c r="CC19" s="201">
        <f t="shared" si="15"/>
        <v>137491.11723329563</v>
      </c>
      <c r="CD19" s="201">
        <f t="shared" si="15"/>
        <v>140225.13899094344</v>
      </c>
      <c r="CE19" s="201">
        <f t="shared" si="15"/>
        <v>142959.16074859121</v>
      </c>
      <c r="CF19" s="201">
        <f t="shared" si="15"/>
        <v>145693.18250623898</v>
      </c>
      <c r="CG19" s="201">
        <f t="shared" si="15"/>
        <v>148427.20426388676</v>
      </c>
      <c r="CH19" s="201">
        <f t="shared" si="15"/>
        <v>155473.72643992479</v>
      </c>
      <c r="CI19" s="201">
        <f t="shared" si="15"/>
        <v>166832.74903435312</v>
      </c>
      <c r="CJ19" s="201">
        <f t="shared" si="15"/>
        <v>178191.7716287814</v>
      </c>
      <c r="CK19" s="201">
        <f t="shared" si="15"/>
        <v>189550.79422320973</v>
      </c>
      <c r="CL19" s="201">
        <f t="shared" si="15"/>
        <v>200909.816817638</v>
      </c>
      <c r="CM19" s="201">
        <f t="shared" si="15"/>
        <v>212268.83941206633</v>
      </c>
      <c r="CN19" s="201">
        <f t="shared" si="15"/>
        <v>223627.8620064946</v>
      </c>
      <c r="CO19" s="201">
        <f t="shared" si="15"/>
        <v>234986.88460092293</v>
      </c>
      <c r="CP19" s="201">
        <f t="shared" si="15"/>
        <v>246345.9071953512</v>
      </c>
      <c r="CQ19" s="201">
        <f t="shared" si="15"/>
        <v>257704.92978977953</v>
      </c>
      <c r="CR19" s="201">
        <f t="shared" si="15"/>
        <v>269063.95238420781</v>
      </c>
      <c r="CS19" s="201">
        <f t="shared" si="15"/>
        <v>280422.97497863614</v>
      </c>
      <c r="CT19" s="201">
        <f t="shared" si="15"/>
        <v>291781.99757306441</v>
      </c>
      <c r="CU19" s="201">
        <f t="shared" si="15"/>
        <v>303141.02016749274</v>
      </c>
      <c r="CV19" s="201">
        <f t="shared" si="15"/>
        <v>314500.04276192101</v>
      </c>
      <c r="CW19" s="201">
        <f t="shared" si="15"/>
        <v>325859.06535634934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1189.9470176038278</v>
      </c>
      <c r="C25" s="203">
        <f>Income!C72</f>
        <v>2524.1552099013334</v>
      </c>
      <c r="D25" s="203">
        <f>Income!D72</f>
        <v>2806.7812339770981</v>
      </c>
      <c r="E25" s="203">
        <f>Income!E72</f>
        <v>3696.2204751324548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1189.9470176038278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1189.9470176038278</v>
      </c>
      <c r="H25" s="210">
        <f t="shared" si="16"/>
        <v>1189.9470176038278</v>
      </c>
      <c r="I25" s="210">
        <f t="shared" si="16"/>
        <v>1189.9470176038278</v>
      </c>
      <c r="J25" s="210">
        <f t="shared" si="16"/>
        <v>1189.9470176038278</v>
      </c>
      <c r="K25" s="210">
        <f t="shared" si="16"/>
        <v>1189.9470176038278</v>
      </c>
      <c r="L25" s="210">
        <f t="shared" si="16"/>
        <v>1189.9470176038278</v>
      </c>
      <c r="M25" s="210">
        <f t="shared" si="16"/>
        <v>1189.9470176038278</v>
      </c>
      <c r="N25" s="210">
        <f t="shared" si="16"/>
        <v>1189.9470176038278</v>
      </c>
      <c r="O25" s="210">
        <f t="shared" si="16"/>
        <v>1189.9470176038278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1189.9470176038278</v>
      </c>
      <c r="Q25" s="210">
        <f t="shared" si="17"/>
        <v>1189.9470176038278</v>
      </c>
      <c r="R25" s="210">
        <f t="shared" si="17"/>
        <v>1189.9470176038278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1209.5677263140853</v>
      </c>
      <c r="T25" s="210">
        <f t="shared" si="17"/>
        <v>1248.8091437346002</v>
      </c>
      <c r="U25" s="210">
        <f t="shared" si="17"/>
        <v>1288.050561155115</v>
      </c>
      <c r="V25" s="210">
        <f t="shared" si="17"/>
        <v>1327.2919785756299</v>
      </c>
      <c r="W25" s="210">
        <f t="shared" si="17"/>
        <v>1366.5333959961447</v>
      </c>
      <c r="X25" s="210">
        <f t="shared" si="17"/>
        <v>1405.7748134166595</v>
      </c>
      <c r="Y25" s="210">
        <f t="shared" si="17"/>
        <v>1445.0162308371744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1484.2576482576894</v>
      </c>
      <c r="AA25" s="210">
        <f t="shared" si="18"/>
        <v>1523.4990656782043</v>
      </c>
      <c r="AB25" s="210">
        <f t="shared" si="18"/>
        <v>1562.7404830987191</v>
      </c>
      <c r="AC25" s="210">
        <f t="shared" si="18"/>
        <v>1601.9819005192339</v>
      </c>
      <c r="AD25" s="210">
        <f t="shared" si="18"/>
        <v>1641.2233179397488</v>
      </c>
      <c r="AE25" s="210">
        <f t="shared" si="18"/>
        <v>1680.4647353602636</v>
      </c>
      <c r="AF25" s="210">
        <f t="shared" si="18"/>
        <v>1719.7061527807787</v>
      </c>
      <c r="AG25" s="210">
        <f t="shared" si="18"/>
        <v>1758.9475702012935</v>
      </c>
      <c r="AH25" s="210">
        <f t="shared" si="18"/>
        <v>1798.1889876218083</v>
      </c>
      <c r="AI25" s="210">
        <f t="shared" si="18"/>
        <v>1837.4304050423232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1876.671822462838</v>
      </c>
      <c r="AK25" s="210">
        <f t="shared" si="19"/>
        <v>1915.9132398833528</v>
      </c>
      <c r="AL25" s="210">
        <f t="shared" si="19"/>
        <v>1955.1546573038677</v>
      </c>
      <c r="AM25" s="210">
        <f t="shared" si="19"/>
        <v>1994.3960747243827</v>
      </c>
      <c r="AN25" s="210">
        <f t="shared" si="19"/>
        <v>2033.6374921448974</v>
      </c>
      <c r="AO25" s="210">
        <f t="shared" si="19"/>
        <v>2072.8789095654124</v>
      </c>
      <c r="AP25" s="210">
        <f t="shared" si="19"/>
        <v>2112.120326985927</v>
      </c>
      <c r="AQ25" s="210">
        <f t="shared" si="19"/>
        <v>2151.3617444064421</v>
      </c>
      <c r="AR25" s="210">
        <f t="shared" si="19"/>
        <v>2190.6031618269571</v>
      </c>
      <c r="AS25" s="210">
        <f t="shared" si="19"/>
        <v>2229.8445792474718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2269.0859966679868</v>
      </c>
      <c r="AU25" s="210">
        <f t="shared" si="20"/>
        <v>2308.3274140885014</v>
      </c>
      <c r="AV25" s="210">
        <f t="shared" si="20"/>
        <v>2347.5688315090165</v>
      </c>
      <c r="AW25" s="210">
        <f t="shared" si="20"/>
        <v>2386.8102489295316</v>
      </c>
      <c r="AX25" s="210">
        <f t="shared" si="20"/>
        <v>2426.0516663500462</v>
      </c>
      <c r="AY25" s="210">
        <f t="shared" si="20"/>
        <v>2465.2930837705608</v>
      </c>
      <c r="AZ25" s="210">
        <f t="shared" si="20"/>
        <v>2504.5345011910758</v>
      </c>
      <c r="BA25" s="210">
        <f t="shared" si="20"/>
        <v>2528.4374223873297</v>
      </c>
      <c r="BB25" s="210">
        <f t="shared" si="20"/>
        <v>2537.0018473593227</v>
      </c>
      <c r="BC25" s="210">
        <f t="shared" si="20"/>
        <v>2545.5662723313158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2554.1306973033084</v>
      </c>
      <c r="BE25" s="210">
        <f t="shared" si="21"/>
        <v>2562.6951222753014</v>
      </c>
      <c r="BF25" s="210">
        <f t="shared" si="21"/>
        <v>2571.259547247294</v>
      </c>
      <c r="BG25" s="210">
        <f t="shared" si="21"/>
        <v>2579.823972219287</v>
      </c>
      <c r="BH25" s="210">
        <f t="shared" si="21"/>
        <v>2588.3883971912801</v>
      </c>
      <c r="BI25" s="210">
        <f t="shared" si="21"/>
        <v>2596.9528221632727</v>
      </c>
      <c r="BJ25" s="210">
        <f t="shared" si="21"/>
        <v>2605.5172471352657</v>
      </c>
      <c r="BK25" s="210">
        <f t="shared" si="21"/>
        <v>2614.0816721072583</v>
      </c>
      <c r="BL25" s="210">
        <f t="shared" si="21"/>
        <v>2622.6460970792514</v>
      </c>
      <c r="BM25" s="210">
        <f t="shared" si="21"/>
        <v>2631.2105220512444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2639.774947023237</v>
      </c>
      <c r="BO25" s="210">
        <f t="shared" si="22"/>
        <v>2648.3393719952301</v>
      </c>
      <c r="BP25" s="210">
        <f t="shared" si="22"/>
        <v>2656.9037969672227</v>
      </c>
      <c r="BQ25" s="210">
        <f t="shared" si="22"/>
        <v>2665.4682219392157</v>
      </c>
      <c r="BR25" s="210">
        <f t="shared" si="22"/>
        <v>2674.0326469112088</v>
      </c>
      <c r="BS25" s="210">
        <f t="shared" si="22"/>
        <v>2682.5970718832014</v>
      </c>
      <c r="BT25" s="210">
        <f t="shared" si="22"/>
        <v>2691.1614968551944</v>
      </c>
      <c r="BU25" s="210">
        <f t="shared" si="22"/>
        <v>2699.725921827187</v>
      </c>
      <c r="BV25" s="210">
        <f t="shared" si="22"/>
        <v>2708.29034679918</v>
      </c>
      <c r="BW25" s="210">
        <f t="shared" si="22"/>
        <v>2716.8547717711731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2725.4191967431657</v>
      </c>
      <c r="BY25" s="210">
        <f t="shared" si="23"/>
        <v>2733.9836217151587</v>
      </c>
      <c r="BZ25" s="210">
        <f t="shared" si="23"/>
        <v>2742.5480466871513</v>
      </c>
      <c r="CA25" s="210">
        <f t="shared" si="23"/>
        <v>2751.1124716591444</v>
      </c>
      <c r="CB25" s="210">
        <f t="shared" si="23"/>
        <v>2759.6768966311374</v>
      </c>
      <c r="CC25" s="210">
        <f t="shared" si="23"/>
        <v>2768.24132160313</v>
      </c>
      <c r="CD25" s="210">
        <f t="shared" si="23"/>
        <v>2776.8057465751231</v>
      </c>
      <c r="CE25" s="210">
        <f t="shared" si="23"/>
        <v>2785.3701715471161</v>
      </c>
      <c r="CF25" s="210">
        <f t="shared" si="23"/>
        <v>2793.9345965191087</v>
      </c>
      <c r="CG25" s="210">
        <f t="shared" si="23"/>
        <v>2802.4990214911018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2834.5762102632029</v>
      </c>
      <c r="CI25" s="210">
        <f t="shared" si="24"/>
        <v>2890.1661628354127</v>
      </c>
      <c r="CJ25" s="210">
        <f t="shared" si="24"/>
        <v>2945.7561154076225</v>
      </c>
      <c r="CK25" s="210">
        <f t="shared" si="24"/>
        <v>3001.3460679798322</v>
      </c>
      <c r="CL25" s="210">
        <f t="shared" si="24"/>
        <v>3056.936020552042</v>
      </c>
      <c r="CM25" s="210">
        <f t="shared" si="24"/>
        <v>3112.5259731242518</v>
      </c>
      <c r="CN25" s="210">
        <f t="shared" si="24"/>
        <v>3168.1159256964615</v>
      </c>
      <c r="CO25" s="210">
        <f t="shared" si="24"/>
        <v>3223.7058782686718</v>
      </c>
      <c r="CP25" s="210">
        <f t="shared" si="24"/>
        <v>3279.2958308408815</v>
      </c>
      <c r="CQ25" s="210">
        <f t="shared" si="24"/>
        <v>3334.8857834130913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3390.4757359853011</v>
      </c>
      <c r="CS25" s="210">
        <f t="shared" si="25"/>
        <v>3446.0656885575108</v>
      </c>
      <c r="CT25" s="210">
        <f t="shared" si="25"/>
        <v>3501.6556411297206</v>
      </c>
      <c r="CU25" s="210">
        <f t="shared" si="25"/>
        <v>3557.2455937019304</v>
      </c>
      <c r="CV25" s="210">
        <f t="shared" si="25"/>
        <v>3612.8355462741401</v>
      </c>
      <c r="CW25" s="210">
        <f t="shared" si="25"/>
        <v>3668.4254988463499</v>
      </c>
      <c r="CX25" s="210">
        <f t="shared" si="25"/>
        <v>3696.2204751324548</v>
      </c>
      <c r="CY25" s="210">
        <f t="shared" si="25"/>
        <v>3696.2204751324548</v>
      </c>
      <c r="CZ25" s="210">
        <f t="shared" si="25"/>
        <v>3696.2204751324548</v>
      </c>
      <c r="DA25" s="210">
        <f t="shared" si="25"/>
        <v>3696.2204751324548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400</v>
      </c>
      <c r="D26" s="203">
        <f>Income!D73</f>
        <v>3364.7999999999993</v>
      </c>
      <c r="E26" s="203">
        <f>Income!E73</f>
        <v>9840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5.882352941176471</v>
      </c>
      <c r="T26" s="210">
        <f t="shared" si="17"/>
        <v>17.647058823529413</v>
      </c>
      <c r="U26" s="210">
        <f t="shared" si="17"/>
        <v>29.411764705882351</v>
      </c>
      <c r="V26" s="210">
        <f t="shared" si="17"/>
        <v>41.176470588235297</v>
      </c>
      <c r="W26" s="210">
        <f t="shared" si="17"/>
        <v>52.941176470588232</v>
      </c>
      <c r="X26" s="210">
        <f t="shared" si="17"/>
        <v>64.705882352941174</v>
      </c>
      <c r="Y26" s="210">
        <f t="shared" si="17"/>
        <v>76.470588235294116</v>
      </c>
      <c r="Z26" s="210">
        <f t="shared" si="18"/>
        <v>88.235294117647058</v>
      </c>
      <c r="AA26" s="210">
        <f t="shared" si="18"/>
        <v>100</v>
      </c>
      <c r="AB26" s="210">
        <f t="shared" si="18"/>
        <v>111.76470588235294</v>
      </c>
      <c r="AC26" s="210">
        <f t="shared" si="18"/>
        <v>123.52941176470588</v>
      </c>
      <c r="AD26" s="210">
        <f t="shared" si="18"/>
        <v>135.29411764705881</v>
      </c>
      <c r="AE26" s="210">
        <f t="shared" si="18"/>
        <v>147.05882352941177</v>
      </c>
      <c r="AF26" s="210">
        <f t="shared" si="18"/>
        <v>158.8235294117647</v>
      </c>
      <c r="AG26" s="210">
        <f t="shared" si="18"/>
        <v>170.58823529411765</v>
      </c>
      <c r="AH26" s="210">
        <f t="shared" si="18"/>
        <v>182.35294117647058</v>
      </c>
      <c r="AI26" s="210">
        <f t="shared" si="18"/>
        <v>194.11764705882354</v>
      </c>
      <c r="AJ26" s="210">
        <f t="shared" si="19"/>
        <v>205.88235294117646</v>
      </c>
      <c r="AK26" s="210">
        <f t="shared" si="19"/>
        <v>217.64705882352942</v>
      </c>
      <c r="AL26" s="210">
        <f t="shared" si="19"/>
        <v>229.41176470588235</v>
      </c>
      <c r="AM26" s="210">
        <f t="shared" si="19"/>
        <v>241.1764705882353</v>
      </c>
      <c r="AN26" s="210">
        <f t="shared" si="19"/>
        <v>252.94117647058823</v>
      </c>
      <c r="AO26" s="210">
        <f t="shared" si="19"/>
        <v>264.70588235294116</v>
      </c>
      <c r="AP26" s="210">
        <f t="shared" si="19"/>
        <v>276.47058823529414</v>
      </c>
      <c r="AQ26" s="210">
        <f t="shared" si="19"/>
        <v>288.23529411764707</v>
      </c>
      <c r="AR26" s="210">
        <f t="shared" si="19"/>
        <v>300</v>
      </c>
      <c r="AS26" s="210">
        <f t="shared" si="19"/>
        <v>311.76470588235293</v>
      </c>
      <c r="AT26" s="210">
        <f t="shared" si="20"/>
        <v>323.52941176470586</v>
      </c>
      <c r="AU26" s="210">
        <f t="shared" si="20"/>
        <v>335.29411764705884</v>
      </c>
      <c r="AV26" s="210">
        <f t="shared" si="20"/>
        <v>347.05882352941177</v>
      </c>
      <c r="AW26" s="210">
        <f t="shared" si="20"/>
        <v>358.8235294117647</v>
      </c>
      <c r="AX26" s="210">
        <f t="shared" si="20"/>
        <v>370.58823529411762</v>
      </c>
      <c r="AY26" s="210">
        <f t="shared" si="20"/>
        <v>382.35294117647061</v>
      </c>
      <c r="AZ26" s="210">
        <f t="shared" si="20"/>
        <v>394.11764705882354</v>
      </c>
      <c r="BA26" s="210">
        <f t="shared" si="20"/>
        <v>444.92121212121208</v>
      </c>
      <c r="BB26" s="210">
        <f t="shared" si="20"/>
        <v>534.76363636363635</v>
      </c>
      <c r="BC26" s="210">
        <f t="shared" si="20"/>
        <v>624.60606060606051</v>
      </c>
      <c r="BD26" s="210">
        <f t="shared" si="21"/>
        <v>714.44848484848478</v>
      </c>
      <c r="BE26" s="210">
        <f t="shared" si="21"/>
        <v>804.29090909090905</v>
      </c>
      <c r="BF26" s="210">
        <f t="shared" si="21"/>
        <v>894.13333333333321</v>
      </c>
      <c r="BG26" s="210">
        <f t="shared" si="21"/>
        <v>983.97575757575748</v>
      </c>
      <c r="BH26" s="210">
        <f t="shared" si="21"/>
        <v>1073.8181818181815</v>
      </c>
      <c r="BI26" s="210">
        <f t="shared" si="21"/>
        <v>1163.6606060606059</v>
      </c>
      <c r="BJ26" s="210">
        <f t="shared" si="21"/>
        <v>1253.5030303030301</v>
      </c>
      <c r="BK26" s="210">
        <f t="shared" si="21"/>
        <v>1343.3454545454542</v>
      </c>
      <c r="BL26" s="210">
        <f t="shared" si="21"/>
        <v>1433.1878787878784</v>
      </c>
      <c r="BM26" s="210">
        <f t="shared" si="21"/>
        <v>1523.0303030303028</v>
      </c>
      <c r="BN26" s="210">
        <f t="shared" si="22"/>
        <v>1612.8727272727269</v>
      </c>
      <c r="BO26" s="210">
        <f t="shared" si="22"/>
        <v>1702.7151515151513</v>
      </c>
      <c r="BP26" s="210">
        <f t="shared" si="22"/>
        <v>1792.5575757575753</v>
      </c>
      <c r="BQ26" s="210">
        <f t="shared" si="22"/>
        <v>1882.3999999999996</v>
      </c>
      <c r="BR26" s="210">
        <f t="shared" si="22"/>
        <v>1972.2424242424238</v>
      </c>
      <c r="BS26" s="210">
        <f t="shared" si="22"/>
        <v>2062.0848484848484</v>
      </c>
      <c r="BT26" s="210">
        <f t="shared" si="22"/>
        <v>2151.9272727272723</v>
      </c>
      <c r="BU26" s="210">
        <f t="shared" si="22"/>
        <v>2241.7696969696963</v>
      </c>
      <c r="BV26" s="210">
        <f t="shared" si="22"/>
        <v>2331.6121212121207</v>
      </c>
      <c r="BW26" s="210">
        <f t="shared" si="22"/>
        <v>2421.454545454545</v>
      </c>
      <c r="BX26" s="210">
        <f t="shared" si="23"/>
        <v>2511.2969696969694</v>
      </c>
      <c r="BY26" s="210">
        <f t="shared" si="23"/>
        <v>2601.1393939393934</v>
      </c>
      <c r="BZ26" s="210">
        <f t="shared" si="23"/>
        <v>2690.9818181818177</v>
      </c>
      <c r="CA26" s="210">
        <f t="shared" si="23"/>
        <v>2780.8242424242417</v>
      </c>
      <c r="CB26" s="210">
        <f t="shared" si="23"/>
        <v>2870.6666666666661</v>
      </c>
      <c r="CC26" s="210">
        <f t="shared" si="23"/>
        <v>2960.50909090909</v>
      </c>
      <c r="CD26" s="210">
        <f t="shared" si="23"/>
        <v>3050.3515151515144</v>
      </c>
      <c r="CE26" s="210">
        <f t="shared" si="23"/>
        <v>3140.1939393939388</v>
      </c>
      <c r="CF26" s="210">
        <f t="shared" si="23"/>
        <v>3230.0363636363631</v>
      </c>
      <c r="CG26" s="210">
        <f t="shared" si="23"/>
        <v>3319.8787878787871</v>
      </c>
      <c r="CH26" s="210">
        <f t="shared" si="24"/>
        <v>3567.1499999999992</v>
      </c>
      <c r="CI26" s="210">
        <f t="shared" si="24"/>
        <v>3971.8499999999995</v>
      </c>
      <c r="CJ26" s="210">
        <f t="shared" si="24"/>
        <v>4376.5499999999993</v>
      </c>
      <c r="CK26" s="210">
        <f t="shared" si="24"/>
        <v>4781.25</v>
      </c>
      <c r="CL26" s="210">
        <f t="shared" si="24"/>
        <v>5185.9499999999989</v>
      </c>
      <c r="CM26" s="210">
        <f t="shared" si="24"/>
        <v>5590.65</v>
      </c>
      <c r="CN26" s="210">
        <f t="shared" si="24"/>
        <v>5995.3499999999995</v>
      </c>
      <c r="CO26" s="210">
        <f t="shared" si="24"/>
        <v>6400.0499999999993</v>
      </c>
      <c r="CP26" s="210">
        <f t="shared" si="24"/>
        <v>6804.75</v>
      </c>
      <c r="CQ26" s="210">
        <f t="shared" si="24"/>
        <v>7209.45</v>
      </c>
      <c r="CR26" s="210">
        <f t="shared" si="25"/>
        <v>7614.15</v>
      </c>
      <c r="CS26" s="210">
        <f t="shared" si="25"/>
        <v>8018.8499999999995</v>
      </c>
      <c r="CT26" s="210">
        <f t="shared" si="25"/>
        <v>8423.5499999999993</v>
      </c>
      <c r="CU26" s="210">
        <f t="shared" si="25"/>
        <v>8828.25</v>
      </c>
      <c r="CV26" s="210">
        <f t="shared" si="25"/>
        <v>9232.9500000000007</v>
      </c>
      <c r="CW26" s="210">
        <f t="shared" si="25"/>
        <v>9637.65</v>
      </c>
      <c r="CX26" s="210">
        <f t="shared" si="25"/>
        <v>9840</v>
      </c>
      <c r="CY26" s="210">
        <f t="shared" si="25"/>
        <v>9840</v>
      </c>
      <c r="CZ26" s="210">
        <f t="shared" si="25"/>
        <v>9840</v>
      </c>
      <c r="DA26" s="210">
        <f t="shared" si="25"/>
        <v>9840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53.707058622457645</v>
      </c>
      <c r="D27" s="203">
        <f>Income!D74</f>
        <v>318.63390873354967</v>
      </c>
      <c r="E27" s="203">
        <f>Income!E74</f>
        <v>458.35617843103745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0.78980968562437714</v>
      </c>
      <c r="T27" s="210">
        <f t="shared" si="17"/>
        <v>2.3694290568731313</v>
      </c>
      <c r="U27" s="210">
        <f t="shared" si="17"/>
        <v>3.9490484281218858</v>
      </c>
      <c r="V27" s="210">
        <f t="shared" si="17"/>
        <v>5.5286677993706403</v>
      </c>
      <c r="W27" s="210">
        <f t="shared" si="17"/>
        <v>7.108287170619394</v>
      </c>
      <c r="X27" s="210">
        <f t="shared" si="17"/>
        <v>8.6879065418681485</v>
      </c>
      <c r="Y27" s="210">
        <f t="shared" si="17"/>
        <v>10.267525913116902</v>
      </c>
      <c r="Z27" s="210">
        <f t="shared" si="18"/>
        <v>11.847145284365656</v>
      </c>
      <c r="AA27" s="210">
        <f t="shared" si="18"/>
        <v>13.426764655614411</v>
      </c>
      <c r="AB27" s="210">
        <f t="shared" si="18"/>
        <v>15.006384026863165</v>
      </c>
      <c r="AC27" s="210">
        <f t="shared" si="18"/>
        <v>16.58600339811192</v>
      </c>
      <c r="AD27" s="210">
        <f t="shared" si="18"/>
        <v>18.165622769360674</v>
      </c>
      <c r="AE27" s="210">
        <f t="shared" si="18"/>
        <v>19.745242140609427</v>
      </c>
      <c r="AF27" s="210">
        <f t="shared" si="18"/>
        <v>21.324861511858185</v>
      </c>
      <c r="AG27" s="210">
        <f t="shared" si="18"/>
        <v>22.904480883106935</v>
      </c>
      <c r="AH27" s="210">
        <f t="shared" si="18"/>
        <v>24.484100254355692</v>
      </c>
      <c r="AI27" s="210">
        <f t="shared" si="18"/>
        <v>26.063719625604445</v>
      </c>
      <c r="AJ27" s="210">
        <f t="shared" si="19"/>
        <v>27.643338996853203</v>
      </c>
      <c r="AK27" s="210">
        <f t="shared" si="19"/>
        <v>29.222958368101953</v>
      </c>
      <c r="AL27" s="210">
        <f t="shared" si="19"/>
        <v>30.80257773935071</v>
      </c>
      <c r="AM27" s="210">
        <f t="shared" si="19"/>
        <v>32.382197110599463</v>
      </c>
      <c r="AN27" s="210">
        <f t="shared" si="19"/>
        <v>33.961816481848217</v>
      </c>
      <c r="AO27" s="210">
        <f t="shared" si="19"/>
        <v>35.541435853096971</v>
      </c>
      <c r="AP27" s="210">
        <f t="shared" si="19"/>
        <v>37.121055224345724</v>
      </c>
      <c r="AQ27" s="210">
        <f t="shared" si="19"/>
        <v>38.700674595594478</v>
      </c>
      <c r="AR27" s="210">
        <f t="shared" si="19"/>
        <v>40.280293966843232</v>
      </c>
      <c r="AS27" s="210">
        <f t="shared" si="19"/>
        <v>41.859913338091985</v>
      </c>
      <c r="AT27" s="210">
        <f t="shared" si="20"/>
        <v>43.439532709340746</v>
      </c>
      <c r="AU27" s="210">
        <f t="shared" si="20"/>
        <v>45.0191520805895</v>
      </c>
      <c r="AV27" s="210">
        <f t="shared" si="20"/>
        <v>46.598771451838246</v>
      </c>
      <c r="AW27" s="210">
        <f t="shared" si="20"/>
        <v>48.178390823087</v>
      </c>
      <c r="AX27" s="210">
        <f t="shared" si="20"/>
        <v>49.75801019433576</v>
      </c>
      <c r="AY27" s="210">
        <f t="shared" si="20"/>
        <v>51.337629565584514</v>
      </c>
      <c r="AZ27" s="210">
        <f t="shared" si="20"/>
        <v>52.917248936833268</v>
      </c>
      <c r="BA27" s="210">
        <f t="shared" si="20"/>
        <v>57.721101805959037</v>
      </c>
      <c r="BB27" s="210">
        <f t="shared" si="20"/>
        <v>65.749188172961823</v>
      </c>
      <c r="BC27" s="210">
        <f t="shared" si="20"/>
        <v>73.777274539964623</v>
      </c>
      <c r="BD27" s="210">
        <f t="shared" si="21"/>
        <v>81.805360906967408</v>
      </c>
      <c r="BE27" s="210">
        <f t="shared" si="21"/>
        <v>89.833447273970194</v>
      </c>
      <c r="BF27" s="210">
        <f t="shared" si="21"/>
        <v>97.861533640972993</v>
      </c>
      <c r="BG27" s="210">
        <f t="shared" si="21"/>
        <v>105.88962000797578</v>
      </c>
      <c r="BH27" s="210">
        <f t="shared" si="21"/>
        <v>113.91770637497856</v>
      </c>
      <c r="BI27" s="210">
        <f t="shared" si="21"/>
        <v>121.94579274198136</v>
      </c>
      <c r="BJ27" s="210">
        <f t="shared" si="21"/>
        <v>129.97387910898416</v>
      </c>
      <c r="BK27" s="210">
        <f t="shared" si="21"/>
        <v>138.00196547598694</v>
      </c>
      <c r="BL27" s="210">
        <f t="shared" si="21"/>
        <v>146.03005184298971</v>
      </c>
      <c r="BM27" s="210">
        <f t="shared" si="21"/>
        <v>154.05813820999251</v>
      </c>
      <c r="BN27" s="210">
        <f t="shared" si="22"/>
        <v>162.08622457699531</v>
      </c>
      <c r="BO27" s="210">
        <f t="shared" si="22"/>
        <v>170.11431094399808</v>
      </c>
      <c r="BP27" s="210">
        <f t="shared" si="22"/>
        <v>178.14239731100088</v>
      </c>
      <c r="BQ27" s="210">
        <f t="shared" si="22"/>
        <v>186.17048367800368</v>
      </c>
      <c r="BR27" s="210">
        <f t="shared" si="22"/>
        <v>194.19857004500648</v>
      </c>
      <c r="BS27" s="210">
        <f t="shared" si="22"/>
        <v>202.22665641200925</v>
      </c>
      <c r="BT27" s="210">
        <f t="shared" si="22"/>
        <v>210.25474277901205</v>
      </c>
      <c r="BU27" s="210">
        <f t="shared" si="22"/>
        <v>218.28282914601482</v>
      </c>
      <c r="BV27" s="210">
        <f t="shared" si="22"/>
        <v>226.31091551301765</v>
      </c>
      <c r="BW27" s="210">
        <f t="shared" si="22"/>
        <v>234.33900188002042</v>
      </c>
      <c r="BX27" s="210">
        <f t="shared" si="23"/>
        <v>242.36708824702322</v>
      </c>
      <c r="BY27" s="210">
        <f t="shared" si="23"/>
        <v>250.39517461402599</v>
      </c>
      <c r="BZ27" s="210">
        <f t="shared" si="23"/>
        <v>258.42326098102876</v>
      </c>
      <c r="CA27" s="210">
        <f t="shared" si="23"/>
        <v>266.45134734803156</v>
      </c>
      <c r="CB27" s="210">
        <f t="shared" si="23"/>
        <v>274.47943371503436</v>
      </c>
      <c r="CC27" s="210">
        <f t="shared" si="23"/>
        <v>282.50752008203716</v>
      </c>
      <c r="CD27" s="210">
        <f t="shared" si="23"/>
        <v>290.5356064490399</v>
      </c>
      <c r="CE27" s="210">
        <f t="shared" si="23"/>
        <v>298.5636928160427</v>
      </c>
      <c r="CF27" s="210">
        <f t="shared" si="23"/>
        <v>306.5917791830455</v>
      </c>
      <c r="CG27" s="210">
        <f t="shared" si="23"/>
        <v>314.6198655500483</v>
      </c>
      <c r="CH27" s="210">
        <f t="shared" si="24"/>
        <v>323.00022966159617</v>
      </c>
      <c r="CI27" s="210">
        <f t="shared" si="24"/>
        <v>331.73287151768915</v>
      </c>
      <c r="CJ27" s="210">
        <f t="shared" si="24"/>
        <v>340.46551337378213</v>
      </c>
      <c r="CK27" s="210">
        <f t="shared" si="24"/>
        <v>349.19815522987511</v>
      </c>
      <c r="CL27" s="210">
        <f t="shared" si="24"/>
        <v>357.93079708596809</v>
      </c>
      <c r="CM27" s="210">
        <f t="shared" si="24"/>
        <v>366.66343894206108</v>
      </c>
      <c r="CN27" s="210">
        <f t="shared" si="24"/>
        <v>375.39608079815406</v>
      </c>
      <c r="CO27" s="210">
        <f t="shared" si="24"/>
        <v>384.1287226542471</v>
      </c>
      <c r="CP27" s="210">
        <f t="shared" si="24"/>
        <v>392.86136451034008</v>
      </c>
      <c r="CQ27" s="210">
        <f t="shared" si="24"/>
        <v>401.59400636643306</v>
      </c>
      <c r="CR27" s="210">
        <f t="shared" si="25"/>
        <v>410.32664822252605</v>
      </c>
      <c r="CS27" s="210">
        <f t="shared" si="25"/>
        <v>419.05929007861903</v>
      </c>
      <c r="CT27" s="210">
        <f t="shared" si="25"/>
        <v>427.79193193471201</v>
      </c>
      <c r="CU27" s="210">
        <f t="shared" si="25"/>
        <v>436.52457379080499</v>
      </c>
      <c r="CV27" s="210">
        <f t="shared" si="25"/>
        <v>445.25721564689798</v>
      </c>
      <c r="CW27" s="210">
        <f t="shared" si="25"/>
        <v>453.98985750299096</v>
      </c>
      <c r="CX27" s="210">
        <f t="shared" si="25"/>
        <v>458.35617843103745</v>
      </c>
      <c r="CY27" s="210">
        <f t="shared" si="25"/>
        <v>458.35617843103745</v>
      </c>
      <c r="CZ27" s="210">
        <f t="shared" si="25"/>
        <v>458.35617843103745</v>
      </c>
      <c r="DA27" s="210">
        <f t="shared" si="25"/>
        <v>458.35617843103745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3728.5</v>
      </c>
      <c r="D29" s="203">
        <f>Income!D76</f>
        <v>10320</v>
      </c>
      <c r="E29" s="203">
        <f>Income!E76</f>
        <v>11760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54.830882352941174</v>
      </c>
      <c r="T29" s="210">
        <f t="shared" si="17"/>
        <v>164.49264705882354</v>
      </c>
      <c r="U29" s="210">
        <f t="shared" si="17"/>
        <v>274.15441176470586</v>
      </c>
      <c r="V29" s="210">
        <f t="shared" si="17"/>
        <v>383.81617647058823</v>
      </c>
      <c r="W29" s="210">
        <f t="shared" si="17"/>
        <v>493.47794117647061</v>
      </c>
      <c r="X29" s="210">
        <f t="shared" si="17"/>
        <v>603.13970588235293</v>
      </c>
      <c r="Y29" s="210">
        <f t="shared" si="17"/>
        <v>712.80147058823525</v>
      </c>
      <c r="Z29" s="210">
        <f t="shared" si="18"/>
        <v>822.46323529411768</v>
      </c>
      <c r="AA29" s="210">
        <f t="shared" si="18"/>
        <v>932.125</v>
      </c>
      <c r="AB29" s="210">
        <f t="shared" si="18"/>
        <v>1041.7867647058824</v>
      </c>
      <c r="AC29" s="210">
        <f t="shared" si="18"/>
        <v>1151.4485294117646</v>
      </c>
      <c r="AD29" s="210">
        <f t="shared" si="18"/>
        <v>1261.1102941176471</v>
      </c>
      <c r="AE29" s="210">
        <f t="shared" si="18"/>
        <v>1370.7720588235295</v>
      </c>
      <c r="AF29" s="210">
        <f t="shared" si="18"/>
        <v>1480.4338235294117</v>
      </c>
      <c r="AG29" s="210">
        <f t="shared" si="18"/>
        <v>1590.0955882352941</v>
      </c>
      <c r="AH29" s="210">
        <f t="shared" si="18"/>
        <v>1699.7573529411766</v>
      </c>
      <c r="AI29" s="210">
        <f t="shared" si="18"/>
        <v>1809.4191176470588</v>
      </c>
      <c r="AJ29" s="210">
        <f t="shared" si="19"/>
        <v>1919.0808823529412</v>
      </c>
      <c r="AK29" s="210">
        <f t="shared" si="19"/>
        <v>2028.7426470588234</v>
      </c>
      <c r="AL29" s="210">
        <f t="shared" si="19"/>
        <v>2138.4044117647059</v>
      </c>
      <c r="AM29" s="210">
        <f t="shared" si="19"/>
        <v>2248.0661764705883</v>
      </c>
      <c r="AN29" s="210">
        <f t="shared" si="19"/>
        <v>2357.7279411764707</v>
      </c>
      <c r="AO29" s="210">
        <f t="shared" si="19"/>
        <v>2467.3897058823532</v>
      </c>
      <c r="AP29" s="210">
        <f t="shared" si="19"/>
        <v>2577.0514705882351</v>
      </c>
      <c r="AQ29" s="210">
        <f t="shared" si="19"/>
        <v>2686.7132352941176</v>
      </c>
      <c r="AR29" s="210">
        <f t="shared" si="19"/>
        <v>2796.375</v>
      </c>
      <c r="AS29" s="210">
        <f t="shared" si="19"/>
        <v>2906.0367647058824</v>
      </c>
      <c r="AT29" s="210">
        <f t="shared" si="20"/>
        <v>3015.6985294117649</v>
      </c>
      <c r="AU29" s="210">
        <f t="shared" si="20"/>
        <v>3125.3602941176468</v>
      </c>
      <c r="AV29" s="210">
        <f t="shared" si="20"/>
        <v>3235.0220588235293</v>
      </c>
      <c r="AW29" s="210">
        <f t="shared" si="20"/>
        <v>3344.6838235294117</v>
      </c>
      <c r="AX29" s="210">
        <f t="shared" si="20"/>
        <v>3454.3455882352941</v>
      </c>
      <c r="AY29" s="210">
        <f t="shared" si="20"/>
        <v>3564.0073529411766</v>
      </c>
      <c r="AZ29" s="210">
        <f t="shared" si="20"/>
        <v>3673.669117647059</v>
      </c>
      <c r="BA29" s="210">
        <f t="shared" si="20"/>
        <v>3828.371212121212</v>
      </c>
      <c r="BB29" s="210">
        <f t="shared" si="20"/>
        <v>4028.1136363636365</v>
      </c>
      <c r="BC29" s="210">
        <f t="shared" si="20"/>
        <v>4227.856060606061</v>
      </c>
      <c r="BD29" s="210">
        <f t="shared" si="21"/>
        <v>4427.598484848485</v>
      </c>
      <c r="BE29" s="210">
        <f t="shared" si="21"/>
        <v>4627.340909090909</v>
      </c>
      <c r="BF29" s="210">
        <f t="shared" si="21"/>
        <v>4827.083333333333</v>
      </c>
      <c r="BG29" s="210">
        <f t="shared" si="21"/>
        <v>5026.825757575758</v>
      </c>
      <c r="BH29" s="210">
        <f t="shared" si="21"/>
        <v>5226.568181818182</v>
      </c>
      <c r="BI29" s="210">
        <f t="shared" si="21"/>
        <v>5426.310606060606</v>
      </c>
      <c r="BJ29" s="210">
        <f t="shared" si="21"/>
        <v>5626.05303030303</v>
      </c>
      <c r="BK29" s="210">
        <f t="shared" si="21"/>
        <v>5825.795454545454</v>
      </c>
      <c r="BL29" s="210">
        <f t="shared" si="21"/>
        <v>6025.537878787879</v>
      </c>
      <c r="BM29" s="210">
        <f t="shared" si="21"/>
        <v>6225.280303030303</v>
      </c>
      <c r="BN29" s="210">
        <f t="shared" si="22"/>
        <v>6425.0227272727279</v>
      </c>
      <c r="BO29" s="210">
        <f t="shared" si="22"/>
        <v>6624.765151515152</v>
      </c>
      <c r="BP29" s="210">
        <f t="shared" si="22"/>
        <v>6824.507575757576</v>
      </c>
      <c r="BQ29" s="210">
        <f t="shared" si="22"/>
        <v>7024.25</v>
      </c>
      <c r="BR29" s="210">
        <f t="shared" si="22"/>
        <v>7223.992424242424</v>
      </c>
      <c r="BS29" s="210">
        <f t="shared" si="22"/>
        <v>7423.734848484848</v>
      </c>
      <c r="BT29" s="210">
        <f t="shared" si="22"/>
        <v>7623.4772727272721</v>
      </c>
      <c r="BU29" s="210">
        <f t="shared" si="22"/>
        <v>7823.219696969697</v>
      </c>
      <c r="BV29" s="210">
        <f t="shared" si="22"/>
        <v>8022.962121212121</v>
      </c>
      <c r="BW29" s="210">
        <f t="shared" si="22"/>
        <v>8222.7045454545441</v>
      </c>
      <c r="BX29" s="210">
        <f t="shared" si="23"/>
        <v>8422.44696969697</v>
      </c>
      <c r="BY29" s="210">
        <f t="shared" si="23"/>
        <v>8622.189393939394</v>
      </c>
      <c r="BZ29" s="210">
        <f t="shared" si="23"/>
        <v>8821.931818181818</v>
      </c>
      <c r="CA29" s="210">
        <f t="shared" si="23"/>
        <v>9021.674242424242</v>
      </c>
      <c r="CB29" s="210">
        <f t="shared" si="23"/>
        <v>9221.4166666666679</v>
      </c>
      <c r="CC29" s="210">
        <f t="shared" si="23"/>
        <v>9421.1590909090919</v>
      </c>
      <c r="CD29" s="210">
        <f t="shared" si="23"/>
        <v>9620.9015151515159</v>
      </c>
      <c r="CE29" s="210">
        <f t="shared" si="23"/>
        <v>9820.6439393939399</v>
      </c>
      <c r="CF29" s="210">
        <f t="shared" si="23"/>
        <v>10020.386363636364</v>
      </c>
      <c r="CG29" s="210">
        <f t="shared" si="23"/>
        <v>10220.128787878788</v>
      </c>
      <c r="CH29" s="210">
        <f t="shared" si="24"/>
        <v>10365</v>
      </c>
      <c r="CI29" s="210">
        <f t="shared" si="24"/>
        <v>10455</v>
      </c>
      <c r="CJ29" s="210">
        <f t="shared" si="24"/>
        <v>10545</v>
      </c>
      <c r="CK29" s="210">
        <f t="shared" si="24"/>
        <v>10635</v>
      </c>
      <c r="CL29" s="210">
        <f t="shared" si="24"/>
        <v>10725</v>
      </c>
      <c r="CM29" s="210">
        <f t="shared" si="24"/>
        <v>10815</v>
      </c>
      <c r="CN29" s="210">
        <f t="shared" si="24"/>
        <v>10905</v>
      </c>
      <c r="CO29" s="210">
        <f t="shared" si="24"/>
        <v>10995</v>
      </c>
      <c r="CP29" s="210">
        <f t="shared" si="24"/>
        <v>11085</v>
      </c>
      <c r="CQ29" s="210">
        <f t="shared" si="24"/>
        <v>11175</v>
      </c>
      <c r="CR29" s="210">
        <f t="shared" si="25"/>
        <v>11265</v>
      </c>
      <c r="CS29" s="210">
        <f t="shared" si="25"/>
        <v>11355</v>
      </c>
      <c r="CT29" s="210">
        <f t="shared" si="25"/>
        <v>11445</v>
      </c>
      <c r="CU29" s="210">
        <f t="shared" si="25"/>
        <v>11535</v>
      </c>
      <c r="CV29" s="210">
        <f t="shared" si="25"/>
        <v>11625</v>
      </c>
      <c r="CW29" s="210">
        <f t="shared" si="25"/>
        <v>11715</v>
      </c>
      <c r="CX29" s="210">
        <f t="shared" si="25"/>
        <v>11760</v>
      </c>
      <c r="CY29" s="210">
        <f t="shared" si="25"/>
        <v>11760</v>
      </c>
      <c r="CZ29" s="210">
        <f t="shared" si="25"/>
        <v>11760</v>
      </c>
      <c r="DA29" s="210">
        <f t="shared" si="25"/>
        <v>11760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7580</v>
      </c>
      <c r="C31" s="203">
        <f>Income!C78</f>
        <v>13232.319261664672</v>
      </c>
      <c r="D31" s="203">
        <f>Income!D78</f>
        <v>0</v>
      </c>
      <c r="E31" s="203">
        <f>Income!E78</f>
        <v>0</v>
      </c>
      <c r="F31" s="210">
        <f t="shared" si="16"/>
        <v>7580</v>
      </c>
      <c r="G31" s="210">
        <f t="shared" si="16"/>
        <v>7580</v>
      </c>
      <c r="H31" s="210">
        <f t="shared" si="16"/>
        <v>7580</v>
      </c>
      <c r="I31" s="210">
        <f t="shared" si="16"/>
        <v>7580</v>
      </c>
      <c r="J31" s="210">
        <f t="shared" si="16"/>
        <v>7580</v>
      </c>
      <c r="K31" s="210">
        <f t="shared" si="16"/>
        <v>7580</v>
      </c>
      <c r="L31" s="210">
        <f t="shared" si="16"/>
        <v>7580</v>
      </c>
      <c r="M31" s="210">
        <f t="shared" si="16"/>
        <v>7580</v>
      </c>
      <c r="N31" s="210">
        <f t="shared" si="16"/>
        <v>7580</v>
      </c>
      <c r="O31" s="210">
        <f t="shared" si="16"/>
        <v>7580</v>
      </c>
      <c r="P31" s="210">
        <f t="shared" si="17"/>
        <v>7580</v>
      </c>
      <c r="Q31" s="210">
        <f t="shared" si="17"/>
        <v>7580</v>
      </c>
      <c r="R31" s="210">
        <f t="shared" si="17"/>
        <v>7580</v>
      </c>
      <c r="S31" s="210">
        <f t="shared" si="17"/>
        <v>7663.1223420833039</v>
      </c>
      <c r="T31" s="210">
        <f t="shared" si="17"/>
        <v>7829.3670262499118</v>
      </c>
      <c r="U31" s="210">
        <f t="shared" si="17"/>
        <v>7995.6117104165196</v>
      </c>
      <c r="V31" s="210">
        <f t="shared" si="17"/>
        <v>8161.8563945831283</v>
      </c>
      <c r="W31" s="210">
        <f t="shared" si="17"/>
        <v>8328.1010787497362</v>
      </c>
      <c r="X31" s="210">
        <f t="shared" si="17"/>
        <v>8494.345762916344</v>
      </c>
      <c r="Y31" s="210">
        <f t="shared" si="17"/>
        <v>8660.5904470829519</v>
      </c>
      <c r="Z31" s="210">
        <f t="shared" si="18"/>
        <v>8826.8351312495597</v>
      </c>
      <c r="AA31" s="210">
        <f t="shared" si="18"/>
        <v>8993.0798154161675</v>
      </c>
      <c r="AB31" s="210">
        <f t="shared" si="18"/>
        <v>9159.3244995827754</v>
      </c>
      <c r="AC31" s="210">
        <f t="shared" si="18"/>
        <v>9325.5691837493832</v>
      </c>
      <c r="AD31" s="210">
        <f t="shared" si="18"/>
        <v>9491.8138679159929</v>
      </c>
      <c r="AE31" s="210">
        <f t="shared" si="18"/>
        <v>9658.0585520826007</v>
      </c>
      <c r="AF31" s="210">
        <f t="shared" si="18"/>
        <v>9824.3032362492086</v>
      </c>
      <c r="AG31" s="210">
        <f t="shared" si="18"/>
        <v>9990.5479204158164</v>
      </c>
      <c r="AH31" s="210">
        <f t="shared" si="18"/>
        <v>10156.792604582424</v>
      </c>
      <c r="AI31" s="210">
        <f t="shared" si="18"/>
        <v>10323.037288749032</v>
      </c>
      <c r="AJ31" s="210">
        <f t="shared" si="19"/>
        <v>10489.28197291564</v>
      </c>
      <c r="AK31" s="210">
        <f t="shared" si="19"/>
        <v>10655.526657082248</v>
      </c>
      <c r="AL31" s="210">
        <f t="shared" si="19"/>
        <v>10821.771341248856</v>
      </c>
      <c r="AM31" s="210">
        <f t="shared" si="19"/>
        <v>10988.016025415465</v>
      </c>
      <c r="AN31" s="210">
        <f t="shared" si="19"/>
        <v>11154.260709582071</v>
      </c>
      <c r="AO31" s="210">
        <f t="shared" si="19"/>
        <v>11320.505393748681</v>
      </c>
      <c r="AP31" s="210">
        <f t="shared" si="19"/>
        <v>11486.750077915287</v>
      </c>
      <c r="AQ31" s="210">
        <f t="shared" si="19"/>
        <v>11652.994762081897</v>
      </c>
      <c r="AR31" s="210">
        <f t="shared" si="19"/>
        <v>11819.239446248503</v>
      </c>
      <c r="AS31" s="210">
        <f t="shared" si="19"/>
        <v>11985.484130415112</v>
      </c>
      <c r="AT31" s="210">
        <f t="shared" si="20"/>
        <v>12151.72881458172</v>
      </c>
      <c r="AU31" s="210">
        <f t="shared" si="20"/>
        <v>12317.973498748328</v>
      </c>
      <c r="AV31" s="210">
        <f t="shared" si="20"/>
        <v>12484.218182914936</v>
      </c>
      <c r="AW31" s="210">
        <f t="shared" si="20"/>
        <v>12650.462867081544</v>
      </c>
      <c r="AX31" s="210">
        <f t="shared" si="20"/>
        <v>12816.707551248152</v>
      </c>
      <c r="AY31" s="210">
        <f t="shared" si="20"/>
        <v>12982.952235414759</v>
      </c>
      <c r="AZ31" s="210">
        <f t="shared" si="20"/>
        <v>13149.196919581369</v>
      </c>
      <c r="BA31" s="210">
        <f t="shared" si="20"/>
        <v>13031.829575881873</v>
      </c>
      <c r="BB31" s="210">
        <f t="shared" si="20"/>
        <v>12630.850204316277</v>
      </c>
      <c r="BC31" s="210">
        <f t="shared" si="20"/>
        <v>12229.870832750681</v>
      </c>
      <c r="BD31" s="210">
        <f t="shared" si="21"/>
        <v>11828.891461185085</v>
      </c>
      <c r="BE31" s="210">
        <f t="shared" si="21"/>
        <v>11427.912089619489</v>
      </c>
      <c r="BF31" s="210">
        <f t="shared" si="21"/>
        <v>11026.932718053893</v>
      </c>
      <c r="BG31" s="210">
        <f t="shared" si="21"/>
        <v>10625.953346488297</v>
      </c>
      <c r="BH31" s="210">
        <f t="shared" si="21"/>
        <v>10224.973974922701</v>
      </c>
      <c r="BI31" s="210">
        <f t="shared" si="21"/>
        <v>9823.994603357105</v>
      </c>
      <c r="BJ31" s="210">
        <f t="shared" si="21"/>
        <v>9423.015231791509</v>
      </c>
      <c r="BK31" s="210">
        <f t="shared" si="21"/>
        <v>9022.035860225913</v>
      </c>
      <c r="BL31" s="210">
        <f t="shared" si="21"/>
        <v>8621.056488660317</v>
      </c>
      <c r="BM31" s="210">
        <f t="shared" si="21"/>
        <v>8220.077117094721</v>
      </c>
      <c r="BN31" s="210">
        <f t="shared" si="22"/>
        <v>7819.0977455291249</v>
      </c>
      <c r="BO31" s="210">
        <f t="shared" si="22"/>
        <v>7418.1183739635289</v>
      </c>
      <c r="BP31" s="210">
        <f t="shared" si="22"/>
        <v>7017.1390023979329</v>
      </c>
      <c r="BQ31" s="210">
        <f t="shared" si="22"/>
        <v>6616.159630832336</v>
      </c>
      <c r="BR31" s="210">
        <f t="shared" si="22"/>
        <v>6215.1802592667391</v>
      </c>
      <c r="BS31" s="210">
        <f t="shared" si="22"/>
        <v>5814.2008877011431</v>
      </c>
      <c r="BT31" s="210">
        <f t="shared" si="22"/>
        <v>5413.2215161355471</v>
      </c>
      <c r="BU31" s="210">
        <f t="shared" si="22"/>
        <v>5012.2421445699511</v>
      </c>
      <c r="BV31" s="210">
        <f t="shared" si="22"/>
        <v>4611.2627730043569</v>
      </c>
      <c r="BW31" s="210">
        <f t="shared" si="22"/>
        <v>4210.283401438759</v>
      </c>
      <c r="BX31" s="210">
        <f t="shared" si="23"/>
        <v>3809.3040298731648</v>
      </c>
      <c r="BY31" s="210">
        <f t="shared" si="23"/>
        <v>3408.324658307567</v>
      </c>
      <c r="BZ31" s="210">
        <f t="shared" si="23"/>
        <v>3007.345286741971</v>
      </c>
      <c r="CA31" s="210">
        <f t="shared" si="23"/>
        <v>2606.365915176375</v>
      </c>
      <c r="CB31" s="210">
        <f t="shared" si="23"/>
        <v>2205.3865436107772</v>
      </c>
      <c r="CC31" s="210">
        <f t="shared" si="23"/>
        <v>1804.407172045183</v>
      </c>
      <c r="CD31" s="210">
        <f t="shared" si="23"/>
        <v>1403.4278004795851</v>
      </c>
      <c r="CE31" s="210">
        <f t="shared" si="23"/>
        <v>1002.4484289139909</v>
      </c>
      <c r="CF31" s="210">
        <f t="shared" si="23"/>
        <v>601.46905734839311</v>
      </c>
      <c r="CG31" s="210">
        <f t="shared" si="23"/>
        <v>200.48968578279892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12000</v>
      </c>
      <c r="D32" s="203">
        <f>Income!D79</f>
        <v>0</v>
      </c>
      <c r="E32" s="203">
        <f>Income!E79</f>
        <v>201600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176.47058823529412</v>
      </c>
      <c r="T32" s="210">
        <f t="shared" si="17"/>
        <v>529.41176470588232</v>
      </c>
      <c r="U32" s="210">
        <f t="shared" si="17"/>
        <v>882.35294117647061</v>
      </c>
      <c r="V32" s="210">
        <f t="shared" si="17"/>
        <v>1235.2941176470588</v>
      </c>
      <c r="W32" s="210">
        <f t="shared" si="17"/>
        <v>1588.2352941176471</v>
      </c>
      <c r="X32" s="210">
        <f t="shared" si="17"/>
        <v>1941.1764705882354</v>
      </c>
      <c r="Y32" s="210">
        <f t="shared" si="17"/>
        <v>2294.1176470588234</v>
      </c>
      <c r="Z32" s="210">
        <f t="shared" si="18"/>
        <v>2647.0588235294117</v>
      </c>
      <c r="AA32" s="210">
        <f t="shared" si="18"/>
        <v>3000</v>
      </c>
      <c r="AB32" s="210">
        <f t="shared" si="18"/>
        <v>3352.9411764705883</v>
      </c>
      <c r="AC32" s="210">
        <f t="shared" si="18"/>
        <v>3705.8823529411766</v>
      </c>
      <c r="AD32" s="210">
        <f t="shared" si="18"/>
        <v>4058.8235294117649</v>
      </c>
      <c r="AE32" s="210">
        <f t="shared" si="18"/>
        <v>4411.7647058823532</v>
      </c>
      <c r="AF32" s="210">
        <f t="shared" si="18"/>
        <v>4764.7058823529414</v>
      </c>
      <c r="AG32" s="210">
        <f t="shared" si="18"/>
        <v>5117.6470588235297</v>
      </c>
      <c r="AH32" s="210">
        <f t="shared" si="18"/>
        <v>5470.588235294118</v>
      </c>
      <c r="AI32" s="210">
        <f t="shared" si="18"/>
        <v>5823.5294117647063</v>
      </c>
      <c r="AJ32" s="210">
        <f t="shared" si="19"/>
        <v>6176.4705882352937</v>
      </c>
      <c r="AK32" s="210">
        <f t="shared" si="19"/>
        <v>6529.411764705882</v>
      </c>
      <c r="AL32" s="210">
        <f t="shared" si="19"/>
        <v>6882.3529411764703</v>
      </c>
      <c r="AM32" s="210">
        <f t="shared" si="19"/>
        <v>7235.2941176470586</v>
      </c>
      <c r="AN32" s="210">
        <f t="shared" si="19"/>
        <v>7588.2352941176468</v>
      </c>
      <c r="AO32" s="210">
        <f t="shared" si="19"/>
        <v>7941.1764705882351</v>
      </c>
      <c r="AP32" s="210">
        <f t="shared" si="19"/>
        <v>8294.1176470588234</v>
      </c>
      <c r="AQ32" s="210">
        <f t="shared" si="19"/>
        <v>8647.0588235294126</v>
      </c>
      <c r="AR32" s="210">
        <f t="shared" si="19"/>
        <v>9000</v>
      </c>
      <c r="AS32" s="210">
        <f t="shared" si="19"/>
        <v>9352.9411764705874</v>
      </c>
      <c r="AT32" s="210">
        <f t="shared" si="20"/>
        <v>9705.8823529411766</v>
      </c>
      <c r="AU32" s="210">
        <f t="shared" si="20"/>
        <v>10058.823529411764</v>
      </c>
      <c r="AV32" s="210">
        <f t="shared" si="20"/>
        <v>10411.764705882353</v>
      </c>
      <c r="AW32" s="210">
        <f t="shared" si="20"/>
        <v>10764.705882352941</v>
      </c>
      <c r="AX32" s="210">
        <f t="shared" si="20"/>
        <v>11117.64705882353</v>
      </c>
      <c r="AY32" s="210">
        <f t="shared" si="20"/>
        <v>11470.588235294117</v>
      </c>
      <c r="AZ32" s="210">
        <f t="shared" si="20"/>
        <v>11823.529411764706</v>
      </c>
      <c r="BA32" s="210">
        <f t="shared" si="20"/>
        <v>11818.181818181818</v>
      </c>
      <c r="BB32" s="210">
        <f t="shared" si="20"/>
        <v>11454.545454545454</v>
      </c>
      <c r="BC32" s="210">
        <f t="shared" si="20"/>
        <v>11090.90909090909</v>
      </c>
      <c r="BD32" s="210">
        <f t="shared" si="21"/>
        <v>10727.272727272728</v>
      </c>
      <c r="BE32" s="210">
        <f t="shared" si="21"/>
        <v>10363.636363636364</v>
      </c>
      <c r="BF32" s="210">
        <f t="shared" si="21"/>
        <v>10000</v>
      </c>
      <c r="BG32" s="210">
        <f t="shared" si="21"/>
        <v>9636.363636363636</v>
      </c>
      <c r="BH32" s="210">
        <f t="shared" si="21"/>
        <v>9272.7272727272721</v>
      </c>
      <c r="BI32" s="210">
        <f t="shared" si="21"/>
        <v>8909.0909090909081</v>
      </c>
      <c r="BJ32" s="210">
        <f t="shared" si="21"/>
        <v>8545.454545454546</v>
      </c>
      <c r="BK32" s="210">
        <f t="shared" si="21"/>
        <v>8181.818181818182</v>
      </c>
      <c r="BL32" s="210">
        <f t="shared" si="21"/>
        <v>7818.181818181818</v>
      </c>
      <c r="BM32" s="210">
        <f t="shared" si="21"/>
        <v>7454.545454545455</v>
      </c>
      <c r="BN32" s="210">
        <f t="shared" si="22"/>
        <v>7090.909090909091</v>
      </c>
      <c r="BO32" s="210">
        <f t="shared" si="22"/>
        <v>6727.272727272727</v>
      </c>
      <c r="BP32" s="210">
        <f t="shared" si="22"/>
        <v>6363.636363636364</v>
      </c>
      <c r="BQ32" s="210">
        <f t="shared" si="22"/>
        <v>6000</v>
      </c>
      <c r="BR32" s="210">
        <f t="shared" si="22"/>
        <v>5636.363636363636</v>
      </c>
      <c r="BS32" s="210">
        <f t="shared" si="22"/>
        <v>5272.727272727273</v>
      </c>
      <c r="BT32" s="210">
        <f t="shared" si="22"/>
        <v>4909.090909090909</v>
      </c>
      <c r="BU32" s="210">
        <f t="shared" si="22"/>
        <v>4545.454545454545</v>
      </c>
      <c r="BV32" s="210">
        <f t="shared" si="22"/>
        <v>4181.818181818182</v>
      </c>
      <c r="BW32" s="210">
        <f t="shared" si="22"/>
        <v>3818.181818181818</v>
      </c>
      <c r="BX32" s="210">
        <f t="shared" si="23"/>
        <v>3454.545454545454</v>
      </c>
      <c r="BY32" s="210">
        <f t="shared" si="23"/>
        <v>3090.9090909090901</v>
      </c>
      <c r="BZ32" s="210">
        <f t="shared" si="23"/>
        <v>2727.2727272727279</v>
      </c>
      <c r="CA32" s="210">
        <f t="shared" si="23"/>
        <v>2363.636363636364</v>
      </c>
      <c r="CB32" s="210">
        <f t="shared" si="23"/>
        <v>2000</v>
      </c>
      <c r="CC32" s="210">
        <f t="shared" si="23"/>
        <v>1636.363636363636</v>
      </c>
      <c r="CD32" s="210">
        <f t="shared" si="23"/>
        <v>1272.7272727272721</v>
      </c>
      <c r="CE32" s="210">
        <f t="shared" si="23"/>
        <v>909.09090909090992</v>
      </c>
      <c r="CF32" s="210">
        <f t="shared" si="23"/>
        <v>545.45454545454595</v>
      </c>
      <c r="CG32" s="210">
        <f t="shared" si="23"/>
        <v>181.81818181818198</v>
      </c>
      <c r="CH32" s="210">
        <f t="shared" si="24"/>
        <v>6300</v>
      </c>
      <c r="CI32" s="210">
        <f t="shared" si="24"/>
        <v>18900</v>
      </c>
      <c r="CJ32" s="210">
        <f t="shared" si="24"/>
        <v>31500</v>
      </c>
      <c r="CK32" s="210">
        <f t="shared" si="24"/>
        <v>44100</v>
      </c>
      <c r="CL32" s="210">
        <f t="shared" si="24"/>
        <v>56700</v>
      </c>
      <c r="CM32" s="210">
        <f t="shared" si="24"/>
        <v>69300</v>
      </c>
      <c r="CN32" s="210">
        <f t="shared" si="24"/>
        <v>81900</v>
      </c>
      <c r="CO32" s="210">
        <f t="shared" si="24"/>
        <v>94500</v>
      </c>
      <c r="CP32" s="210">
        <f t="shared" si="24"/>
        <v>107100</v>
      </c>
      <c r="CQ32" s="210">
        <f t="shared" si="24"/>
        <v>119700</v>
      </c>
      <c r="CR32" s="210">
        <f t="shared" si="25"/>
        <v>132300</v>
      </c>
      <c r="CS32" s="210">
        <f t="shared" si="25"/>
        <v>144900</v>
      </c>
      <c r="CT32" s="210">
        <f t="shared" si="25"/>
        <v>157500</v>
      </c>
      <c r="CU32" s="210">
        <f t="shared" si="25"/>
        <v>170100</v>
      </c>
      <c r="CV32" s="210">
        <f t="shared" si="25"/>
        <v>182700</v>
      </c>
      <c r="CW32" s="210">
        <f t="shared" si="25"/>
        <v>195300</v>
      </c>
      <c r="CX32" s="210">
        <f t="shared" si="25"/>
        <v>201600</v>
      </c>
      <c r="CY32" s="210">
        <f t="shared" si="25"/>
        <v>201600</v>
      </c>
      <c r="CZ32" s="210">
        <f t="shared" si="25"/>
        <v>201600</v>
      </c>
      <c r="DA32" s="210">
        <f t="shared" si="25"/>
        <v>201600</v>
      </c>
    </row>
    <row r="33" spans="1:105">
      <c r="A33" s="201" t="str">
        <f>Income!A81</f>
        <v>Self - employment</v>
      </c>
      <c r="B33" s="203">
        <f>Income!B81</f>
        <v>2292</v>
      </c>
      <c r="C33" s="203">
        <f>Income!C81</f>
        <v>6290</v>
      </c>
      <c r="D33" s="203">
        <f>Income!D81</f>
        <v>0</v>
      </c>
      <c r="E33" s="203">
        <f>Income!E81</f>
        <v>0</v>
      </c>
      <c r="F33" s="210">
        <f t="shared" si="16"/>
        <v>2292</v>
      </c>
      <c r="G33" s="210">
        <f t="shared" si="16"/>
        <v>2292</v>
      </c>
      <c r="H33" s="210">
        <f t="shared" si="16"/>
        <v>2292</v>
      </c>
      <c r="I33" s="210">
        <f t="shared" si="16"/>
        <v>2292</v>
      </c>
      <c r="J33" s="210">
        <f t="shared" si="16"/>
        <v>2292</v>
      </c>
      <c r="K33" s="210">
        <f t="shared" si="16"/>
        <v>2292</v>
      </c>
      <c r="L33" s="210">
        <f t="shared" si="16"/>
        <v>2292</v>
      </c>
      <c r="M33" s="210">
        <f t="shared" si="16"/>
        <v>2292</v>
      </c>
      <c r="N33" s="210">
        <f t="shared" si="16"/>
        <v>2292</v>
      </c>
      <c r="O33" s="210">
        <f t="shared" si="16"/>
        <v>2292</v>
      </c>
      <c r="P33" s="210">
        <f t="shared" si="17"/>
        <v>2292</v>
      </c>
      <c r="Q33" s="210">
        <f t="shared" si="17"/>
        <v>2292</v>
      </c>
      <c r="R33" s="210">
        <f t="shared" si="17"/>
        <v>2292</v>
      </c>
      <c r="S33" s="210">
        <f t="shared" si="17"/>
        <v>2350.794117647059</v>
      </c>
      <c r="T33" s="210">
        <f t="shared" si="17"/>
        <v>2468.3823529411766</v>
      </c>
      <c r="U33" s="210">
        <f t="shared" si="17"/>
        <v>2585.9705882352941</v>
      </c>
      <c r="V33" s="210">
        <f t="shared" si="17"/>
        <v>2703.5588235294117</v>
      </c>
      <c r="W33" s="210">
        <f t="shared" si="17"/>
        <v>2821.1470588235293</v>
      </c>
      <c r="X33" s="210">
        <f t="shared" si="17"/>
        <v>2938.7352941176468</v>
      </c>
      <c r="Y33" s="210">
        <f t="shared" si="17"/>
        <v>3056.3235294117649</v>
      </c>
      <c r="Z33" s="210">
        <f t="shared" si="18"/>
        <v>3173.9117647058824</v>
      </c>
      <c r="AA33" s="210">
        <f t="shared" si="18"/>
        <v>3291.5</v>
      </c>
      <c r="AB33" s="210">
        <f t="shared" si="18"/>
        <v>3409.0882352941176</v>
      </c>
      <c r="AC33" s="210">
        <f t="shared" si="18"/>
        <v>3526.6764705882351</v>
      </c>
      <c r="AD33" s="210">
        <f t="shared" si="18"/>
        <v>3644.2647058823532</v>
      </c>
      <c r="AE33" s="210">
        <f t="shared" si="18"/>
        <v>3761.8529411764703</v>
      </c>
      <c r="AF33" s="210">
        <f t="shared" si="18"/>
        <v>3879.4411764705883</v>
      </c>
      <c r="AG33" s="210">
        <f t="shared" si="18"/>
        <v>3997.0294117647059</v>
      </c>
      <c r="AH33" s="210">
        <f t="shared" si="18"/>
        <v>4114.6176470588234</v>
      </c>
      <c r="AI33" s="210">
        <f t="shared" si="18"/>
        <v>4232.2058823529414</v>
      </c>
      <c r="AJ33" s="210">
        <f t="shared" si="19"/>
        <v>4349.7941176470595</v>
      </c>
      <c r="AK33" s="210">
        <f t="shared" si="19"/>
        <v>4467.3823529411766</v>
      </c>
      <c r="AL33" s="210">
        <f t="shared" si="19"/>
        <v>4584.9705882352937</v>
      </c>
      <c r="AM33" s="210">
        <f t="shared" si="19"/>
        <v>4702.5588235294117</v>
      </c>
      <c r="AN33" s="210">
        <f t="shared" si="19"/>
        <v>4820.1470588235297</v>
      </c>
      <c r="AO33" s="210">
        <f t="shared" si="19"/>
        <v>4937.7352941176468</v>
      </c>
      <c r="AP33" s="210">
        <f t="shared" si="19"/>
        <v>5055.3235294117649</v>
      </c>
      <c r="AQ33" s="210">
        <f t="shared" si="19"/>
        <v>5172.9117647058829</v>
      </c>
      <c r="AR33" s="210">
        <f t="shared" si="19"/>
        <v>5290.5</v>
      </c>
      <c r="AS33" s="210">
        <f t="shared" si="19"/>
        <v>5408.0882352941171</v>
      </c>
      <c r="AT33" s="210">
        <f t="shared" si="20"/>
        <v>5525.6764705882351</v>
      </c>
      <c r="AU33" s="210">
        <f t="shared" si="20"/>
        <v>5643.2647058823532</v>
      </c>
      <c r="AV33" s="210">
        <f t="shared" si="20"/>
        <v>5760.8529411764703</v>
      </c>
      <c r="AW33" s="210">
        <f t="shared" si="20"/>
        <v>5878.4411764705883</v>
      </c>
      <c r="AX33" s="210">
        <f t="shared" si="20"/>
        <v>5996.0294117647063</v>
      </c>
      <c r="AY33" s="210">
        <f t="shared" si="20"/>
        <v>6113.6176470588234</v>
      </c>
      <c r="AZ33" s="210">
        <f t="shared" si="20"/>
        <v>6231.2058823529405</v>
      </c>
      <c r="BA33" s="210">
        <f t="shared" si="20"/>
        <v>6194.69696969697</v>
      </c>
      <c r="BB33" s="210">
        <f t="shared" si="20"/>
        <v>6004.090909090909</v>
      </c>
      <c r="BC33" s="210">
        <f t="shared" si="20"/>
        <v>5813.484848484848</v>
      </c>
      <c r="BD33" s="210">
        <f t="shared" si="21"/>
        <v>5622.878787878788</v>
      </c>
      <c r="BE33" s="210">
        <f t="shared" si="21"/>
        <v>5432.272727272727</v>
      </c>
      <c r="BF33" s="210">
        <f t="shared" si="21"/>
        <v>5241.666666666667</v>
      </c>
      <c r="BG33" s="210">
        <f t="shared" si="21"/>
        <v>5051.060606060606</v>
      </c>
      <c r="BH33" s="210">
        <f t="shared" si="21"/>
        <v>4860.454545454546</v>
      </c>
      <c r="BI33" s="210">
        <f t="shared" si="21"/>
        <v>4669.848484848485</v>
      </c>
      <c r="BJ33" s="210">
        <f t="shared" si="21"/>
        <v>4479.242424242424</v>
      </c>
      <c r="BK33" s="210">
        <f t="shared" si="21"/>
        <v>4288.636363636364</v>
      </c>
      <c r="BL33" s="210">
        <f t="shared" si="21"/>
        <v>4098.030303030303</v>
      </c>
      <c r="BM33" s="210">
        <f t="shared" si="21"/>
        <v>3907.4242424242425</v>
      </c>
      <c r="BN33" s="210">
        <f t="shared" si="22"/>
        <v>3716.818181818182</v>
      </c>
      <c r="BO33" s="210">
        <f t="shared" si="22"/>
        <v>3526.212121212121</v>
      </c>
      <c r="BP33" s="210">
        <f t="shared" si="22"/>
        <v>3335.6060606060605</v>
      </c>
      <c r="BQ33" s="210">
        <f t="shared" si="22"/>
        <v>3145</v>
      </c>
      <c r="BR33" s="210">
        <f t="shared" si="22"/>
        <v>2954.3939393939395</v>
      </c>
      <c r="BS33" s="210">
        <f t="shared" si="22"/>
        <v>2763.787878787879</v>
      </c>
      <c r="BT33" s="210">
        <f t="shared" si="22"/>
        <v>2573.181818181818</v>
      </c>
      <c r="BU33" s="210">
        <f t="shared" si="22"/>
        <v>2382.5757575757575</v>
      </c>
      <c r="BV33" s="210">
        <f t="shared" si="22"/>
        <v>2191.969696969697</v>
      </c>
      <c r="BW33" s="210">
        <f t="shared" si="22"/>
        <v>2001.363636363636</v>
      </c>
      <c r="BX33" s="210">
        <f t="shared" si="23"/>
        <v>1810.757575757576</v>
      </c>
      <c r="BY33" s="210">
        <f t="shared" si="23"/>
        <v>1620.151515151515</v>
      </c>
      <c r="BZ33" s="210">
        <f t="shared" si="23"/>
        <v>1429.545454545455</v>
      </c>
      <c r="CA33" s="210">
        <f t="shared" si="23"/>
        <v>1238.939393939394</v>
      </c>
      <c r="CB33" s="210">
        <f t="shared" si="23"/>
        <v>1048.333333333333</v>
      </c>
      <c r="CC33" s="210">
        <f t="shared" si="23"/>
        <v>857.72727272727298</v>
      </c>
      <c r="CD33" s="210">
        <f t="shared" si="23"/>
        <v>667.12121212121201</v>
      </c>
      <c r="CE33" s="210">
        <f t="shared" si="23"/>
        <v>476.51515151515196</v>
      </c>
      <c r="CF33" s="210">
        <f t="shared" si="23"/>
        <v>285.90909090909099</v>
      </c>
      <c r="CG33" s="210">
        <f t="shared" si="23"/>
        <v>95.303030303030027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1920</v>
      </c>
      <c r="D34" s="203">
        <f>Income!D82</f>
        <v>123840</v>
      </c>
      <c r="E34" s="203">
        <f>Income!E82</f>
        <v>95040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28.235294117647058</v>
      </c>
      <c r="T34" s="210">
        <f t="shared" si="17"/>
        <v>84.705882352941174</v>
      </c>
      <c r="U34" s="210">
        <f t="shared" si="17"/>
        <v>141.1764705882353</v>
      </c>
      <c r="V34" s="210">
        <f t="shared" si="17"/>
        <v>197.64705882352942</v>
      </c>
      <c r="W34" s="210">
        <f t="shared" si="17"/>
        <v>254.11764705882354</v>
      </c>
      <c r="X34" s="210">
        <f t="shared" si="17"/>
        <v>310.58823529411762</v>
      </c>
      <c r="Y34" s="210">
        <f t="shared" si="17"/>
        <v>367.05882352941177</v>
      </c>
      <c r="Z34" s="210">
        <f t="shared" si="18"/>
        <v>423.52941176470586</v>
      </c>
      <c r="AA34" s="210">
        <f t="shared" si="18"/>
        <v>480</v>
      </c>
      <c r="AB34" s="210">
        <f t="shared" si="18"/>
        <v>536.47058823529414</v>
      </c>
      <c r="AC34" s="210">
        <f t="shared" si="18"/>
        <v>592.94117647058829</v>
      </c>
      <c r="AD34" s="210">
        <f t="shared" si="18"/>
        <v>649.41176470588232</v>
      </c>
      <c r="AE34" s="210">
        <f t="shared" si="18"/>
        <v>705.88235294117646</v>
      </c>
      <c r="AF34" s="210">
        <f t="shared" si="18"/>
        <v>762.35294117647061</v>
      </c>
      <c r="AG34" s="210">
        <f t="shared" si="18"/>
        <v>818.82352941176475</v>
      </c>
      <c r="AH34" s="210">
        <f t="shared" si="18"/>
        <v>875.29411764705878</v>
      </c>
      <c r="AI34" s="210">
        <f t="shared" si="18"/>
        <v>931.76470588235293</v>
      </c>
      <c r="AJ34" s="210">
        <f t="shared" si="19"/>
        <v>988.23529411764707</v>
      </c>
      <c r="AK34" s="210">
        <f t="shared" si="19"/>
        <v>1044.7058823529412</v>
      </c>
      <c r="AL34" s="210">
        <f t="shared" si="19"/>
        <v>1101.1764705882354</v>
      </c>
      <c r="AM34" s="210">
        <f t="shared" si="19"/>
        <v>1157.6470588235295</v>
      </c>
      <c r="AN34" s="210">
        <f t="shared" si="19"/>
        <v>1214.1176470588234</v>
      </c>
      <c r="AO34" s="210">
        <f t="shared" si="19"/>
        <v>1270.5882352941176</v>
      </c>
      <c r="AP34" s="210">
        <f t="shared" si="19"/>
        <v>1327.0588235294117</v>
      </c>
      <c r="AQ34" s="210">
        <f t="shared" si="19"/>
        <v>1383.5294117647059</v>
      </c>
      <c r="AR34" s="210">
        <f t="shared" si="19"/>
        <v>1440</v>
      </c>
      <c r="AS34" s="210">
        <f t="shared" si="19"/>
        <v>1496.4705882352941</v>
      </c>
      <c r="AT34" s="210">
        <f t="shared" si="20"/>
        <v>1552.9411764705883</v>
      </c>
      <c r="AU34" s="210">
        <f t="shared" si="20"/>
        <v>1609.4117647058824</v>
      </c>
      <c r="AV34" s="210">
        <f t="shared" si="20"/>
        <v>1665.8823529411766</v>
      </c>
      <c r="AW34" s="210">
        <f t="shared" si="20"/>
        <v>1722.3529411764705</v>
      </c>
      <c r="AX34" s="210">
        <f t="shared" si="20"/>
        <v>1778.8235294117646</v>
      </c>
      <c r="AY34" s="210">
        <f t="shared" si="20"/>
        <v>1835.2941176470588</v>
      </c>
      <c r="AZ34" s="210">
        <f t="shared" si="20"/>
        <v>1891.7647058823529</v>
      </c>
      <c r="BA34" s="210">
        <f t="shared" si="20"/>
        <v>3767.272727272727</v>
      </c>
      <c r="BB34" s="210">
        <f t="shared" si="20"/>
        <v>7461.818181818182</v>
      </c>
      <c r="BC34" s="210">
        <f t="shared" si="20"/>
        <v>11156.363636363636</v>
      </c>
      <c r="BD34" s="210">
        <f t="shared" si="21"/>
        <v>14850.90909090909</v>
      </c>
      <c r="BE34" s="210">
        <f t="shared" si="21"/>
        <v>18545.454545454544</v>
      </c>
      <c r="BF34" s="210">
        <f t="shared" si="21"/>
        <v>22240</v>
      </c>
      <c r="BG34" s="210">
        <f t="shared" si="21"/>
        <v>25934.545454545456</v>
      </c>
      <c r="BH34" s="210">
        <f t="shared" si="21"/>
        <v>29629.090909090908</v>
      </c>
      <c r="BI34" s="210">
        <f t="shared" si="21"/>
        <v>33323.636363636368</v>
      </c>
      <c r="BJ34" s="210">
        <f t="shared" si="21"/>
        <v>37018.181818181816</v>
      </c>
      <c r="BK34" s="210">
        <f t="shared" si="21"/>
        <v>40712.727272727272</v>
      </c>
      <c r="BL34" s="210">
        <f t="shared" si="21"/>
        <v>44407.272727272728</v>
      </c>
      <c r="BM34" s="210">
        <f t="shared" si="21"/>
        <v>48101.818181818184</v>
      </c>
      <c r="BN34" s="210">
        <f t="shared" si="22"/>
        <v>51796.36363636364</v>
      </c>
      <c r="BO34" s="210">
        <f t="shared" si="22"/>
        <v>55490.909090909088</v>
      </c>
      <c r="BP34" s="210">
        <f t="shared" si="22"/>
        <v>59185.454545454544</v>
      </c>
      <c r="BQ34" s="210">
        <f t="shared" si="22"/>
        <v>62880</v>
      </c>
      <c r="BR34" s="210">
        <f t="shared" si="22"/>
        <v>66574.545454545456</v>
      </c>
      <c r="BS34" s="210">
        <f t="shared" si="22"/>
        <v>70269.090909090912</v>
      </c>
      <c r="BT34" s="210">
        <f t="shared" si="22"/>
        <v>73963.636363636368</v>
      </c>
      <c r="BU34" s="210">
        <f t="shared" si="22"/>
        <v>77658.181818181823</v>
      </c>
      <c r="BV34" s="210">
        <f t="shared" si="22"/>
        <v>81352.727272727279</v>
      </c>
      <c r="BW34" s="210">
        <f t="shared" si="22"/>
        <v>85047.272727272721</v>
      </c>
      <c r="BX34" s="210">
        <f t="shared" si="23"/>
        <v>88741.818181818177</v>
      </c>
      <c r="BY34" s="210">
        <f t="shared" si="23"/>
        <v>92436.363636363632</v>
      </c>
      <c r="BZ34" s="210">
        <f t="shared" si="23"/>
        <v>96130.909090909088</v>
      </c>
      <c r="CA34" s="210">
        <f t="shared" si="23"/>
        <v>99825.454545454544</v>
      </c>
      <c r="CB34" s="210">
        <f t="shared" si="23"/>
        <v>103520</v>
      </c>
      <c r="CC34" s="210">
        <f t="shared" si="23"/>
        <v>107214.54545454546</v>
      </c>
      <c r="CD34" s="210">
        <f t="shared" si="23"/>
        <v>110909.09090909091</v>
      </c>
      <c r="CE34" s="210">
        <f t="shared" si="23"/>
        <v>114603.63636363637</v>
      </c>
      <c r="CF34" s="210">
        <f t="shared" si="23"/>
        <v>118298.18181818182</v>
      </c>
      <c r="CG34" s="210">
        <f t="shared" si="23"/>
        <v>121992.72727272728</v>
      </c>
      <c r="CH34" s="210">
        <f t="shared" si="24"/>
        <v>122940</v>
      </c>
      <c r="CI34" s="210">
        <f t="shared" si="24"/>
        <v>121140</v>
      </c>
      <c r="CJ34" s="210">
        <f t="shared" si="24"/>
        <v>119340</v>
      </c>
      <c r="CK34" s="210">
        <f t="shared" si="24"/>
        <v>117540</v>
      </c>
      <c r="CL34" s="210">
        <f t="shared" si="24"/>
        <v>115740</v>
      </c>
      <c r="CM34" s="210">
        <f t="shared" si="24"/>
        <v>113940</v>
      </c>
      <c r="CN34" s="210">
        <f t="shared" si="24"/>
        <v>112140</v>
      </c>
      <c r="CO34" s="210">
        <f t="shared" si="24"/>
        <v>110340</v>
      </c>
      <c r="CP34" s="210">
        <f t="shared" si="24"/>
        <v>108540</v>
      </c>
      <c r="CQ34" s="210">
        <f t="shared" si="24"/>
        <v>106740</v>
      </c>
      <c r="CR34" s="210">
        <f t="shared" si="25"/>
        <v>104940</v>
      </c>
      <c r="CS34" s="210">
        <f t="shared" si="25"/>
        <v>103140</v>
      </c>
      <c r="CT34" s="210">
        <f t="shared" si="25"/>
        <v>101340</v>
      </c>
      <c r="CU34" s="210">
        <f t="shared" si="25"/>
        <v>99540</v>
      </c>
      <c r="CV34" s="210">
        <f t="shared" si="25"/>
        <v>97740</v>
      </c>
      <c r="CW34" s="210">
        <f t="shared" si="25"/>
        <v>95940</v>
      </c>
      <c r="CX34" s="210">
        <f t="shared" si="25"/>
        <v>95040</v>
      </c>
      <c r="CY34" s="210">
        <f t="shared" si="25"/>
        <v>95040</v>
      </c>
      <c r="CZ34" s="210">
        <f t="shared" si="25"/>
        <v>95040</v>
      </c>
      <c r="DA34" s="210">
        <f t="shared" si="25"/>
        <v>95040</v>
      </c>
    </row>
    <row r="35" spans="1:105">
      <c r="A35" s="201" t="str">
        <f>Income!A83</f>
        <v>Food transfer - official</v>
      </c>
      <c r="B35" s="203">
        <f>Income!B83</f>
        <v>709.31165070828126</v>
      </c>
      <c r="C35" s="203">
        <f>Income!C83</f>
        <v>681.05950007875936</v>
      </c>
      <c r="D35" s="203">
        <f>Income!D83</f>
        <v>0</v>
      </c>
      <c r="E35" s="203">
        <f>Income!E83</f>
        <v>0</v>
      </c>
      <c r="F35" s="210">
        <f t="shared" si="16"/>
        <v>709.31165070828126</v>
      </c>
      <c r="G35" s="210">
        <f t="shared" si="16"/>
        <v>709.31165070828126</v>
      </c>
      <c r="H35" s="210">
        <f t="shared" si="16"/>
        <v>709.31165070828126</v>
      </c>
      <c r="I35" s="210">
        <f t="shared" si="16"/>
        <v>709.31165070828126</v>
      </c>
      <c r="J35" s="210">
        <f t="shared" si="16"/>
        <v>709.31165070828126</v>
      </c>
      <c r="K35" s="210">
        <f t="shared" si="16"/>
        <v>709.31165070828126</v>
      </c>
      <c r="L35" s="210">
        <f t="shared" si="16"/>
        <v>709.31165070828126</v>
      </c>
      <c r="M35" s="210">
        <f t="shared" si="16"/>
        <v>709.31165070828126</v>
      </c>
      <c r="N35" s="210">
        <f t="shared" si="16"/>
        <v>709.31165070828126</v>
      </c>
      <c r="O35" s="210">
        <f t="shared" si="16"/>
        <v>709.31165070828126</v>
      </c>
      <c r="P35" s="210">
        <f t="shared" si="17"/>
        <v>709.31165070828126</v>
      </c>
      <c r="Q35" s="210">
        <f t="shared" si="17"/>
        <v>709.31165070828126</v>
      </c>
      <c r="R35" s="210">
        <f t="shared" si="17"/>
        <v>709.31165070828126</v>
      </c>
      <c r="S35" s="210">
        <f t="shared" si="17"/>
        <v>708.89617790490593</v>
      </c>
      <c r="T35" s="210">
        <f t="shared" si="17"/>
        <v>708.06523229815525</v>
      </c>
      <c r="U35" s="210">
        <f t="shared" si="17"/>
        <v>707.23428669140469</v>
      </c>
      <c r="V35" s="210">
        <f t="shared" si="17"/>
        <v>706.40334108465402</v>
      </c>
      <c r="W35" s="210">
        <f t="shared" si="17"/>
        <v>705.57239547790334</v>
      </c>
      <c r="X35" s="210">
        <f t="shared" si="17"/>
        <v>704.74144987115267</v>
      </c>
      <c r="Y35" s="210">
        <f t="shared" si="17"/>
        <v>703.91050426440211</v>
      </c>
      <c r="Z35" s="210">
        <f t="shared" si="18"/>
        <v>703.07955865765143</v>
      </c>
      <c r="AA35" s="210">
        <f t="shared" si="18"/>
        <v>702.24861305090076</v>
      </c>
      <c r="AB35" s="210">
        <f t="shared" si="18"/>
        <v>701.4176674441502</v>
      </c>
      <c r="AC35" s="210">
        <f t="shared" si="18"/>
        <v>700.58672183739952</v>
      </c>
      <c r="AD35" s="210">
        <f t="shared" si="18"/>
        <v>699.75577623064885</v>
      </c>
      <c r="AE35" s="210">
        <f t="shared" si="18"/>
        <v>698.92483062389817</v>
      </c>
      <c r="AF35" s="210">
        <f t="shared" si="18"/>
        <v>698.09388501714761</v>
      </c>
      <c r="AG35" s="210">
        <f t="shared" si="18"/>
        <v>697.26293941039694</v>
      </c>
      <c r="AH35" s="210">
        <f t="shared" si="18"/>
        <v>696.43199380364626</v>
      </c>
      <c r="AI35" s="210">
        <f t="shared" si="18"/>
        <v>695.60104819689559</v>
      </c>
      <c r="AJ35" s="210">
        <f t="shared" si="19"/>
        <v>694.77010259014503</v>
      </c>
      <c r="AK35" s="210">
        <f t="shared" si="19"/>
        <v>693.93915698339435</v>
      </c>
      <c r="AL35" s="210">
        <f t="shared" si="19"/>
        <v>693.10821137664368</v>
      </c>
      <c r="AM35" s="210">
        <f t="shared" si="19"/>
        <v>692.27726576989301</v>
      </c>
      <c r="AN35" s="210">
        <f t="shared" si="19"/>
        <v>691.44632016314245</v>
      </c>
      <c r="AO35" s="210">
        <f t="shared" si="19"/>
        <v>690.61537455639177</v>
      </c>
      <c r="AP35" s="210">
        <f t="shared" si="19"/>
        <v>689.7844289496411</v>
      </c>
      <c r="AQ35" s="210">
        <f t="shared" si="19"/>
        <v>688.95348334289042</v>
      </c>
      <c r="AR35" s="210">
        <f t="shared" si="19"/>
        <v>688.12253773613986</v>
      </c>
      <c r="AS35" s="210">
        <f t="shared" si="19"/>
        <v>687.29159212938919</v>
      </c>
      <c r="AT35" s="210">
        <f t="shared" si="20"/>
        <v>686.46064652263851</v>
      </c>
      <c r="AU35" s="210">
        <f t="shared" si="20"/>
        <v>685.62970091588795</v>
      </c>
      <c r="AV35" s="210">
        <f t="shared" si="20"/>
        <v>684.79875530913728</v>
      </c>
      <c r="AW35" s="210">
        <f t="shared" si="20"/>
        <v>683.9678097023866</v>
      </c>
      <c r="AX35" s="210">
        <f t="shared" si="20"/>
        <v>683.13686409563593</v>
      </c>
      <c r="AY35" s="210">
        <f t="shared" si="20"/>
        <v>682.30591848888537</v>
      </c>
      <c r="AZ35" s="210">
        <f t="shared" si="20"/>
        <v>681.47497288213469</v>
      </c>
      <c r="BA35" s="210">
        <f t="shared" si="20"/>
        <v>670.74041674423268</v>
      </c>
      <c r="BB35" s="210">
        <f t="shared" si="20"/>
        <v>650.10225007517943</v>
      </c>
      <c r="BC35" s="210">
        <f t="shared" si="20"/>
        <v>629.46408340612606</v>
      </c>
      <c r="BD35" s="210">
        <f t="shared" si="21"/>
        <v>608.8259167370727</v>
      </c>
      <c r="BE35" s="210">
        <f t="shared" si="21"/>
        <v>588.18775006801945</v>
      </c>
      <c r="BF35" s="210">
        <f t="shared" si="21"/>
        <v>567.54958339896609</v>
      </c>
      <c r="BG35" s="210">
        <f t="shared" si="21"/>
        <v>546.91141672991284</v>
      </c>
      <c r="BH35" s="210">
        <f t="shared" si="21"/>
        <v>526.27325006085948</v>
      </c>
      <c r="BI35" s="210">
        <f t="shared" si="21"/>
        <v>505.63508339180618</v>
      </c>
      <c r="BJ35" s="210">
        <f t="shared" si="21"/>
        <v>484.99691672275287</v>
      </c>
      <c r="BK35" s="210">
        <f t="shared" si="21"/>
        <v>464.35875005369957</v>
      </c>
      <c r="BL35" s="210">
        <f t="shared" si="21"/>
        <v>443.72058338464626</v>
      </c>
      <c r="BM35" s="210">
        <f t="shared" si="21"/>
        <v>423.08241671559296</v>
      </c>
      <c r="BN35" s="210">
        <f t="shared" si="22"/>
        <v>402.44425004653965</v>
      </c>
      <c r="BO35" s="210">
        <f t="shared" si="22"/>
        <v>381.80608337748629</v>
      </c>
      <c r="BP35" s="210">
        <f t="shared" si="22"/>
        <v>361.16791670843298</v>
      </c>
      <c r="BQ35" s="210">
        <f t="shared" si="22"/>
        <v>340.52975003937968</v>
      </c>
      <c r="BR35" s="210">
        <f t="shared" si="22"/>
        <v>319.89158337032637</v>
      </c>
      <c r="BS35" s="210">
        <f t="shared" si="22"/>
        <v>299.25341670127307</v>
      </c>
      <c r="BT35" s="210">
        <f t="shared" si="22"/>
        <v>278.61525003221971</v>
      </c>
      <c r="BU35" s="210">
        <f t="shared" si="22"/>
        <v>257.97708336316646</v>
      </c>
      <c r="BV35" s="210">
        <f t="shared" si="22"/>
        <v>237.3389166941131</v>
      </c>
      <c r="BW35" s="210">
        <f t="shared" si="22"/>
        <v>216.70075002505979</v>
      </c>
      <c r="BX35" s="210">
        <f t="shared" si="23"/>
        <v>196.06258335600648</v>
      </c>
      <c r="BY35" s="210">
        <f t="shared" si="23"/>
        <v>175.42441668695318</v>
      </c>
      <c r="BZ35" s="210">
        <f t="shared" si="23"/>
        <v>154.78625001789976</v>
      </c>
      <c r="CA35" s="210">
        <f t="shared" si="23"/>
        <v>134.14808334884651</v>
      </c>
      <c r="CB35" s="210">
        <f t="shared" si="23"/>
        <v>113.50991667979326</v>
      </c>
      <c r="CC35" s="210">
        <f t="shared" si="23"/>
        <v>92.871750010739902</v>
      </c>
      <c r="CD35" s="210">
        <f t="shared" si="23"/>
        <v>72.233583341686654</v>
      </c>
      <c r="CE35" s="210">
        <f t="shared" si="23"/>
        <v>51.595416672633291</v>
      </c>
      <c r="CF35" s="210">
        <f t="shared" si="23"/>
        <v>30.957250003579929</v>
      </c>
      <c r="CG35" s="210">
        <f t="shared" si="23"/>
        <v>10.319083334526681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16620</v>
      </c>
      <c r="C36" s="203">
        <f>Income!C85</f>
        <v>16620</v>
      </c>
      <c r="D36" s="203">
        <f>Income!D85</f>
        <v>9144</v>
      </c>
      <c r="E36" s="203">
        <f>Income!E85</f>
        <v>9144</v>
      </c>
      <c r="F36" s="210">
        <f t="shared" si="16"/>
        <v>16620</v>
      </c>
      <c r="G36" s="210">
        <f t="shared" si="16"/>
        <v>16620</v>
      </c>
      <c r="H36" s="210">
        <f t="shared" si="16"/>
        <v>16620</v>
      </c>
      <c r="I36" s="210">
        <f t="shared" si="16"/>
        <v>16620</v>
      </c>
      <c r="J36" s="210">
        <f t="shared" si="16"/>
        <v>16620</v>
      </c>
      <c r="K36" s="210">
        <f t="shared" si="16"/>
        <v>16620</v>
      </c>
      <c r="L36" s="210">
        <f t="shared" si="16"/>
        <v>16620</v>
      </c>
      <c r="M36" s="210">
        <f t="shared" si="16"/>
        <v>16620</v>
      </c>
      <c r="N36" s="210">
        <f t="shared" si="16"/>
        <v>16620</v>
      </c>
      <c r="O36" s="210">
        <f t="shared" si="16"/>
        <v>16620</v>
      </c>
      <c r="P36" s="210">
        <f t="shared" si="16"/>
        <v>16620</v>
      </c>
      <c r="Q36" s="210">
        <f t="shared" si="16"/>
        <v>16620</v>
      </c>
      <c r="R36" s="210">
        <f t="shared" si="16"/>
        <v>16620</v>
      </c>
      <c r="S36" s="210">
        <f t="shared" si="16"/>
        <v>16620</v>
      </c>
      <c r="T36" s="210">
        <f t="shared" si="16"/>
        <v>16620</v>
      </c>
      <c r="U36" s="210">
        <f t="shared" si="16"/>
        <v>16620</v>
      </c>
      <c r="V36" s="210">
        <f t="shared" si="17"/>
        <v>16620</v>
      </c>
      <c r="W36" s="210">
        <f t="shared" si="17"/>
        <v>16620</v>
      </c>
      <c r="X36" s="210">
        <f t="shared" si="17"/>
        <v>16620</v>
      </c>
      <c r="Y36" s="210">
        <f t="shared" si="17"/>
        <v>16620</v>
      </c>
      <c r="Z36" s="210">
        <f t="shared" si="17"/>
        <v>16620</v>
      </c>
      <c r="AA36" s="210">
        <f t="shared" si="17"/>
        <v>16620</v>
      </c>
      <c r="AB36" s="210">
        <f t="shared" si="17"/>
        <v>16620</v>
      </c>
      <c r="AC36" s="210">
        <f t="shared" si="17"/>
        <v>16620</v>
      </c>
      <c r="AD36" s="210">
        <f t="shared" si="17"/>
        <v>16620</v>
      </c>
      <c r="AE36" s="210">
        <f t="shared" si="17"/>
        <v>16620</v>
      </c>
      <c r="AF36" s="210">
        <f t="shared" si="18"/>
        <v>16620</v>
      </c>
      <c r="AG36" s="210">
        <f t="shared" si="18"/>
        <v>16620</v>
      </c>
      <c r="AH36" s="210">
        <f t="shared" si="18"/>
        <v>16620</v>
      </c>
      <c r="AI36" s="210">
        <f t="shared" si="18"/>
        <v>16620</v>
      </c>
      <c r="AJ36" s="210">
        <f t="shared" si="18"/>
        <v>16620</v>
      </c>
      <c r="AK36" s="210">
        <f t="shared" si="18"/>
        <v>16620</v>
      </c>
      <c r="AL36" s="210">
        <f t="shared" si="18"/>
        <v>16620</v>
      </c>
      <c r="AM36" s="210">
        <f t="shared" si="18"/>
        <v>16620</v>
      </c>
      <c r="AN36" s="210">
        <f t="shared" si="18"/>
        <v>16620</v>
      </c>
      <c r="AO36" s="210">
        <f t="shared" si="18"/>
        <v>16620</v>
      </c>
      <c r="AP36" s="210">
        <f t="shared" si="19"/>
        <v>16620</v>
      </c>
      <c r="AQ36" s="210">
        <f t="shared" si="19"/>
        <v>16620</v>
      </c>
      <c r="AR36" s="210">
        <f t="shared" si="19"/>
        <v>16620</v>
      </c>
      <c r="AS36" s="210">
        <f t="shared" si="19"/>
        <v>16620</v>
      </c>
      <c r="AT36" s="210">
        <f t="shared" si="19"/>
        <v>16620</v>
      </c>
      <c r="AU36" s="210">
        <f t="shared" si="19"/>
        <v>16620</v>
      </c>
      <c r="AV36" s="210">
        <f t="shared" si="19"/>
        <v>16620</v>
      </c>
      <c r="AW36" s="210">
        <f t="shared" si="19"/>
        <v>16620</v>
      </c>
      <c r="AX36" s="210">
        <f t="shared" si="19"/>
        <v>16620</v>
      </c>
      <c r="AY36" s="210">
        <f t="shared" si="19"/>
        <v>16620</v>
      </c>
      <c r="AZ36" s="210">
        <f t="shared" si="20"/>
        <v>16620</v>
      </c>
      <c r="BA36" s="210">
        <f t="shared" si="20"/>
        <v>16506.727272727272</v>
      </c>
      <c r="BB36" s="210">
        <f t="shared" si="20"/>
        <v>16280.181818181818</v>
      </c>
      <c r="BC36" s="210">
        <f t="shared" si="20"/>
        <v>16053.636363636364</v>
      </c>
      <c r="BD36" s="210">
        <f t="shared" si="20"/>
        <v>15827.09090909091</v>
      </c>
      <c r="BE36" s="210">
        <f t="shared" si="20"/>
        <v>15600.545454545454</v>
      </c>
      <c r="BF36" s="210">
        <f t="shared" si="20"/>
        <v>15374</v>
      </c>
      <c r="BG36" s="210">
        <f t="shared" si="20"/>
        <v>15147.454545454546</v>
      </c>
      <c r="BH36" s="210">
        <f t="shared" si="20"/>
        <v>14920.909090909092</v>
      </c>
      <c r="BI36" s="210">
        <f t="shared" si="20"/>
        <v>14694.363636363636</v>
      </c>
      <c r="BJ36" s="210">
        <f t="shared" si="21"/>
        <v>14467.818181818182</v>
      </c>
      <c r="BK36" s="210">
        <f t="shared" si="21"/>
        <v>14241.272727272728</v>
      </c>
      <c r="BL36" s="210">
        <f t="shared" si="21"/>
        <v>14014.727272727272</v>
      </c>
      <c r="BM36" s="210">
        <f t="shared" si="21"/>
        <v>13788.181818181818</v>
      </c>
      <c r="BN36" s="210">
        <f t="shared" si="21"/>
        <v>13561.636363636364</v>
      </c>
      <c r="BO36" s="210">
        <f t="shared" si="21"/>
        <v>13335.090909090908</v>
      </c>
      <c r="BP36" s="210">
        <f t="shared" si="21"/>
        <v>13108.545454545454</v>
      </c>
      <c r="BQ36" s="210">
        <f t="shared" si="21"/>
        <v>12882</v>
      </c>
      <c r="BR36" s="210">
        <f t="shared" si="21"/>
        <v>12655.454545454546</v>
      </c>
      <c r="BS36" s="210">
        <f t="shared" si="21"/>
        <v>12428.909090909092</v>
      </c>
      <c r="BT36" s="210">
        <f t="shared" si="22"/>
        <v>12202.363636363636</v>
      </c>
      <c r="BU36" s="210">
        <f t="shared" si="22"/>
        <v>11975.818181818182</v>
      </c>
      <c r="BV36" s="210">
        <f t="shared" si="22"/>
        <v>11749.272727272728</v>
      </c>
      <c r="BW36" s="210">
        <f t="shared" si="22"/>
        <v>11522.727272727272</v>
      </c>
      <c r="BX36" s="210">
        <f t="shared" si="22"/>
        <v>11296.181818181818</v>
      </c>
      <c r="BY36" s="210">
        <f t="shared" si="22"/>
        <v>11069.636363636364</v>
      </c>
      <c r="BZ36" s="210">
        <f t="shared" si="22"/>
        <v>10843.090909090908</v>
      </c>
      <c r="CA36" s="210">
        <f t="shared" si="22"/>
        <v>10616.545454545456</v>
      </c>
      <c r="CB36" s="210">
        <f t="shared" si="22"/>
        <v>10390</v>
      </c>
      <c r="CC36" s="210">
        <f t="shared" si="22"/>
        <v>10163.454545454544</v>
      </c>
      <c r="CD36" s="210">
        <f t="shared" si="23"/>
        <v>9936.9090909090919</v>
      </c>
      <c r="CE36" s="210">
        <f t="shared" si="23"/>
        <v>9710.363636363636</v>
      </c>
      <c r="CF36" s="210">
        <f t="shared" si="23"/>
        <v>9483.818181818182</v>
      </c>
      <c r="CG36" s="210">
        <f t="shared" si="23"/>
        <v>9257.2727272727279</v>
      </c>
      <c r="CH36" s="210">
        <f t="shared" si="23"/>
        <v>9144</v>
      </c>
      <c r="CI36" s="210">
        <f t="shared" si="23"/>
        <v>9144</v>
      </c>
      <c r="CJ36" s="210">
        <f t="shared" si="23"/>
        <v>9144</v>
      </c>
      <c r="CK36" s="210">
        <f t="shared" si="23"/>
        <v>9144</v>
      </c>
      <c r="CL36" s="210">
        <f t="shared" si="23"/>
        <v>9144</v>
      </c>
      <c r="CM36" s="210">
        <f t="shared" si="23"/>
        <v>9144</v>
      </c>
      <c r="CN36" s="210">
        <f t="shared" si="24"/>
        <v>9144</v>
      </c>
      <c r="CO36" s="210">
        <f t="shared" si="24"/>
        <v>9144</v>
      </c>
      <c r="CP36" s="210">
        <f t="shared" si="24"/>
        <v>9144</v>
      </c>
      <c r="CQ36" s="210">
        <f t="shared" si="24"/>
        <v>9144</v>
      </c>
      <c r="CR36" s="210">
        <f t="shared" si="24"/>
        <v>9144</v>
      </c>
      <c r="CS36" s="210">
        <f t="shared" si="24"/>
        <v>9144</v>
      </c>
      <c r="CT36" s="210">
        <f t="shared" si="24"/>
        <v>9144</v>
      </c>
      <c r="CU36" s="210">
        <f t="shared" si="24"/>
        <v>9144</v>
      </c>
      <c r="CV36" s="210">
        <f t="shared" si="24"/>
        <v>9144</v>
      </c>
      <c r="CW36" s="210">
        <f t="shared" si="24"/>
        <v>9144</v>
      </c>
      <c r="CX36" s="210">
        <f t="shared" si="25"/>
        <v>9144</v>
      </c>
      <c r="CY36" s="210">
        <f t="shared" si="25"/>
        <v>9144</v>
      </c>
      <c r="CZ36" s="210">
        <f t="shared" si="25"/>
        <v>9144</v>
      </c>
      <c r="DA36" s="210">
        <f t="shared" si="25"/>
        <v>9144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1500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22.058823529411764</v>
      </c>
      <c r="T37" s="210">
        <f t="shared" si="17"/>
        <v>66.17647058823529</v>
      </c>
      <c r="U37" s="210">
        <f t="shared" si="17"/>
        <v>110.29411764705883</v>
      </c>
      <c r="V37" s="210">
        <f t="shared" si="17"/>
        <v>154.41176470588235</v>
      </c>
      <c r="W37" s="210">
        <f t="shared" si="17"/>
        <v>198.52941176470588</v>
      </c>
      <c r="X37" s="210">
        <f t="shared" si="17"/>
        <v>242.64705882352942</v>
      </c>
      <c r="Y37" s="210">
        <f t="shared" si="17"/>
        <v>286.76470588235293</v>
      </c>
      <c r="Z37" s="210">
        <f t="shared" si="18"/>
        <v>330.88235294117646</v>
      </c>
      <c r="AA37" s="210">
        <f t="shared" si="18"/>
        <v>375</v>
      </c>
      <c r="AB37" s="210">
        <f t="shared" si="18"/>
        <v>419.11764705882354</v>
      </c>
      <c r="AC37" s="210">
        <f t="shared" si="18"/>
        <v>463.23529411764707</v>
      </c>
      <c r="AD37" s="210">
        <f t="shared" si="18"/>
        <v>507.35294117647061</v>
      </c>
      <c r="AE37" s="210">
        <f t="shared" si="18"/>
        <v>551.47058823529414</v>
      </c>
      <c r="AF37" s="210">
        <f t="shared" si="18"/>
        <v>595.58823529411768</v>
      </c>
      <c r="AG37" s="210">
        <f t="shared" si="18"/>
        <v>639.70588235294122</v>
      </c>
      <c r="AH37" s="210">
        <f t="shared" si="18"/>
        <v>683.82352941176475</v>
      </c>
      <c r="AI37" s="210">
        <f t="shared" si="18"/>
        <v>727.94117647058829</v>
      </c>
      <c r="AJ37" s="210">
        <f t="shared" si="19"/>
        <v>772.05882352941171</v>
      </c>
      <c r="AK37" s="210">
        <f t="shared" si="19"/>
        <v>816.17647058823525</v>
      </c>
      <c r="AL37" s="210">
        <f t="shared" si="19"/>
        <v>860.29411764705878</v>
      </c>
      <c r="AM37" s="210">
        <f t="shared" si="19"/>
        <v>904.41176470588232</v>
      </c>
      <c r="AN37" s="210">
        <f t="shared" si="19"/>
        <v>948.52941176470586</v>
      </c>
      <c r="AO37" s="210">
        <f t="shared" si="19"/>
        <v>992.64705882352939</v>
      </c>
      <c r="AP37" s="210">
        <f t="shared" si="19"/>
        <v>1036.7647058823529</v>
      </c>
      <c r="AQ37" s="210">
        <f t="shared" si="19"/>
        <v>1080.8823529411766</v>
      </c>
      <c r="AR37" s="210">
        <f t="shared" si="19"/>
        <v>1125</v>
      </c>
      <c r="AS37" s="210">
        <f t="shared" si="19"/>
        <v>1169.1176470588234</v>
      </c>
      <c r="AT37" s="210">
        <f t="shared" si="20"/>
        <v>1213.2352941176471</v>
      </c>
      <c r="AU37" s="210">
        <f t="shared" si="20"/>
        <v>1257.3529411764705</v>
      </c>
      <c r="AV37" s="210">
        <f t="shared" si="20"/>
        <v>1301.4705882352941</v>
      </c>
      <c r="AW37" s="210">
        <f t="shared" si="20"/>
        <v>1345.5882352941176</v>
      </c>
      <c r="AX37" s="210">
        <f t="shared" si="20"/>
        <v>1389.7058823529412</v>
      </c>
      <c r="AY37" s="210">
        <f t="shared" si="20"/>
        <v>1433.8235294117646</v>
      </c>
      <c r="AZ37" s="210">
        <f t="shared" si="20"/>
        <v>1477.9411764705883</v>
      </c>
      <c r="BA37" s="210">
        <f t="shared" si="20"/>
        <v>1477.2727272727273</v>
      </c>
      <c r="BB37" s="210">
        <f t="shared" si="20"/>
        <v>1431.8181818181818</v>
      </c>
      <c r="BC37" s="210">
        <f t="shared" si="20"/>
        <v>1386.3636363636363</v>
      </c>
      <c r="BD37" s="210">
        <f t="shared" si="21"/>
        <v>1340.909090909091</v>
      </c>
      <c r="BE37" s="210">
        <f t="shared" si="21"/>
        <v>1295.4545454545455</v>
      </c>
      <c r="BF37" s="210">
        <f t="shared" si="21"/>
        <v>1250</v>
      </c>
      <c r="BG37" s="210">
        <f t="shared" si="21"/>
        <v>1204.5454545454545</v>
      </c>
      <c r="BH37" s="210">
        <f t="shared" si="21"/>
        <v>1159.090909090909</v>
      </c>
      <c r="BI37" s="210">
        <f t="shared" si="21"/>
        <v>1113.6363636363635</v>
      </c>
      <c r="BJ37" s="210">
        <f t="shared" si="21"/>
        <v>1068.1818181818182</v>
      </c>
      <c r="BK37" s="210">
        <f t="shared" si="21"/>
        <v>1022.7272727272727</v>
      </c>
      <c r="BL37" s="210">
        <f t="shared" si="21"/>
        <v>977.27272727272725</v>
      </c>
      <c r="BM37" s="210">
        <f t="shared" si="21"/>
        <v>931.81818181818187</v>
      </c>
      <c r="BN37" s="210">
        <f t="shared" si="22"/>
        <v>886.36363636363637</v>
      </c>
      <c r="BO37" s="210">
        <f t="shared" si="22"/>
        <v>840.90909090909088</v>
      </c>
      <c r="BP37" s="210">
        <f t="shared" si="22"/>
        <v>795.4545454545455</v>
      </c>
      <c r="BQ37" s="210">
        <f t="shared" si="22"/>
        <v>750</v>
      </c>
      <c r="BR37" s="210">
        <f t="shared" si="22"/>
        <v>704.5454545454545</v>
      </c>
      <c r="BS37" s="210">
        <f t="shared" si="22"/>
        <v>659.09090909090912</v>
      </c>
      <c r="BT37" s="210">
        <f t="shared" si="22"/>
        <v>613.63636363636363</v>
      </c>
      <c r="BU37" s="210">
        <f t="shared" si="22"/>
        <v>568.18181818181813</v>
      </c>
      <c r="BV37" s="210">
        <f t="shared" si="22"/>
        <v>522.72727272727275</v>
      </c>
      <c r="BW37" s="210">
        <f t="shared" si="22"/>
        <v>477.27272727272725</v>
      </c>
      <c r="BX37" s="210">
        <f t="shared" si="23"/>
        <v>431.81818181818176</v>
      </c>
      <c r="BY37" s="210">
        <f t="shared" si="23"/>
        <v>386.36363636363626</v>
      </c>
      <c r="BZ37" s="210">
        <f t="shared" si="23"/>
        <v>340.90909090909099</v>
      </c>
      <c r="CA37" s="210">
        <f t="shared" si="23"/>
        <v>295.4545454545455</v>
      </c>
      <c r="CB37" s="210">
        <f t="shared" si="23"/>
        <v>250</v>
      </c>
      <c r="CC37" s="210">
        <f t="shared" si="23"/>
        <v>204.5454545454545</v>
      </c>
      <c r="CD37" s="210">
        <f t="shared" si="23"/>
        <v>159.09090909090901</v>
      </c>
      <c r="CE37" s="210">
        <f t="shared" si="23"/>
        <v>113.63636363636374</v>
      </c>
      <c r="CF37" s="210">
        <f t="shared" si="23"/>
        <v>68.181818181818244</v>
      </c>
      <c r="CG37" s="210">
        <f t="shared" si="23"/>
        <v>22.727272727272748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28546.337800084457</v>
      </c>
      <c r="C38" s="203">
        <f>Income!C88</f>
        <v>59571.497140333879</v>
      </c>
      <c r="D38" s="203">
        <f>Income!D88</f>
        <v>149794.21514271066</v>
      </c>
      <c r="E38" s="203">
        <f>Income!E88</f>
        <v>331538.57665356348</v>
      </c>
      <c r="F38" s="204">
        <f t="shared" ref="F38:AK38" si="26">SUM(F25:F37)</f>
        <v>28391.258668312112</v>
      </c>
      <c r="G38" s="204">
        <f t="shared" si="26"/>
        <v>28391.258668312112</v>
      </c>
      <c r="H38" s="204">
        <f t="shared" si="26"/>
        <v>28391.258668312112</v>
      </c>
      <c r="I38" s="204">
        <f t="shared" si="26"/>
        <v>28391.258668312112</v>
      </c>
      <c r="J38" s="204">
        <f t="shared" si="26"/>
        <v>28391.258668312112</v>
      </c>
      <c r="K38" s="204">
        <f t="shared" si="26"/>
        <v>28391.258668312112</v>
      </c>
      <c r="L38" s="204">
        <f t="shared" si="26"/>
        <v>28391.258668312112</v>
      </c>
      <c r="M38" s="204">
        <f t="shared" si="26"/>
        <v>28391.258668312112</v>
      </c>
      <c r="N38" s="204">
        <f t="shared" si="26"/>
        <v>28391.258668312112</v>
      </c>
      <c r="O38" s="204">
        <f t="shared" si="26"/>
        <v>28391.258668312112</v>
      </c>
      <c r="P38" s="204">
        <f t="shared" si="26"/>
        <v>28391.258668312112</v>
      </c>
      <c r="Q38" s="204">
        <f t="shared" si="26"/>
        <v>28391.258668312112</v>
      </c>
      <c r="R38" s="204">
        <f t="shared" si="26"/>
        <v>28391.258668312112</v>
      </c>
      <c r="S38" s="204">
        <f t="shared" si="26"/>
        <v>28840.648114811451</v>
      </c>
      <c r="T38" s="204">
        <f t="shared" si="26"/>
        <v>29739.427007810129</v>
      </c>
      <c r="U38" s="204">
        <f t="shared" si="26"/>
        <v>30638.205900808807</v>
      </c>
      <c r="V38" s="204">
        <f t="shared" si="26"/>
        <v>31536.984793807489</v>
      </c>
      <c r="W38" s="204">
        <f t="shared" si="26"/>
        <v>32435.763686806167</v>
      </c>
      <c r="X38" s="204">
        <f t="shared" si="26"/>
        <v>33334.542579804845</v>
      </c>
      <c r="Y38" s="204">
        <f t="shared" si="26"/>
        <v>34233.321472803524</v>
      </c>
      <c r="Z38" s="204">
        <f t="shared" si="26"/>
        <v>35132.100365802202</v>
      </c>
      <c r="AA38" s="204">
        <f t="shared" si="26"/>
        <v>36030.879258800887</v>
      </c>
      <c r="AB38" s="204">
        <f t="shared" si="26"/>
        <v>36929.658151799566</v>
      </c>
      <c r="AC38" s="204">
        <f t="shared" si="26"/>
        <v>37828.437044798251</v>
      </c>
      <c r="AD38" s="204">
        <f t="shared" si="26"/>
        <v>38727.215937796929</v>
      </c>
      <c r="AE38" s="204">
        <f t="shared" si="26"/>
        <v>39625.9948307956</v>
      </c>
      <c r="AF38" s="204">
        <f t="shared" si="26"/>
        <v>40524.773723794286</v>
      </c>
      <c r="AG38" s="204">
        <f t="shared" si="26"/>
        <v>41423.552616792971</v>
      </c>
      <c r="AH38" s="204">
        <f t="shared" si="26"/>
        <v>42322.331509791642</v>
      </c>
      <c r="AI38" s="204">
        <f t="shared" si="26"/>
        <v>43221.11040279032</v>
      </c>
      <c r="AJ38" s="204">
        <f t="shared" si="26"/>
        <v>44119.889295789006</v>
      </c>
      <c r="AK38" s="204">
        <f t="shared" si="26"/>
        <v>45018.668188787684</v>
      </c>
      <c r="AL38" s="204">
        <f t="shared" ref="AL38:BQ38" si="27">SUM(AL25:AL37)</f>
        <v>45917.447081786355</v>
      </c>
      <c r="AM38" s="204">
        <f t="shared" si="27"/>
        <v>46816.22597478504</v>
      </c>
      <c r="AN38" s="204">
        <f t="shared" si="27"/>
        <v>47715.004867783726</v>
      </c>
      <c r="AO38" s="204">
        <f t="shared" si="27"/>
        <v>48613.783760782411</v>
      </c>
      <c r="AP38" s="204">
        <f t="shared" si="27"/>
        <v>49512.562653781089</v>
      </c>
      <c r="AQ38" s="204">
        <f t="shared" si="27"/>
        <v>50411.341546779768</v>
      </c>
      <c r="AR38" s="204">
        <f t="shared" si="27"/>
        <v>51310.120439778446</v>
      </c>
      <c r="AS38" s="204">
        <f t="shared" si="27"/>
        <v>52208.899332777124</v>
      </c>
      <c r="AT38" s="204">
        <f t="shared" si="27"/>
        <v>53107.67822577581</v>
      </c>
      <c r="AU38" s="204">
        <f t="shared" si="27"/>
        <v>54006.457118774473</v>
      </c>
      <c r="AV38" s="204">
        <f t="shared" si="27"/>
        <v>54905.236011773159</v>
      </c>
      <c r="AW38" s="204">
        <f t="shared" si="27"/>
        <v>55804.014904771844</v>
      </c>
      <c r="AX38" s="204">
        <f t="shared" si="27"/>
        <v>56702.793797770522</v>
      </c>
      <c r="AY38" s="204">
        <f t="shared" si="27"/>
        <v>57601.572690769201</v>
      </c>
      <c r="AZ38" s="204">
        <f t="shared" si="27"/>
        <v>58500.351583767879</v>
      </c>
      <c r="BA38" s="204">
        <f t="shared" si="27"/>
        <v>60326.172456213331</v>
      </c>
      <c r="BB38" s="204">
        <f t="shared" si="27"/>
        <v>63079.035308105565</v>
      </c>
      <c r="BC38" s="204">
        <f t="shared" si="27"/>
        <v>65831.898159997785</v>
      </c>
      <c r="BD38" s="204">
        <f t="shared" si="27"/>
        <v>68584.761011890005</v>
      </c>
      <c r="BE38" s="204">
        <f t="shared" si="27"/>
        <v>71337.623863782224</v>
      </c>
      <c r="BF38" s="204">
        <f t="shared" si="27"/>
        <v>74090.486715674459</v>
      </c>
      <c r="BG38" s="204">
        <f t="shared" si="27"/>
        <v>76843.349567566693</v>
      </c>
      <c r="BH38" s="204">
        <f t="shared" si="27"/>
        <v>79596.212419458912</v>
      </c>
      <c r="BI38" s="204">
        <f t="shared" si="27"/>
        <v>82349.075271351132</v>
      </c>
      <c r="BJ38" s="204">
        <f t="shared" si="27"/>
        <v>85101.938123243352</v>
      </c>
      <c r="BK38" s="204">
        <f t="shared" si="27"/>
        <v>87854.8009751356</v>
      </c>
      <c r="BL38" s="204">
        <f t="shared" si="27"/>
        <v>90607.66382702782</v>
      </c>
      <c r="BM38" s="204">
        <f t="shared" si="27"/>
        <v>93360.52667892004</v>
      </c>
      <c r="BN38" s="204">
        <f t="shared" si="27"/>
        <v>96113.389530812259</v>
      </c>
      <c r="BO38" s="204">
        <f t="shared" si="27"/>
        <v>98866.252382704479</v>
      </c>
      <c r="BP38" s="204">
        <f t="shared" si="27"/>
        <v>101619.11523459671</v>
      </c>
      <c r="BQ38" s="204">
        <f t="shared" si="27"/>
        <v>104371.97808648893</v>
      </c>
      <c r="BR38" s="204">
        <f t="shared" ref="BR38:CW38" si="28">SUM(BR25:BR37)</f>
        <v>107124.84093838115</v>
      </c>
      <c r="BS38" s="204">
        <f t="shared" si="28"/>
        <v>109877.7037902734</v>
      </c>
      <c r="BT38" s="204">
        <f t="shared" si="28"/>
        <v>112630.56664216562</v>
      </c>
      <c r="BU38" s="204">
        <f t="shared" si="28"/>
        <v>115383.42949405784</v>
      </c>
      <c r="BV38" s="204">
        <f t="shared" si="28"/>
        <v>118136.29234595007</v>
      </c>
      <c r="BW38" s="204">
        <f t="shared" si="28"/>
        <v>120889.15519784226</v>
      </c>
      <c r="BX38" s="204">
        <f t="shared" si="28"/>
        <v>123642.01804973451</v>
      </c>
      <c r="BY38" s="204">
        <f t="shared" si="28"/>
        <v>126394.88090162672</v>
      </c>
      <c r="BZ38" s="204">
        <f t="shared" si="28"/>
        <v>129147.74375351897</v>
      </c>
      <c r="CA38" s="204">
        <f t="shared" si="28"/>
        <v>131900.60660541119</v>
      </c>
      <c r="CB38" s="204">
        <f t="shared" si="28"/>
        <v>134653.46945730341</v>
      </c>
      <c r="CC38" s="204">
        <f t="shared" si="28"/>
        <v>137406.33230919563</v>
      </c>
      <c r="CD38" s="204">
        <f t="shared" si="28"/>
        <v>140159.19516108788</v>
      </c>
      <c r="CE38" s="204">
        <f t="shared" si="28"/>
        <v>142912.05801298009</v>
      </c>
      <c r="CF38" s="204">
        <f t="shared" si="28"/>
        <v>145664.92086487231</v>
      </c>
      <c r="CG38" s="204">
        <f t="shared" si="28"/>
        <v>148417.78371676453</v>
      </c>
      <c r="CH38" s="204">
        <f t="shared" si="28"/>
        <v>155473.72643992479</v>
      </c>
      <c r="CI38" s="204">
        <f t="shared" si="28"/>
        <v>166832.7490343531</v>
      </c>
      <c r="CJ38" s="204">
        <f t="shared" si="28"/>
        <v>178191.7716287814</v>
      </c>
      <c r="CK38" s="204">
        <f t="shared" si="28"/>
        <v>189550.7942232097</v>
      </c>
      <c r="CL38" s="204">
        <f t="shared" si="28"/>
        <v>200909.816817638</v>
      </c>
      <c r="CM38" s="204">
        <f t="shared" si="28"/>
        <v>212268.83941206633</v>
      </c>
      <c r="CN38" s="204">
        <f t="shared" si="28"/>
        <v>223627.8620064946</v>
      </c>
      <c r="CO38" s="204">
        <f t="shared" si="28"/>
        <v>234986.88460092293</v>
      </c>
      <c r="CP38" s="204">
        <f t="shared" si="28"/>
        <v>246345.9071953512</v>
      </c>
      <c r="CQ38" s="204">
        <f t="shared" si="28"/>
        <v>257704.92978977953</v>
      </c>
      <c r="CR38" s="204">
        <f t="shared" si="28"/>
        <v>269063.95238420786</v>
      </c>
      <c r="CS38" s="204">
        <f t="shared" si="28"/>
        <v>280422.97497863614</v>
      </c>
      <c r="CT38" s="204">
        <f t="shared" si="28"/>
        <v>291781.99757306441</v>
      </c>
      <c r="CU38" s="204">
        <f t="shared" si="28"/>
        <v>303141.02016749274</v>
      </c>
      <c r="CV38" s="204">
        <f t="shared" si="28"/>
        <v>314500.04276192107</v>
      </c>
      <c r="CW38" s="204">
        <f t="shared" si="28"/>
        <v>325859.06535634934</v>
      </c>
      <c r="CX38" s="204">
        <f>SUM(CX25:CX37)</f>
        <v>331538.57665356348</v>
      </c>
      <c r="CY38" s="204">
        <f>SUM(CY25:CY37)</f>
        <v>331538.57665356348</v>
      </c>
      <c r="CZ38" s="204">
        <f>SUM(CZ25:CZ37)</f>
        <v>331538.57665356348</v>
      </c>
      <c r="DA38" s="204">
        <f>SUM(DA25:DA37)</f>
        <v>331538.57665356348</v>
      </c>
    </row>
    <row r="39" spans="1:105">
      <c r="A39" s="201" t="str">
        <f>Income!A89</f>
        <v>Food Poverty line</v>
      </c>
      <c r="B39" s="203">
        <f>Income!B89</f>
        <v>20747.835464717951</v>
      </c>
      <c r="C39" s="203">
        <f>Income!C89</f>
        <v>20712.835464717951</v>
      </c>
      <c r="D39" s="203">
        <f>Income!D89</f>
        <v>20683.035464717948</v>
      </c>
      <c r="E39" s="203">
        <f>Income!E89</f>
        <v>20755.035464717948</v>
      </c>
      <c r="F39" s="204">
        <f t="shared" ref="F39:U39" si="29">IF(F$2&lt;=($B$2+$C$2+$D$2),IF(F$2&lt;=($B$2+$C$2),IF(F$2&lt;=$B$2,$B39,$C39),$D39),$E39)</f>
        <v>20747.835464717951</v>
      </c>
      <c r="G39" s="204">
        <f t="shared" si="29"/>
        <v>20747.835464717951</v>
      </c>
      <c r="H39" s="204">
        <f t="shared" si="29"/>
        <v>20747.835464717951</v>
      </c>
      <c r="I39" s="204">
        <f t="shared" si="29"/>
        <v>20747.835464717951</v>
      </c>
      <c r="J39" s="204">
        <f t="shared" si="29"/>
        <v>20747.835464717951</v>
      </c>
      <c r="K39" s="204">
        <f t="shared" si="29"/>
        <v>20747.835464717951</v>
      </c>
      <c r="L39" s="204">
        <f t="shared" si="29"/>
        <v>20747.835464717951</v>
      </c>
      <c r="M39" s="204">
        <f t="shared" si="29"/>
        <v>20747.835464717951</v>
      </c>
      <c r="N39" s="204">
        <f t="shared" si="29"/>
        <v>20747.835464717951</v>
      </c>
      <c r="O39" s="204">
        <f t="shared" si="29"/>
        <v>20747.835464717951</v>
      </c>
      <c r="P39" s="204">
        <f t="shared" si="29"/>
        <v>20747.835464717951</v>
      </c>
      <c r="Q39" s="204">
        <f t="shared" si="29"/>
        <v>20747.835464717951</v>
      </c>
      <c r="R39" s="204">
        <f t="shared" si="29"/>
        <v>20747.835464717951</v>
      </c>
      <c r="S39" s="204">
        <f t="shared" si="29"/>
        <v>20747.835464717951</v>
      </c>
      <c r="T39" s="204">
        <f t="shared" si="29"/>
        <v>20747.835464717951</v>
      </c>
      <c r="U39" s="204">
        <f t="shared" si="29"/>
        <v>20747.835464717951</v>
      </c>
      <c r="V39" s="204">
        <f t="shared" ref="V39:AK40" si="30">IF(V$2&lt;=($B$2+$C$2+$D$2),IF(V$2&lt;=($B$2+$C$2),IF(V$2&lt;=$B$2,$B39,$C39),$D39),$E39)</f>
        <v>20747.835464717951</v>
      </c>
      <c r="W39" s="204">
        <f t="shared" si="30"/>
        <v>20747.835464717951</v>
      </c>
      <c r="X39" s="204">
        <f t="shared" si="30"/>
        <v>20747.835464717951</v>
      </c>
      <c r="Y39" s="204">
        <f t="shared" si="30"/>
        <v>20747.835464717951</v>
      </c>
      <c r="Z39" s="204">
        <f t="shared" si="30"/>
        <v>20747.835464717951</v>
      </c>
      <c r="AA39" s="204">
        <f t="shared" si="30"/>
        <v>20747.835464717951</v>
      </c>
      <c r="AB39" s="204">
        <f t="shared" si="30"/>
        <v>20747.835464717951</v>
      </c>
      <c r="AC39" s="204">
        <f t="shared" si="30"/>
        <v>20747.835464717951</v>
      </c>
      <c r="AD39" s="204">
        <f t="shared" si="30"/>
        <v>20747.835464717951</v>
      </c>
      <c r="AE39" s="204">
        <f t="shared" si="30"/>
        <v>20712.835464717951</v>
      </c>
      <c r="AF39" s="204">
        <f t="shared" si="30"/>
        <v>20712.835464717951</v>
      </c>
      <c r="AG39" s="204">
        <f t="shared" si="30"/>
        <v>20712.835464717951</v>
      </c>
      <c r="AH39" s="204">
        <f t="shared" si="30"/>
        <v>20712.835464717951</v>
      </c>
      <c r="AI39" s="204">
        <f t="shared" si="30"/>
        <v>20712.835464717951</v>
      </c>
      <c r="AJ39" s="204">
        <f t="shared" si="30"/>
        <v>20712.835464717951</v>
      </c>
      <c r="AK39" s="204">
        <f t="shared" si="30"/>
        <v>20712.835464717951</v>
      </c>
      <c r="AL39" s="204">
        <f t="shared" ref="AL39:BA40" si="31">IF(AL$2&lt;=($B$2+$C$2+$D$2),IF(AL$2&lt;=($B$2+$C$2),IF(AL$2&lt;=$B$2,$B39,$C39),$D39),$E39)</f>
        <v>20712.835464717951</v>
      </c>
      <c r="AM39" s="204">
        <f t="shared" si="31"/>
        <v>20712.835464717951</v>
      </c>
      <c r="AN39" s="204">
        <f t="shared" si="31"/>
        <v>20712.835464717951</v>
      </c>
      <c r="AO39" s="204">
        <f t="shared" si="31"/>
        <v>20712.835464717951</v>
      </c>
      <c r="AP39" s="204">
        <f t="shared" si="31"/>
        <v>20712.835464717951</v>
      </c>
      <c r="AQ39" s="204">
        <f t="shared" si="31"/>
        <v>20712.835464717951</v>
      </c>
      <c r="AR39" s="204">
        <f t="shared" si="31"/>
        <v>20712.835464717951</v>
      </c>
      <c r="AS39" s="204">
        <f t="shared" si="31"/>
        <v>20712.835464717951</v>
      </c>
      <c r="AT39" s="204">
        <f t="shared" si="31"/>
        <v>20712.835464717951</v>
      </c>
      <c r="AU39" s="204">
        <f t="shared" si="31"/>
        <v>20712.835464717951</v>
      </c>
      <c r="AV39" s="204">
        <f t="shared" si="31"/>
        <v>20712.835464717951</v>
      </c>
      <c r="AW39" s="204">
        <f t="shared" si="31"/>
        <v>20712.835464717951</v>
      </c>
      <c r="AX39" s="204">
        <f t="shared" si="31"/>
        <v>20712.835464717951</v>
      </c>
      <c r="AY39" s="204">
        <f t="shared" si="31"/>
        <v>20712.835464717951</v>
      </c>
      <c r="AZ39" s="204">
        <f t="shared" si="31"/>
        <v>20712.835464717951</v>
      </c>
      <c r="BA39" s="204">
        <f t="shared" si="31"/>
        <v>20712.835464717951</v>
      </c>
      <c r="BB39" s="204">
        <f t="shared" ref="BB39:CD40" si="32">IF(BB$2&lt;=($B$2+$C$2+$D$2),IF(BB$2&lt;=($B$2+$C$2),IF(BB$2&lt;=$B$2,$B39,$C39),$D39),$E39)</f>
        <v>20712.835464717951</v>
      </c>
      <c r="BC39" s="204">
        <f t="shared" si="32"/>
        <v>20712.835464717951</v>
      </c>
      <c r="BD39" s="204">
        <f t="shared" si="32"/>
        <v>20712.835464717951</v>
      </c>
      <c r="BE39" s="204">
        <f t="shared" si="32"/>
        <v>20712.835464717951</v>
      </c>
      <c r="BF39" s="204">
        <f t="shared" si="32"/>
        <v>20712.835464717951</v>
      </c>
      <c r="BG39" s="204">
        <f t="shared" si="32"/>
        <v>20712.835464717951</v>
      </c>
      <c r="BH39" s="204">
        <f t="shared" si="32"/>
        <v>20712.835464717951</v>
      </c>
      <c r="BI39" s="204">
        <f t="shared" si="32"/>
        <v>20712.835464717951</v>
      </c>
      <c r="BJ39" s="204">
        <f t="shared" si="32"/>
        <v>20712.835464717951</v>
      </c>
      <c r="BK39" s="204">
        <f t="shared" si="32"/>
        <v>20712.835464717951</v>
      </c>
      <c r="BL39" s="204">
        <f t="shared" si="32"/>
        <v>20712.835464717951</v>
      </c>
      <c r="BM39" s="204">
        <f t="shared" si="32"/>
        <v>20712.835464717951</v>
      </c>
      <c r="BN39" s="204">
        <f t="shared" si="32"/>
        <v>20712.835464717951</v>
      </c>
      <c r="BO39" s="204">
        <f t="shared" si="32"/>
        <v>20712.835464717951</v>
      </c>
      <c r="BP39" s="204">
        <f t="shared" si="32"/>
        <v>20712.835464717951</v>
      </c>
      <c r="BQ39" s="204">
        <f t="shared" si="32"/>
        <v>20712.835464717951</v>
      </c>
      <c r="BR39" s="204">
        <f t="shared" si="32"/>
        <v>20712.835464717951</v>
      </c>
      <c r="BS39" s="204">
        <f t="shared" si="32"/>
        <v>20712.835464717951</v>
      </c>
      <c r="BT39" s="204">
        <f t="shared" si="32"/>
        <v>20712.835464717951</v>
      </c>
      <c r="BU39" s="204">
        <f t="shared" si="32"/>
        <v>20712.835464717951</v>
      </c>
      <c r="BV39" s="204">
        <f t="shared" si="32"/>
        <v>20683.035464717948</v>
      </c>
      <c r="BW39" s="204">
        <f t="shared" si="32"/>
        <v>20683.035464717948</v>
      </c>
      <c r="BX39" s="204">
        <f t="shared" si="32"/>
        <v>20683.035464717948</v>
      </c>
      <c r="BY39" s="204">
        <f t="shared" si="32"/>
        <v>20683.035464717948</v>
      </c>
      <c r="BZ39" s="204">
        <f t="shared" si="32"/>
        <v>20683.035464717948</v>
      </c>
      <c r="CA39" s="204">
        <f t="shared" si="32"/>
        <v>20683.035464717948</v>
      </c>
      <c r="CB39" s="204">
        <f t="shared" si="32"/>
        <v>20683.035464717948</v>
      </c>
      <c r="CC39" s="204">
        <f t="shared" si="32"/>
        <v>20683.035464717948</v>
      </c>
      <c r="CD39" s="204">
        <f t="shared" si="32"/>
        <v>20683.035464717948</v>
      </c>
      <c r="CE39" s="204">
        <f t="shared" ref="CE39:CR40" si="33">IF(CE$2&lt;=($B$2+$C$2+$D$2),IF(CE$2&lt;=($B$2+$C$2),IF(CE$2&lt;=$B$2,$B39,$C39),$D39),$E39)</f>
        <v>20683.035464717948</v>
      </c>
      <c r="CF39" s="204">
        <f t="shared" si="33"/>
        <v>20683.035464717948</v>
      </c>
      <c r="CG39" s="204">
        <f t="shared" si="33"/>
        <v>20683.035464717948</v>
      </c>
      <c r="CH39" s="204">
        <f t="shared" si="33"/>
        <v>20683.035464717948</v>
      </c>
      <c r="CI39" s="204">
        <f t="shared" si="33"/>
        <v>20683.035464717948</v>
      </c>
      <c r="CJ39" s="204">
        <f t="shared" si="33"/>
        <v>20683.035464717948</v>
      </c>
      <c r="CK39" s="204">
        <f t="shared" si="33"/>
        <v>20683.035464717948</v>
      </c>
      <c r="CL39" s="204">
        <f t="shared" si="33"/>
        <v>20683.035464717948</v>
      </c>
      <c r="CM39" s="204">
        <f t="shared" si="33"/>
        <v>20683.035464717948</v>
      </c>
      <c r="CN39" s="204">
        <f t="shared" si="33"/>
        <v>20683.035464717948</v>
      </c>
      <c r="CO39" s="204">
        <f t="shared" si="33"/>
        <v>20683.035464717948</v>
      </c>
      <c r="CP39" s="204">
        <f t="shared" si="33"/>
        <v>20683.035464717948</v>
      </c>
      <c r="CQ39" s="204">
        <f t="shared" si="33"/>
        <v>20683.035464717948</v>
      </c>
      <c r="CR39" s="204">
        <f t="shared" si="33"/>
        <v>20683.035464717948</v>
      </c>
      <c r="CS39" s="204">
        <f t="shared" ref="CS39:DA40" si="34">IF(CS$2&lt;=($B$2+$C$2+$D$2),IF(CS$2&lt;=($B$2+$C$2),IF(CS$2&lt;=$B$2,$B39,$C39),$D39),$E39)</f>
        <v>20755.035464717948</v>
      </c>
      <c r="CT39" s="204">
        <f t="shared" si="34"/>
        <v>20755.035464717948</v>
      </c>
      <c r="CU39" s="204">
        <f t="shared" si="34"/>
        <v>20755.035464717948</v>
      </c>
      <c r="CV39" s="204">
        <f t="shared" si="34"/>
        <v>20755.035464717948</v>
      </c>
      <c r="CW39" s="204">
        <f t="shared" si="34"/>
        <v>20755.035464717948</v>
      </c>
      <c r="CX39" s="204">
        <f t="shared" si="34"/>
        <v>20755.035464717948</v>
      </c>
      <c r="CY39" s="204">
        <f t="shared" si="34"/>
        <v>20755.035464717948</v>
      </c>
      <c r="CZ39" s="204">
        <f t="shared" si="34"/>
        <v>20755.035464717948</v>
      </c>
      <c r="DA39" s="204">
        <f t="shared" si="34"/>
        <v>20755.035464717948</v>
      </c>
    </row>
    <row r="40" spans="1:105">
      <c r="A40" s="201" t="str">
        <f>Income!A90</f>
        <v>Lower Bound Poverty line</v>
      </c>
      <c r="B40" s="203">
        <f>Income!B90</f>
        <v>32431.835464717951</v>
      </c>
      <c r="C40" s="203">
        <f>Income!C90</f>
        <v>32396.835464717951</v>
      </c>
      <c r="D40" s="203">
        <f>Income!D90</f>
        <v>32367.035464717948</v>
      </c>
      <c r="E40" s="203">
        <f>Income!E90</f>
        <v>32439.035464717948</v>
      </c>
      <c r="F40" s="204">
        <f t="shared" ref="F40:U40" si="35">IF(F$2&lt;=($B$2+$C$2+$D$2),IF(F$2&lt;=($B$2+$C$2),IF(F$2&lt;=$B$2,$B40,$C40),$D40),$E40)</f>
        <v>32431.835464717951</v>
      </c>
      <c r="G40" s="204">
        <f t="shared" si="35"/>
        <v>32431.835464717951</v>
      </c>
      <c r="H40" s="204">
        <f t="shared" si="35"/>
        <v>32431.835464717951</v>
      </c>
      <c r="I40" s="204">
        <f t="shared" si="35"/>
        <v>32431.835464717951</v>
      </c>
      <c r="J40" s="204">
        <f t="shared" si="35"/>
        <v>32431.835464717951</v>
      </c>
      <c r="K40" s="204">
        <f t="shared" si="35"/>
        <v>32431.835464717951</v>
      </c>
      <c r="L40" s="204">
        <f t="shared" si="35"/>
        <v>32431.835464717951</v>
      </c>
      <c r="M40" s="204">
        <f t="shared" si="35"/>
        <v>32431.835464717951</v>
      </c>
      <c r="N40" s="204">
        <f t="shared" si="35"/>
        <v>32431.835464717951</v>
      </c>
      <c r="O40" s="204">
        <f t="shared" si="35"/>
        <v>32431.835464717951</v>
      </c>
      <c r="P40" s="204">
        <f t="shared" si="35"/>
        <v>32431.835464717951</v>
      </c>
      <c r="Q40" s="204">
        <f t="shared" si="35"/>
        <v>32431.835464717951</v>
      </c>
      <c r="R40" s="204">
        <f t="shared" si="35"/>
        <v>32431.835464717951</v>
      </c>
      <c r="S40" s="204">
        <f t="shared" si="35"/>
        <v>32431.835464717951</v>
      </c>
      <c r="T40" s="204">
        <f t="shared" si="35"/>
        <v>32431.835464717951</v>
      </c>
      <c r="U40" s="204">
        <f t="shared" si="35"/>
        <v>32431.835464717951</v>
      </c>
      <c r="V40" s="204">
        <f t="shared" si="30"/>
        <v>32431.835464717951</v>
      </c>
      <c r="W40" s="204">
        <f t="shared" si="30"/>
        <v>32431.835464717951</v>
      </c>
      <c r="X40" s="204">
        <f t="shared" si="30"/>
        <v>32431.835464717951</v>
      </c>
      <c r="Y40" s="204">
        <f t="shared" si="30"/>
        <v>32431.835464717951</v>
      </c>
      <c r="Z40" s="204">
        <f t="shared" si="30"/>
        <v>32431.835464717951</v>
      </c>
      <c r="AA40" s="204">
        <f t="shared" si="30"/>
        <v>32431.835464717951</v>
      </c>
      <c r="AB40" s="204">
        <f t="shared" si="30"/>
        <v>32431.835464717951</v>
      </c>
      <c r="AC40" s="204">
        <f t="shared" si="30"/>
        <v>32431.835464717951</v>
      </c>
      <c r="AD40" s="204">
        <f t="shared" si="30"/>
        <v>32431.835464717951</v>
      </c>
      <c r="AE40" s="204">
        <f t="shared" si="30"/>
        <v>32396.835464717951</v>
      </c>
      <c r="AF40" s="204">
        <f t="shared" si="30"/>
        <v>32396.835464717951</v>
      </c>
      <c r="AG40" s="204">
        <f t="shared" si="30"/>
        <v>32396.835464717951</v>
      </c>
      <c r="AH40" s="204">
        <f t="shared" si="30"/>
        <v>32396.835464717951</v>
      </c>
      <c r="AI40" s="204">
        <f t="shared" si="30"/>
        <v>32396.835464717951</v>
      </c>
      <c r="AJ40" s="204">
        <f t="shared" si="30"/>
        <v>32396.835464717951</v>
      </c>
      <c r="AK40" s="204">
        <f t="shared" si="30"/>
        <v>32396.835464717951</v>
      </c>
      <c r="AL40" s="204">
        <f t="shared" si="31"/>
        <v>32396.835464717951</v>
      </c>
      <c r="AM40" s="204">
        <f t="shared" si="31"/>
        <v>32396.835464717951</v>
      </c>
      <c r="AN40" s="204">
        <f t="shared" si="31"/>
        <v>32396.835464717951</v>
      </c>
      <c r="AO40" s="204">
        <f t="shared" si="31"/>
        <v>32396.835464717951</v>
      </c>
      <c r="AP40" s="204">
        <f t="shared" si="31"/>
        <v>32396.835464717951</v>
      </c>
      <c r="AQ40" s="204">
        <f t="shared" si="31"/>
        <v>32396.835464717951</v>
      </c>
      <c r="AR40" s="204">
        <f t="shared" si="31"/>
        <v>32396.835464717951</v>
      </c>
      <c r="AS40" s="204">
        <f t="shared" si="31"/>
        <v>32396.835464717951</v>
      </c>
      <c r="AT40" s="204">
        <f t="shared" si="31"/>
        <v>32396.835464717951</v>
      </c>
      <c r="AU40" s="204">
        <f t="shared" si="31"/>
        <v>32396.835464717951</v>
      </c>
      <c r="AV40" s="204">
        <f t="shared" si="31"/>
        <v>32396.835464717951</v>
      </c>
      <c r="AW40" s="204">
        <f t="shared" si="31"/>
        <v>32396.835464717951</v>
      </c>
      <c r="AX40" s="204">
        <f t="shared" si="31"/>
        <v>32396.835464717951</v>
      </c>
      <c r="AY40" s="204">
        <f t="shared" si="31"/>
        <v>32396.835464717951</v>
      </c>
      <c r="AZ40" s="204">
        <f t="shared" si="31"/>
        <v>32396.835464717951</v>
      </c>
      <c r="BA40" s="204">
        <f t="shared" si="31"/>
        <v>32396.835464717951</v>
      </c>
      <c r="BB40" s="204">
        <f t="shared" si="32"/>
        <v>32396.835464717951</v>
      </c>
      <c r="BC40" s="204">
        <f t="shared" si="32"/>
        <v>32396.835464717951</v>
      </c>
      <c r="BD40" s="204">
        <f t="shared" si="32"/>
        <v>32396.835464717951</v>
      </c>
      <c r="BE40" s="204">
        <f t="shared" si="32"/>
        <v>32396.835464717951</v>
      </c>
      <c r="BF40" s="204">
        <f t="shared" si="32"/>
        <v>32396.835464717951</v>
      </c>
      <c r="BG40" s="204">
        <f t="shared" si="32"/>
        <v>32396.835464717951</v>
      </c>
      <c r="BH40" s="204">
        <f t="shared" si="32"/>
        <v>32396.835464717951</v>
      </c>
      <c r="BI40" s="204">
        <f t="shared" si="32"/>
        <v>32396.835464717951</v>
      </c>
      <c r="BJ40" s="204">
        <f t="shared" si="32"/>
        <v>32396.835464717951</v>
      </c>
      <c r="BK40" s="204">
        <f t="shared" si="32"/>
        <v>32396.835464717951</v>
      </c>
      <c r="BL40" s="204">
        <f t="shared" si="32"/>
        <v>32396.835464717951</v>
      </c>
      <c r="BM40" s="204">
        <f t="shared" si="32"/>
        <v>32396.835464717951</v>
      </c>
      <c r="BN40" s="204">
        <f t="shared" si="32"/>
        <v>32396.835464717951</v>
      </c>
      <c r="BO40" s="204">
        <f t="shared" si="32"/>
        <v>32396.835464717951</v>
      </c>
      <c r="BP40" s="204">
        <f t="shared" si="32"/>
        <v>32396.835464717951</v>
      </c>
      <c r="BQ40" s="204">
        <f t="shared" si="32"/>
        <v>32396.835464717951</v>
      </c>
      <c r="BR40" s="204">
        <f t="shared" si="32"/>
        <v>32396.835464717951</v>
      </c>
      <c r="BS40" s="204">
        <f t="shared" si="32"/>
        <v>32396.835464717951</v>
      </c>
      <c r="BT40" s="204">
        <f t="shared" si="32"/>
        <v>32396.835464717951</v>
      </c>
      <c r="BU40" s="204">
        <f t="shared" si="32"/>
        <v>32396.835464717951</v>
      </c>
      <c r="BV40" s="204">
        <f t="shared" si="32"/>
        <v>32367.035464717948</v>
      </c>
      <c r="BW40" s="204">
        <f t="shared" si="32"/>
        <v>32367.035464717948</v>
      </c>
      <c r="BX40" s="204">
        <f t="shared" si="32"/>
        <v>32367.035464717948</v>
      </c>
      <c r="BY40" s="204">
        <f t="shared" si="32"/>
        <v>32367.035464717948</v>
      </c>
      <c r="BZ40" s="204">
        <f t="shared" si="32"/>
        <v>32367.035464717948</v>
      </c>
      <c r="CA40" s="204">
        <f t="shared" si="32"/>
        <v>32367.035464717948</v>
      </c>
      <c r="CB40" s="204">
        <f t="shared" si="32"/>
        <v>32367.035464717948</v>
      </c>
      <c r="CC40" s="204">
        <f t="shared" si="32"/>
        <v>32367.035464717948</v>
      </c>
      <c r="CD40" s="204">
        <f t="shared" si="32"/>
        <v>32367.035464717948</v>
      </c>
      <c r="CE40" s="204">
        <f t="shared" si="33"/>
        <v>32367.035464717948</v>
      </c>
      <c r="CF40" s="204">
        <f t="shared" si="33"/>
        <v>32367.035464717948</v>
      </c>
      <c r="CG40" s="204">
        <f t="shared" si="33"/>
        <v>32367.035464717948</v>
      </c>
      <c r="CH40" s="204">
        <f t="shared" si="33"/>
        <v>32367.035464717948</v>
      </c>
      <c r="CI40" s="204">
        <f t="shared" si="33"/>
        <v>32367.035464717948</v>
      </c>
      <c r="CJ40" s="204">
        <f t="shared" si="33"/>
        <v>32367.035464717948</v>
      </c>
      <c r="CK40" s="204">
        <f t="shared" si="33"/>
        <v>32367.035464717948</v>
      </c>
      <c r="CL40" s="204">
        <f t="shared" si="33"/>
        <v>32367.035464717948</v>
      </c>
      <c r="CM40" s="204">
        <f t="shared" si="33"/>
        <v>32367.035464717948</v>
      </c>
      <c r="CN40" s="204">
        <f t="shared" si="33"/>
        <v>32367.035464717948</v>
      </c>
      <c r="CO40" s="204">
        <f t="shared" si="33"/>
        <v>32367.035464717948</v>
      </c>
      <c r="CP40" s="204">
        <f t="shared" si="33"/>
        <v>32367.035464717948</v>
      </c>
      <c r="CQ40" s="204">
        <f t="shared" si="33"/>
        <v>32367.035464717948</v>
      </c>
      <c r="CR40" s="204">
        <f t="shared" si="33"/>
        <v>32367.035464717948</v>
      </c>
      <c r="CS40" s="204">
        <f t="shared" si="34"/>
        <v>32439.035464717948</v>
      </c>
      <c r="CT40" s="204">
        <f t="shared" si="34"/>
        <v>32439.035464717948</v>
      </c>
      <c r="CU40" s="204">
        <f t="shared" si="34"/>
        <v>32439.035464717948</v>
      </c>
      <c r="CV40" s="204">
        <f t="shared" si="34"/>
        <v>32439.035464717948</v>
      </c>
      <c r="CW40" s="204">
        <f t="shared" si="34"/>
        <v>32439.035464717948</v>
      </c>
      <c r="CX40" s="204">
        <f t="shared" si="34"/>
        <v>32439.035464717948</v>
      </c>
      <c r="CY40" s="204">
        <f t="shared" si="34"/>
        <v>32439.035464717948</v>
      </c>
      <c r="CZ40" s="204">
        <f t="shared" si="34"/>
        <v>32439.035464717948</v>
      </c>
      <c r="DA40" s="204">
        <f t="shared" si="34"/>
        <v>32439.035464717948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39.241417420514871</v>
      </c>
      <c r="T42" s="210">
        <f t="shared" si="36"/>
        <v>39.241417420514871</v>
      </c>
      <c r="U42" s="210">
        <f t="shared" si="36"/>
        <v>39.241417420514871</v>
      </c>
      <c r="V42" s="210">
        <f t="shared" si="36"/>
        <v>39.241417420514871</v>
      </c>
      <c r="W42" s="210">
        <f t="shared" si="36"/>
        <v>39.241417420514871</v>
      </c>
      <c r="X42" s="210">
        <f t="shared" si="36"/>
        <v>39.241417420514871</v>
      </c>
      <c r="Y42" s="210">
        <f t="shared" si="36"/>
        <v>39.241417420514871</v>
      </c>
      <c r="Z42" s="210">
        <f t="shared" si="36"/>
        <v>39.241417420514871</v>
      </c>
      <c r="AA42" s="210">
        <f t="shared" si="36"/>
        <v>39.241417420514871</v>
      </c>
      <c r="AB42" s="210">
        <f t="shared" si="36"/>
        <v>39.241417420514871</v>
      </c>
      <c r="AC42" s="210">
        <f t="shared" si="36"/>
        <v>39.241417420514871</v>
      </c>
      <c r="AD42" s="210">
        <f t="shared" si="36"/>
        <v>39.241417420514871</v>
      </c>
      <c r="AE42" s="210">
        <f t="shared" si="36"/>
        <v>39.241417420514871</v>
      </c>
      <c r="AF42" s="210">
        <f t="shared" si="36"/>
        <v>39.241417420514871</v>
      </c>
      <c r="AG42" s="210">
        <f t="shared" si="36"/>
        <v>39.241417420514871</v>
      </c>
      <c r="AH42" s="210">
        <f t="shared" si="36"/>
        <v>39.241417420514871</v>
      </c>
      <c r="AI42" s="210">
        <f t="shared" si="36"/>
        <v>39.241417420514871</v>
      </c>
      <c r="AJ42" s="210">
        <f t="shared" si="36"/>
        <v>39.241417420514871</v>
      </c>
      <c r="AK42" s="210">
        <f t="shared" si="36"/>
        <v>39.241417420514871</v>
      </c>
      <c r="AL42" s="210">
        <f t="shared" ref="AL42:BQ42" si="37">IF(AL$22&lt;=$E$24,IF(AL$22&lt;=$D$24,IF(AL$22&lt;=$C$24,IF(AL$22&lt;=$B$24,$B108,($C25-$B25)/($C$24-$B$24)),($D25-$C25)/($D$24-$C$24)),($E25-$D25)/($E$24-$D$24)),$F108)</f>
        <v>39.241417420514871</v>
      </c>
      <c r="AM42" s="210">
        <f t="shared" si="37"/>
        <v>39.241417420514871</v>
      </c>
      <c r="AN42" s="210">
        <f t="shared" si="37"/>
        <v>39.241417420514871</v>
      </c>
      <c r="AO42" s="210">
        <f t="shared" si="37"/>
        <v>39.241417420514871</v>
      </c>
      <c r="AP42" s="210">
        <f t="shared" si="37"/>
        <v>39.241417420514871</v>
      </c>
      <c r="AQ42" s="210">
        <f t="shared" si="37"/>
        <v>39.241417420514871</v>
      </c>
      <c r="AR42" s="210">
        <f t="shared" si="37"/>
        <v>39.241417420514871</v>
      </c>
      <c r="AS42" s="210">
        <f t="shared" si="37"/>
        <v>39.241417420514871</v>
      </c>
      <c r="AT42" s="210">
        <f t="shared" si="37"/>
        <v>39.241417420514871</v>
      </c>
      <c r="AU42" s="210">
        <f t="shared" si="37"/>
        <v>39.241417420514871</v>
      </c>
      <c r="AV42" s="210">
        <f t="shared" si="37"/>
        <v>39.241417420514871</v>
      </c>
      <c r="AW42" s="210">
        <f t="shared" si="37"/>
        <v>39.241417420514871</v>
      </c>
      <c r="AX42" s="210">
        <f t="shared" si="37"/>
        <v>39.241417420514871</v>
      </c>
      <c r="AY42" s="210">
        <f t="shared" si="37"/>
        <v>39.241417420514871</v>
      </c>
      <c r="AZ42" s="210">
        <f t="shared" si="37"/>
        <v>39.241417420514871</v>
      </c>
      <c r="BA42" s="210">
        <f t="shared" si="37"/>
        <v>8.5644249719928691</v>
      </c>
      <c r="BB42" s="210">
        <f t="shared" si="37"/>
        <v>8.5644249719928691</v>
      </c>
      <c r="BC42" s="210">
        <f t="shared" si="37"/>
        <v>8.5644249719928691</v>
      </c>
      <c r="BD42" s="210">
        <f t="shared" si="37"/>
        <v>8.5644249719928691</v>
      </c>
      <c r="BE42" s="210">
        <f t="shared" si="37"/>
        <v>8.5644249719928691</v>
      </c>
      <c r="BF42" s="210">
        <f t="shared" si="37"/>
        <v>8.5644249719928691</v>
      </c>
      <c r="BG42" s="210">
        <f t="shared" si="37"/>
        <v>8.5644249719928691</v>
      </c>
      <c r="BH42" s="210">
        <f t="shared" si="37"/>
        <v>8.5644249719928691</v>
      </c>
      <c r="BI42" s="210">
        <f t="shared" si="37"/>
        <v>8.5644249719928691</v>
      </c>
      <c r="BJ42" s="210">
        <f t="shared" si="37"/>
        <v>8.5644249719928691</v>
      </c>
      <c r="BK42" s="210">
        <f t="shared" si="37"/>
        <v>8.5644249719928691</v>
      </c>
      <c r="BL42" s="210">
        <f t="shared" si="37"/>
        <v>8.5644249719928691</v>
      </c>
      <c r="BM42" s="210">
        <f t="shared" si="37"/>
        <v>8.5644249719928691</v>
      </c>
      <c r="BN42" s="210">
        <f t="shared" si="37"/>
        <v>8.5644249719928691</v>
      </c>
      <c r="BO42" s="210">
        <f t="shared" si="37"/>
        <v>8.5644249719928691</v>
      </c>
      <c r="BP42" s="210">
        <f t="shared" si="37"/>
        <v>8.5644249719928691</v>
      </c>
      <c r="BQ42" s="210">
        <f t="shared" si="37"/>
        <v>8.5644249719928691</v>
      </c>
      <c r="BR42" s="210">
        <f t="shared" ref="BR42:DA42" si="38">IF(BR$22&lt;=$E$24,IF(BR$22&lt;=$D$24,IF(BR$22&lt;=$C$24,IF(BR$22&lt;=$B$24,$B108,($C25-$B25)/($C$24-$B$24)),($D25-$C25)/($D$24-$C$24)),($E25-$D25)/($E$24-$D$24)),$F108)</f>
        <v>8.5644249719928691</v>
      </c>
      <c r="BS42" s="210">
        <f t="shared" si="38"/>
        <v>8.5644249719928691</v>
      </c>
      <c r="BT42" s="210">
        <f t="shared" si="38"/>
        <v>8.5644249719928691</v>
      </c>
      <c r="BU42" s="210">
        <f t="shared" si="38"/>
        <v>8.5644249719928691</v>
      </c>
      <c r="BV42" s="210">
        <f t="shared" si="38"/>
        <v>8.5644249719928691</v>
      </c>
      <c r="BW42" s="210">
        <f t="shared" si="38"/>
        <v>8.5644249719928691</v>
      </c>
      <c r="BX42" s="210">
        <f t="shared" si="38"/>
        <v>8.5644249719928691</v>
      </c>
      <c r="BY42" s="210">
        <f t="shared" si="38"/>
        <v>8.5644249719928691</v>
      </c>
      <c r="BZ42" s="210">
        <f t="shared" si="38"/>
        <v>8.5644249719928691</v>
      </c>
      <c r="CA42" s="210">
        <f t="shared" si="38"/>
        <v>8.5644249719928691</v>
      </c>
      <c r="CB42" s="210">
        <f t="shared" si="38"/>
        <v>8.5644249719928691</v>
      </c>
      <c r="CC42" s="210">
        <f t="shared" si="38"/>
        <v>8.5644249719928691</v>
      </c>
      <c r="CD42" s="210">
        <f t="shared" si="38"/>
        <v>8.5644249719928691</v>
      </c>
      <c r="CE42" s="210">
        <f t="shared" si="38"/>
        <v>8.5644249719928691</v>
      </c>
      <c r="CF42" s="210">
        <f t="shared" si="38"/>
        <v>8.5644249719928691</v>
      </c>
      <c r="CG42" s="210">
        <f t="shared" si="38"/>
        <v>8.5644249719928691</v>
      </c>
      <c r="CH42" s="210">
        <f t="shared" si="38"/>
        <v>55.589952572209796</v>
      </c>
      <c r="CI42" s="210">
        <f t="shared" si="38"/>
        <v>55.589952572209796</v>
      </c>
      <c r="CJ42" s="210">
        <f t="shared" si="38"/>
        <v>55.589952572209796</v>
      </c>
      <c r="CK42" s="210">
        <f t="shared" si="38"/>
        <v>55.589952572209796</v>
      </c>
      <c r="CL42" s="210">
        <f t="shared" si="38"/>
        <v>55.589952572209796</v>
      </c>
      <c r="CM42" s="210">
        <f t="shared" si="38"/>
        <v>55.589952572209796</v>
      </c>
      <c r="CN42" s="210">
        <f t="shared" si="38"/>
        <v>55.589952572209796</v>
      </c>
      <c r="CO42" s="210">
        <f t="shared" si="38"/>
        <v>55.589952572209796</v>
      </c>
      <c r="CP42" s="210">
        <f t="shared" si="38"/>
        <v>55.589952572209796</v>
      </c>
      <c r="CQ42" s="210">
        <f t="shared" si="38"/>
        <v>55.589952572209796</v>
      </c>
      <c r="CR42" s="210">
        <f t="shared" si="38"/>
        <v>55.589952572209796</v>
      </c>
      <c r="CS42" s="210">
        <f t="shared" si="38"/>
        <v>55.589952572209796</v>
      </c>
      <c r="CT42" s="210">
        <f t="shared" si="38"/>
        <v>55.589952572209796</v>
      </c>
      <c r="CU42" s="210">
        <f t="shared" si="38"/>
        <v>55.589952572209796</v>
      </c>
      <c r="CV42" s="210">
        <f t="shared" si="38"/>
        <v>55.589952572209796</v>
      </c>
      <c r="CW42" s="210">
        <f t="shared" si="38"/>
        <v>55.589952572209796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11.764705882352942</v>
      </c>
      <c r="T43" s="210">
        <f t="shared" si="39"/>
        <v>11.764705882352942</v>
      </c>
      <c r="U43" s="210">
        <f t="shared" si="39"/>
        <v>11.764705882352942</v>
      </c>
      <c r="V43" s="210">
        <f t="shared" si="39"/>
        <v>11.764705882352942</v>
      </c>
      <c r="W43" s="210">
        <f t="shared" si="39"/>
        <v>11.764705882352942</v>
      </c>
      <c r="X43" s="210">
        <f t="shared" si="39"/>
        <v>11.764705882352942</v>
      </c>
      <c r="Y43" s="210">
        <f t="shared" si="39"/>
        <v>11.764705882352942</v>
      </c>
      <c r="Z43" s="210">
        <f t="shared" si="39"/>
        <v>11.764705882352942</v>
      </c>
      <c r="AA43" s="210">
        <f t="shared" si="39"/>
        <v>11.764705882352942</v>
      </c>
      <c r="AB43" s="210">
        <f t="shared" si="39"/>
        <v>11.764705882352942</v>
      </c>
      <c r="AC43" s="210">
        <f t="shared" si="39"/>
        <v>11.764705882352942</v>
      </c>
      <c r="AD43" s="210">
        <f t="shared" si="39"/>
        <v>11.764705882352942</v>
      </c>
      <c r="AE43" s="210">
        <f t="shared" si="39"/>
        <v>11.764705882352942</v>
      </c>
      <c r="AF43" s="210">
        <f t="shared" si="39"/>
        <v>11.764705882352942</v>
      </c>
      <c r="AG43" s="210">
        <f t="shared" si="39"/>
        <v>11.764705882352942</v>
      </c>
      <c r="AH43" s="210">
        <f t="shared" si="39"/>
        <v>11.764705882352942</v>
      </c>
      <c r="AI43" s="210">
        <f t="shared" si="39"/>
        <v>11.764705882352942</v>
      </c>
      <c r="AJ43" s="210">
        <f t="shared" si="39"/>
        <v>11.764705882352942</v>
      </c>
      <c r="AK43" s="210">
        <f t="shared" si="39"/>
        <v>11.764705882352942</v>
      </c>
      <c r="AL43" s="210">
        <f t="shared" ref="AL43:BQ43" si="40">IF(AL$22&lt;=$E$24,IF(AL$22&lt;=$D$24,IF(AL$22&lt;=$C$24,IF(AL$22&lt;=$B$24,$B109,($C26-$B26)/($C$24-$B$24)),($D26-$C26)/($D$24-$C$24)),($E26-$D26)/($E$24-$D$24)),$F109)</f>
        <v>11.764705882352942</v>
      </c>
      <c r="AM43" s="210">
        <f t="shared" si="40"/>
        <v>11.764705882352942</v>
      </c>
      <c r="AN43" s="210">
        <f t="shared" si="40"/>
        <v>11.764705882352942</v>
      </c>
      <c r="AO43" s="210">
        <f t="shared" si="40"/>
        <v>11.764705882352942</v>
      </c>
      <c r="AP43" s="210">
        <f t="shared" si="40"/>
        <v>11.764705882352942</v>
      </c>
      <c r="AQ43" s="210">
        <f t="shared" si="40"/>
        <v>11.764705882352942</v>
      </c>
      <c r="AR43" s="210">
        <f t="shared" si="40"/>
        <v>11.764705882352942</v>
      </c>
      <c r="AS43" s="210">
        <f t="shared" si="40"/>
        <v>11.764705882352942</v>
      </c>
      <c r="AT43" s="210">
        <f t="shared" si="40"/>
        <v>11.764705882352942</v>
      </c>
      <c r="AU43" s="210">
        <f t="shared" si="40"/>
        <v>11.764705882352942</v>
      </c>
      <c r="AV43" s="210">
        <f t="shared" si="40"/>
        <v>11.764705882352942</v>
      </c>
      <c r="AW43" s="210">
        <f t="shared" si="40"/>
        <v>11.764705882352942</v>
      </c>
      <c r="AX43" s="210">
        <f t="shared" si="40"/>
        <v>11.764705882352942</v>
      </c>
      <c r="AY43" s="210">
        <f t="shared" si="40"/>
        <v>11.764705882352942</v>
      </c>
      <c r="AZ43" s="210">
        <f t="shared" si="40"/>
        <v>11.764705882352942</v>
      </c>
      <c r="BA43" s="210">
        <f t="shared" si="40"/>
        <v>89.842424242424215</v>
      </c>
      <c r="BB43" s="210">
        <f t="shared" si="40"/>
        <v>89.842424242424215</v>
      </c>
      <c r="BC43" s="210">
        <f t="shared" si="40"/>
        <v>89.842424242424215</v>
      </c>
      <c r="BD43" s="210">
        <f t="shared" si="40"/>
        <v>89.842424242424215</v>
      </c>
      <c r="BE43" s="210">
        <f t="shared" si="40"/>
        <v>89.842424242424215</v>
      </c>
      <c r="BF43" s="210">
        <f t="shared" si="40"/>
        <v>89.842424242424215</v>
      </c>
      <c r="BG43" s="210">
        <f t="shared" si="40"/>
        <v>89.842424242424215</v>
      </c>
      <c r="BH43" s="210">
        <f t="shared" si="40"/>
        <v>89.842424242424215</v>
      </c>
      <c r="BI43" s="210">
        <f t="shared" si="40"/>
        <v>89.842424242424215</v>
      </c>
      <c r="BJ43" s="210">
        <f t="shared" si="40"/>
        <v>89.842424242424215</v>
      </c>
      <c r="BK43" s="210">
        <f t="shared" si="40"/>
        <v>89.842424242424215</v>
      </c>
      <c r="BL43" s="210">
        <f t="shared" si="40"/>
        <v>89.842424242424215</v>
      </c>
      <c r="BM43" s="210">
        <f t="shared" si="40"/>
        <v>89.842424242424215</v>
      </c>
      <c r="BN43" s="210">
        <f t="shared" si="40"/>
        <v>89.842424242424215</v>
      </c>
      <c r="BO43" s="210">
        <f t="shared" si="40"/>
        <v>89.842424242424215</v>
      </c>
      <c r="BP43" s="210">
        <f t="shared" si="40"/>
        <v>89.842424242424215</v>
      </c>
      <c r="BQ43" s="210">
        <f t="shared" si="40"/>
        <v>89.842424242424215</v>
      </c>
      <c r="BR43" s="210">
        <f t="shared" ref="BR43:DA43" si="41">IF(BR$22&lt;=$E$24,IF(BR$22&lt;=$D$24,IF(BR$22&lt;=$C$24,IF(BR$22&lt;=$B$24,$B109,($C26-$B26)/($C$24-$B$24)),($D26-$C26)/($D$24-$C$24)),($E26-$D26)/($E$24-$D$24)),$F109)</f>
        <v>89.842424242424215</v>
      </c>
      <c r="BS43" s="210">
        <f t="shared" si="41"/>
        <v>89.842424242424215</v>
      </c>
      <c r="BT43" s="210">
        <f t="shared" si="41"/>
        <v>89.842424242424215</v>
      </c>
      <c r="BU43" s="210">
        <f t="shared" si="41"/>
        <v>89.842424242424215</v>
      </c>
      <c r="BV43" s="210">
        <f t="shared" si="41"/>
        <v>89.842424242424215</v>
      </c>
      <c r="BW43" s="210">
        <f t="shared" si="41"/>
        <v>89.842424242424215</v>
      </c>
      <c r="BX43" s="210">
        <f t="shared" si="41"/>
        <v>89.842424242424215</v>
      </c>
      <c r="BY43" s="210">
        <f t="shared" si="41"/>
        <v>89.842424242424215</v>
      </c>
      <c r="BZ43" s="210">
        <f t="shared" si="41"/>
        <v>89.842424242424215</v>
      </c>
      <c r="CA43" s="210">
        <f t="shared" si="41"/>
        <v>89.842424242424215</v>
      </c>
      <c r="CB43" s="210">
        <f t="shared" si="41"/>
        <v>89.842424242424215</v>
      </c>
      <c r="CC43" s="210">
        <f t="shared" si="41"/>
        <v>89.842424242424215</v>
      </c>
      <c r="CD43" s="210">
        <f t="shared" si="41"/>
        <v>89.842424242424215</v>
      </c>
      <c r="CE43" s="210">
        <f t="shared" si="41"/>
        <v>89.842424242424215</v>
      </c>
      <c r="CF43" s="210">
        <f t="shared" si="41"/>
        <v>89.842424242424215</v>
      </c>
      <c r="CG43" s="210">
        <f t="shared" si="41"/>
        <v>89.842424242424215</v>
      </c>
      <c r="CH43" s="210">
        <f t="shared" si="41"/>
        <v>404.70000000000005</v>
      </c>
      <c r="CI43" s="210">
        <f t="shared" si="41"/>
        <v>404.70000000000005</v>
      </c>
      <c r="CJ43" s="210">
        <f t="shared" si="41"/>
        <v>404.70000000000005</v>
      </c>
      <c r="CK43" s="210">
        <f t="shared" si="41"/>
        <v>404.70000000000005</v>
      </c>
      <c r="CL43" s="210">
        <f t="shared" si="41"/>
        <v>404.70000000000005</v>
      </c>
      <c r="CM43" s="210">
        <f t="shared" si="41"/>
        <v>404.70000000000005</v>
      </c>
      <c r="CN43" s="210">
        <f t="shared" si="41"/>
        <v>404.70000000000005</v>
      </c>
      <c r="CO43" s="210">
        <f t="shared" si="41"/>
        <v>404.70000000000005</v>
      </c>
      <c r="CP43" s="210">
        <f t="shared" si="41"/>
        <v>404.70000000000005</v>
      </c>
      <c r="CQ43" s="210">
        <f t="shared" si="41"/>
        <v>404.70000000000005</v>
      </c>
      <c r="CR43" s="210">
        <f t="shared" si="41"/>
        <v>404.70000000000005</v>
      </c>
      <c r="CS43" s="210">
        <f t="shared" si="41"/>
        <v>404.70000000000005</v>
      </c>
      <c r="CT43" s="210">
        <f t="shared" si="41"/>
        <v>404.70000000000005</v>
      </c>
      <c r="CU43" s="210">
        <f t="shared" si="41"/>
        <v>404.70000000000005</v>
      </c>
      <c r="CV43" s="210">
        <f t="shared" si="41"/>
        <v>404.70000000000005</v>
      </c>
      <c r="CW43" s="210">
        <f t="shared" si="41"/>
        <v>404.70000000000005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1.5796193712487543</v>
      </c>
      <c r="T44" s="210">
        <f t="shared" si="42"/>
        <v>1.5796193712487543</v>
      </c>
      <c r="U44" s="210">
        <f t="shared" si="42"/>
        <v>1.5796193712487543</v>
      </c>
      <c r="V44" s="210">
        <f t="shared" si="42"/>
        <v>1.5796193712487543</v>
      </c>
      <c r="W44" s="210">
        <f t="shared" si="42"/>
        <v>1.5796193712487543</v>
      </c>
      <c r="X44" s="210">
        <f t="shared" si="42"/>
        <v>1.5796193712487543</v>
      </c>
      <c r="Y44" s="210">
        <f t="shared" si="42"/>
        <v>1.5796193712487543</v>
      </c>
      <c r="Z44" s="210">
        <f t="shared" si="42"/>
        <v>1.5796193712487543</v>
      </c>
      <c r="AA44" s="210">
        <f t="shared" si="42"/>
        <v>1.5796193712487543</v>
      </c>
      <c r="AB44" s="210">
        <f t="shared" si="42"/>
        <v>1.5796193712487543</v>
      </c>
      <c r="AC44" s="210">
        <f t="shared" si="42"/>
        <v>1.5796193712487543</v>
      </c>
      <c r="AD44" s="210">
        <f t="shared" si="42"/>
        <v>1.5796193712487543</v>
      </c>
      <c r="AE44" s="210">
        <f t="shared" si="42"/>
        <v>1.5796193712487543</v>
      </c>
      <c r="AF44" s="210">
        <f t="shared" si="42"/>
        <v>1.5796193712487543</v>
      </c>
      <c r="AG44" s="210">
        <f t="shared" si="42"/>
        <v>1.5796193712487543</v>
      </c>
      <c r="AH44" s="210">
        <f t="shared" si="42"/>
        <v>1.5796193712487543</v>
      </c>
      <c r="AI44" s="210">
        <f t="shared" si="42"/>
        <v>1.5796193712487543</v>
      </c>
      <c r="AJ44" s="210">
        <f t="shared" si="42"/>
        <v>1.5796193712487543</v>
      </c>
      <c r="AK44" s="210">
        <f t="shared" si="42"/>
        <v>1.5796193712487543</v>
      </c>
      <c r="AL44" s="210">
        <f t="shared" ref="AL44:BQ44" si="43">IF(AL$22&lt;=$E$24,IF(AL$22&lt;=$D$24,IF(AL$22&lt;=$C$24,IF(AL$22&lt;=$B$24,$B110,($C27-$B27)/($C$24-$B$24)),($D27-$C27)/($D$24-$C$24)),($E27-$D27)/($E$24-$D$24)),$F110)</f>
        <v>1.5796193712487543</v>
      </c>
      <c r="AM44" s="210">
        <f t="shared" si="43"/>
        <v>1.5796193712487543</v>
      </c>
      <c r="AN44" s="210">
        <f t="shared" si="43"/>
        <v>1.5796193712487543</v>
      </c>
      <c r="AO44" s="210">
        <f t="shared" si="43"/>
        <v>1.5796193712487543</v>
      </c>
      <c r="AP44" s="210">
        <f t="shared" si="43"/>
        <v>1.5796193712487543</v>
      </c>
      <c r="AQ44" s="210">
        <f t="shared" si="43"/>
        <v>1.5796193712487543</v>
      </c>
      <c r="AR44" s="210">
        <f t="shared" si="43"/>
        <v>1.5796193712487543</v>
      </c>
      <c r="AS44" s="210">
        <f t="shared" si="43"/>
        <v>1.5796193712487543</v>
      </c>
      <c r="AT44" s="210">
        <f t="shared" si="43"/>
        <v>1.5796193712487543</v>
      </c>
      <c r="AU44" s="210">
        <f t="shared" si="43"/>
        <v>1.5796193712487543</v>
      </c>
      <c r="AV44" s="210">
        <f t="shared" si="43"/>
        <v>1.5796193712487543</v>
      </c>
      <c r="AW44" s="210">
        <f t="shared" si="43"/>
        <v>1.5796193712487543</v>
      </c>
      <c r="AX44" s="210">
        <f t="shared" si="43"/>
        <v>1.5796193712487543</v>
      </c>
      <c r="AY44" s="210">
        <f t="shared" si="43"/>
        <v>1.5796193712487543</v>
      </c>
      <c r="AZ44" s="210">
        <f t="shared" si="43"/>
        <v>1.5796193712487543</v>
      </c>
      <c r="BA44" s="210">
        <f t="shared" si="43"/>
        <v>8.0280863670027891</v>
      </c>
      <c r="BB44" s="210">
        <f t="shared" si="43"/>
        <v>8.0280863670027891</v>
      </c>
      <c r="BC44" s="210">
        <f t="shared" si="43"/>
        <v>8.0280863670027891</v>
      </c>
      <c r="BD44" s="210">
        <f t="shared" si="43"/>
        <v>8.0280863670027891</v>
      </c>
      <c r="BE44" s="210">
        <f t="shared" si="43"/>
        <v>8.0280863670027891</v>
      </c>
      <c r="BF44" s="210">
        <f t="shared" si="43"/>
        <v>8.0280863670027891</v>
      </c>
      <c r="BG44" s="210">
        <f t="shared" si="43"/>
        <v>8.0280863670027891</v>
      </c>
      <c r="BH44" s="210">
        <f t="shared" si="43"/>
        <v>8.0280863670027891</v>
      </c>
      <c r="BI44" s="210">
        <f t="shared" si="43"/>
        <v>8.0280863670027891</v>
      </c>
      <c r="BJ44" s="210">
        <f t="shared" si="43"/>
        <v>8.0280863670027891</v>
      </c>
      <c r="BK44" s="210">
        <f t="shared" si="43"/>
        <v>8.0280863670027891</v>
      </c>
      <c r="BL44" s="210">
        <f t="shared" si="43"/>
        <v>8.0280863670027891</v>
      </c>
      <c r="BM44" s="210">
        <f t="shared" si="43"/>
        <v>8.0280863670027891</v>
      </c>
      <c r="BN44" s="210">
        <f t="shared" si="43"/>
        <v>8.0280863670027891</v>
      </c>
      <c r="BO44" s="210">
        <f t="shared" si="43"/>
        <v>8.0280863670027891</v>
      </c>
      <c r="BP44" s="210">
        <f t="shared" si="43"/>
        <v>8.0280863670027891</v>
      </c>
      <c r="BQ44" s="210">
        <f t="shared" si="43"/>
        <v>8.0280863670027891</v>
      </c>
      <c r="BR44" s="210">
        <f t="shared" ref="BR44:DA44" si="44">IF(BR$22&lt;=$E$24,IF(BR$22&lt;=$D$24,IF(BR$22&lt;=$C$24,IF(BR$22&lt;=$B$24,$B110,($C27-$B27)/($C$24-$B$24)),($D27-$C27)/($D$24-$C$24)),($E27-$D27)/($E$24-$D$24)),$F110)</f>
        <v>8.0280863670027891</v>
      </c>
      <c r="BS44" s="210">
        <f t="shared" si="44"/>
        <v>8.0280863670027891</v>
      </c>
      <c r="BT44" s="210">
        <f t="shared" si="44"/>
        <v>8.0280863670027891</v>
      </c>
      <c r="BU44" s="210">
        <f t="shared" si="44"/>
        <v>8.0280863670027891</v>
      </c>
      <c r="BV44" s="210">
        <f t="shared" si="44"/>
        <v>8.0280863670027891</v>
      </c>
      <c r="BW44" s="210">
        <f t="shared" si="44"/>
        <v>8.0280863670027891</v>
      </c>
      <c r="BX44" s="210">
        <f t="shared" si="44"/>
        <v>8.0280863670027891</v>
      </c>
      <c r="BY44" s="210">
        <f t="shared" si="44"/>
        <v>8.0280863670027891</v>
      </c>
      <c r="BZ44" s="210">
        <f t="shared" si="44"/>
        <v>8.0280863670027891</v>
      </c>
      <c r="CA44" s="210">
        <f t="shared" si="44"/>
        <v>8.0280863670027891</v>
      </c>
      <c r="CB44" s="210">
        <f t="shared" si="44"/>
        <v>8.0280863670027891</v>
      </c>
      <c r="CC44" s="210">
        <f t="shared" si="44"/>
        <v>8.0280863670027891</v>
      </c>
      <c r="CD44" s="210">
        <f t="shared" si="44"/>
        <v>8.0280863670027891</v>
      </c>
      <c r="CE44" s="210">
        <f t="shared" si="44"/>
        <v>8.0280863670027891</v>
      </c>
      <c r="CF44" s="210">
        <f t="shared" si="44"/>
        <v>8.0280863670027891</v>
      </c>
      <c r="CG44" s="210">
        <f t="shared" si="44"/>
        <v>8.0280863670027891</v>
      </c>
      <c r="CH44" s="210">
        <f t="shared" si="44"/>
        <v>8.7326418560929859</v>
      </c>
      <c r="CI44" s="210">
        <f t="shared" si="44"/>
        <v>8.7326418560929859</v>
      </c>
      <c r="CJ44" s="210">
        <f t="shared" si="44"/>
        <v>8.7326418560929859</v>
      </c>
      <c r="CK44" s="210">
        <f t="shared" si="44"/>
        <v>8.7326418560929859</v>
      </c>
      <c r="CL44" s="210">
        <f t="shared" si="44"/>
        <v>8.7326418560929859</v>
      </c>
      <c r="CM44" s="210">
        <f t="shared" si="44"/>
        <v>8.7326418560929859</v>
      </c>
      <c r="CN44" s="210">
        <f t="shared" si="44"/>
        <v>8.7326418560929859</v>
      </c>
      <c r="CO44" s="210">
        <f t="shared" si="44"/>
        <v>8.7326418560929859</v>
      </c>
      <c r="CP44" s="210">
        <f t="shared" si="44"/>
        <v>8.7326418560929859</v>
      </c>
      <c r="CQ44" s="210">
        <f t="shared" si="44"/>
        <v>8.7326418560929859</v>
      </c>
      <c r="CR44" s="210">
        <f t="shared" si="44"/>
        <v>8.7326418560929859</v>
      </c>
      <c r="CS44" s="210">
        <f t="shared" si="44"/>
        <v>8.7326418560929859</v>
      </c>
      <c r="CT44" s="210">
        <f t="shared" si="44"/>
        <v>8.7326418560929859</v>
      </c>
      <c r="CU44" s="210">
        <f t="shared" si="44"/>
        <v>8.7326418560929859</v>
      </c>
      <c r="CV44" s="210">
        <f t="shared" si="44"/>
        <v>8.7326418560929859</v>
      </c>
      <c r="CW44" s="210">
        <f t="shared" si="44"/>
        <v>8.7326418560929859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109.66176470588235</v>
      </c>
      <c r="T46" s="210">
        <f t="shared" si="48"/>
        <v>109.66176470588235</v>
      </c>
      <c r="U46" s="210">
        <f t="shared" si="48"/>
        <v>109.66176470588235</v>
      </c>
      <c r="V46" s="210">
        <f t="shared" si="48"/>
        <v>109.66176470588235</v>
      </c>
      <c r="W46" s="210">
        <f t="shared" si="48"/>
        <v>109.66176470588235</v>
      </c>
      <c r="X46" s="210">
        <f t="shared" si="48"/>
        <v>109.66176470588235</v>
      </c>
      <c r="Y46" s="210">
        <f t="shared" si="48"/>
        <v>109.66176470588235</v>
      </c>
      <c r="Z46" s="210">
        <f t="shared" si="48"/>
        <v>109.66176470588235</v>
      </c>
      <c r="AA46" s="210">
        <f t="shared" si="48"/>
        <v>109.66176470588235</v>
      </c>
      <c r="AB46" s="210">
        <f t="shared" si="48"/>
        <v>109.66176470588235</v>
      </c>
      <c r="AC46" s="210">
        <f t="shared" si="48"/>
        <v>109.66176470588235</v>
      </c>
      <c r="AD46" s="210">
        <f t="shared" si="48"/>
        <v>109.66176470588235</v>
      </c>
      <c r="AE46" s="210">
        <f t="shared" si="48"/>
        <v>109.66176470588235</v>
      </c>
      <c r="AF46" s="210">
        <f t="shared" si="48"/>
        <v>109.66176470588235</v>
      </c>
      <c r="AG46" s="210">
        <f t="shared" si="48"/>
        <v>109.66176470588235</v>
      </c>
      <c r="AH46" s="210">
        <f t="shared" si="48"/>
        <v>109.66176470588235</v>
      </c>
      <c r="AI46" s="210">
        <f t="shared" si="48"/>
        <v>109.66176470588235</v>
      </c>
      <c r="AJ46" s="210">
        <f t="shared" si="48"/>
        <v>109.66176470588235</v>
      </c>
      <c r="AK46" s="210">
        <f t="shared" si="48"/>
        <v>109.66176470588235</v>
      </c>
      <c r="AL46" s="210">
        <f t="shared" ref="AL46:BQ46" si="49">IF(AL$22&lt;=$E$24,IF(AL$22&lt;=$D$24,IF(AL$22&lt;=$C$24,IF(AL$22&lt;=$B$24,$B112,($C29-$B29)/($C$24-$B$24)),($D29-$C29)/($D$24-$C$24)),($E29-$D29)/($E$24-$D$24)),$F112)</f>
        <v>109.66176470588235</v>
      </c>
      <c r="AM46" s="210">
        <f t="shared" si="49"/>
        <v>109.66176470588235</v>
      </c>
      <c r="AN46" s="210">
        <f t="shared" si="49"/>
        <v>109.66176470588235</v>
      </c>
      <c r="AO46" s="210">
        <f t="shared" si="49"/>
        <v>109.66176470588235</v>
      </c>
      <c r="AP46" s="210">
        <f t="shared" si="49"/>
        <v>109.66176470588235</v>
      </c>
      <c r="AQ46" s="210">
        <f t="shared" si="49"/>
        <v>109.66176470588235</v>
      </c>
      <c r="AR46" s="210">
        <f t="shared" si="49"/>
        <v>109.66176470588235</v>
      </c>
      <c r="AS46" s="210">
        <f t="shared" si="49"/>
        <v>109.66176470588235</v>
      </c>
      <c r="AT46" s="210">
        <f t="shared" si="49"/>
        <v>109.66176470588235</v>
      </c>
      <c r="AU46" s="210">
        <f t="shared" si="49"/>
        <v>109.66176470588235</v>
      </c>
      <c r="AV46" s="210">
        <f t="shared" si="49"/>
        <v>109.66176470588235</v>
      </c>
      <c r="AW46" s="210">
        <f t="shared" si="49"/>
        <v>109.66176470588235</v>
      </c>
      <c r="AX46" s="210">
        <f t="shared" si="49"/>
        <v>109.66176470588235</v>
      </c>
      <c r="AY46" s="210">
        <f t="shared" si="49"/>
        <v>109.66176470588235</v>
      </c>
      <c r="AZ46" s="210">
        <f t="shared" si="49"/>
        <v>109.66176470588235</v>
      </c>
      <c r="BA46" s="210">
        <f t="shared" si="49"/>
        <v>199.74242424242425</v>
      </c>
      <c r="BB46" s="210">
        <f t="shared" si="49"/>
        <v>199.74242424242425</v>
      </c>
      <c r="BC46" s="210">
        <f t="shared" si="49"/>
        <v>199.74242424242425</v>
      </c>
      <c r="BD46" s="210">
        <f t="shared" si="49"/>
        <v>199.74242424242425</v>
      </c>
      <c r="BE46" s="210">
        <f t="shared" si="49"/>
        <v>199.74242424242425</v>
      </c>
      <c r="BF46" s="210">
        <f t="shared" si="49"/>
        <v>199.74242424242425</v>
      </c>
      <c r="BG46" s="210">
        <f t="shared" si="49"/>
        <v>199.74242424242425</v>
      </c>
      <c r="BH46" s="210">
        <f t="shared" si="49"/>
        <v>199.74242424242425</v>
      </c>
      <c r="BI46" s="210">
        <f t="shared" si="49"/>
        <v>199.74242424242425</v>
      </c>
      <c r="BJ46" s="210">
        <f t="shared" si="49"/>
        <v>199.74242424242425</v>
      </c>
      <c r="BK46" s="210">
        <f t="shared" si="49"/>
        <v>199.74242424242425</v>
      </c>
      <c r="BL46" s="210">
        <f t="shared" si="49"/>
        <v>199.74242424242425</v>
      </c>
      <c r="BM46" s="210">
        <f t="shared" si="49"/>
        <v>199.74242424242425</v>
      </c>
      <c r="BN46" s="210">
        <f t="shared" si="49"/>
        <v>199.74242424242425</v>
      </c>
      <c r="BO46" s="210">
        <f t="shared" si="49"/>
        <v>199.74242424242425</v>
      </c>
      <c r="BP46" s="210">
        <f t="shared" si="49"/>
        <v>199.74242424242425</v>
      </c>
      <c r="BQ46" s="210">
        <f t="shared" si="49"/>
        <v>199.74242424242425</v>
      </c>
      <c r="BR46" s="210">
        <f t="shared" ref="BR46:DA46" si="50">IF(BR$22&lt;=$E$24,IF(BR$22&lt;=$D$24,IF(BR$22&lt;=$C$24,IF(BR$22&lt;=$B$24,$B112,($C29-$B29)/($C$24-$B$24)),($D29-$C29)/($D$24-$C$24)),($E29-$D29)/($E$24-$D$24)),$F112)</f>
        <v>199.74242424242425</v>
      </c>
      <c r="BS46" s="210">
        <f t="shared" si="50"/>
        <v>199.74242424242425</v>
      </c>
      <c r="BT46" s="210">
        <f t="shared" si="50"/>
        <v>199.74242424242425</v>
      </c>
      <c r="BU46" s="210">
        <f t="shared" si="50"/>
        <v>199.74242424242425</v>
      </c>
      <c r="BV46" s="210">
        <f t="shared" si="50"/>
        <v>199.74242424242425</v>
      </c>
      <c r="BW46" s="210">
        <f t="shared" si="50"/>
        <v>199.74242424242425</v>
      </c>
      <c r="BX46" s="210">
        <f t="shared" si="50"/>
        <v>199.74242424242425</v>
      </c>
      <c r="BY46" s="210">
        <f t="shared" si="50"/>
        <v>199.74242424242425</v>
      </c>
      <c r="BZ46" s="210">
        <f t="shared" si="50"/>
        <v>199.74242424242425</v>
      </c>
      <c r="CA46" s="210">
        <f t="shared" si="50"/>
        <v>199.74242424242425</v>
      </c>
      <c r="CB46" s="210">
        <f t="shared" si="50"/>
        <v>199.74242424242425</v>
      </c>
      <c r="CC46" s="210">
        <f t="shared" si="50"/>
        <v>199.74242424242425</v>
      </c>
      <c r="CD46" s="210">
        <f t="shared" si="50"/>
        <v>199.74242424242425</v>
      </c>
      <c r="CE46" s="210">
        <f t="shared" si="50"/>
        <v>199.74242424242425</v>
      </c>
      <c r="CF46" s="210">
        <f t="shared" si="50"/>
        <v>199.74242424242425</v>
      </c>
      <c r="CG46" s="210">
        <f t="shared" si="50"/>
        <v>199.74242424242425</v>
      </c>
      <c r="CH46" s="210">
        <f t="shared" si="50"/>
        <v>90</v>
      </c>
      <c r="CI46" s="210">
        <f t="shared" si="50"/>
        <v>90</v>
      </c>
      <c r="CJ46" s="210">
        <f t="shared" si="50"/>
        <v>90</v>
      </c>
      <c r="CK46" s="210">
        <f t="shared" si="50"/>
        <v>90</v>
      </c>
      <c r="CL46" s="210">
        <f t="shared" si="50"/>
        <v>90</v>
      </c>
      <c r="CM46" s="210">
        <f t="shared" si="50"/>
        <v>90</v>
      </c>
      <c r="CN46" s="210">
        <f t="shared" si="50"/>
        <v>90</v>
      </c>
      <c r="CO46" s="210">
        <f t="shared" si="50"/>
        <v>90</v>
      </c>
      <c r="CP46" s="210">
        <f t="shared" si="50"/>
        <v>90</v>
      </c>
      <c r="CQ46" s="210">
        <f t="shared" si="50"/>
        <v>90</v>
      </c>
      <c r="CR46" s="210">
        <f t="shared" si="50"/>
        <v>90</v>
      </c>
      <c r="CS46" s="210">
        <f t="shared" si="50"/>
        <v>90</v>
      </c>
      <c r="CT46" s="210">
        <f t="shared" si="50"/>
        <v>90</v>
      </c>
      <c r="CU46" s="210">
        <f t="shared" si="50"/>
        <v>90</v>
      </c>
      <c r="CV46" s="210">
        <f t="shared" si="50"/>
        <v>90</v>
      </c>
      <c r="CW46" s="210">
        <f t="shared" si="50"/>
        <v>90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166.24468416660801</v>
      </c>
      <c r="T48" s="210">
        <f t="shared" si="54"/>
        <v>166.24468416660801</v>
      </c>
      <c r="U48" s="210">
        <f t="shared" si="54"/>
        <v>166.24468416660801</v>
      </c>
      <c r="V48" s="210">
        <f t="shared" si="54"/>
        <v>166.24468416660801</v>
      </c>
      <c r="W48" s="210">
        <f t="shared" si="54"/>
        <v>166.24468416660801</v>
      </c>
      <c r="X48" s="210">
        <f t="shared" si="54"/>
        <v>166.24468416660801</v>
      </c>
      <c r="Y48" s="210">
        <f t="shared" si="54"/>
        <v>166.24468416660801</v>
      </c>
      <c r="Z48" s="210">
        <f t="shared" si="54"/>
        <v>166.24468416660801</v>
      </c>
      <c r="AA48" s="210">
        <f t="shared" si="54"/>
        <v>166.24468416660801</v>
      </c>
      <c r="AB48" s="210">
        <f t="shared" si="54"/>
        <v>166.24468416660801</v>
      </c>
      <c r="AC48" s="210">
        <f t="shared" si="54"/>
        <v>166.24468416660801</v>
      </c>
      <c r="AD48" s="210">
        <f t="shared" si="54"/>
        <v>166.24468416660801</v>
      </c>
      <c r="AE48" s="210">
        <f t="shared" si="54"/>
        <v>166.24468416660801</v>
      </c>
      <c r="AF48" s="210">
        <f t="shared" si="54"/>
        <v>166.24468416660801</v>
      </c>
      <c r="AG48" s="210">
        <f t="shared" si="54"/>
        <v>166.24468416660801</v>
      </c>
      <c r="AH48" s="210">
        <f t="shared" si="54"/>
        <v>166.24468416660801</v>
      </c>
      <c r="AI48" s="210">
        <f t="shared" si="54"/>
        <v>166.24468416660801</v>
      </c>
      <c r="AJ48" s="210">
        <f t="shared" si="54"/>
        <v>166.24468416660801</v>
      </c>
      <c r="AK48" s="210">
        <f t="shared" si="54"/>
        <v>166.24468416660801</v>
      </c>
      <c r="AL48" s="210">
        <f t="shared" ref="AL48:BQ48" si="55">IF(AL$22&lt;=$E$24,IF(AL$22&lt;=$D$24,IF(AL$22&lt;=$C$24,IF(AL$22&lt;=$B$24,$B114,($C31-$B31)/($C$24-$B$24)),($D31-$C31)/($D$24-$C$24)),($E31-$D31)/($E$24-$D$24)),$F114)</f>
        <v>166.24468416660801</v>
      </c>
      <c r="AM48" s="210">
        <f t="shared" si="55"/>
        <v>166.24468416660801</v>
      </c>
      <c r="AN48" s="210">
        <f t="shared" si="55"/>
        <v>166.24468416660801</v>
      </c>
      <c r="AO48" s="210">
        <f t="shared" si="55"/>
        <v>166.24468416660801</v>
      </c>
      <c r="AP48" s="210">
        <f t="shared" si="55"/>
        <v>166.24468416660801</v>
      </c>
      <c r="AQ48" s="210">
        <f t="shared" si="55"/>
        <v>166.24468416660801</v>
      </c>
      <c r="AR48" s="210">
        <f t="shared" si="55"/>
        <v>166.24468416660801</v>
      </c>
      <c r="AS48" s="210">
        <f t="shared" si="55"/>
        <v>166.24468416660801</v>
      </c>
      <c r="AT48" s="210">
        <f t="shared" si="55"/>
        <v>166.24468416660801</v>
      </c>
      <c r="AU48" s="210">
        <f t="shared" si="55"/>
        <v>166.24468416660801</v>
      </c>
      <c r="AV48" s="210">
        <f t="shared" si="55"/>
        <v>166.24468416660801</v>
      </c>
      <c r="AW48" s="210">
        <f t="shared" si="55"/>
        <v>166.24468416660801</v>
      </c>
      <c r="AX48" s="210">
        <f t="shared" si="55"/>
        <v>166.24468416660801</v>
      </c>
      <c r="AY48" s="210">
        <f t="shared" si="55"/>
        <v>166.24468416660801</v>
      </c>
      <c r="AZ48" s="210">
        <f t="shared" si="55"/>
        <v>166.24468416660801</v>
      </c>
      <c r="BA48" s="210">
        <f t="shared" si="55"/>
        <v>-400.97937156559613</v>
      </c>
      <c r="BB48" s="210">
        <f t="shared" si="55"/>
        <v>-400.97937156559613</v>
      </c>
      <c r="BC48" s="210">
        <f t="shared" si="55"/>
        <v>-400.97937156559613</v>
      </c>
      <c r="BD48" s="210">
        <f t="shared" si="55"/>
        <v>-400.97937156559613</v>
      </c>
      <c r="BE48" s="210">
        <f t="shared" si="55"/>
        <v>-400.97937156559613</v>
      </c>
      <c r="BF48" s="210">
        <f t="shared" si="55"/>
        <v>-400.97937156559613</v>
      </c>
      <c r="BG48" s="210">
        <f t="shared" si="55"/>
        <v>-400.97937156559613</v>
      </c>
      <c r="BH48" s="210">
        <f t="shared" si="55"/>
        <v>-400.97937156559613</v>
      </c>
      <c r="BI48" s="210">
        <f t="shared" si="55"/>
        <v>-400.97937156559613</v>
      </c>
      <c r="BJ48" s="210">
        <f t="shared" si="55"/>
        <v>-400.97937156559613</v>
      </c>
      <c r="BK48" s="210">
        <f t="shared" si="55"/>
        <v>-400.97937156559613</v>
      </c>
      <c r="BL48" s="210">
        <f t="shared" si="55"/>
        <v>-400.97937156559613</v>
      </c>
      <c r="BM48" s="210">
        <f t="shared" si="55"/>
        <v>-400.97937156559613</v>
      </c>
      <c r="BN48" s="210">
        <f t="shared" si="55"/>
        <v>-400.97937156559613</v>
      </c>
      <c r="BO48" s="210">
        <f t="shared" si="55"/>
        <v>-400.97937156559613</v>
      </c>
      <c r="BP48" s="210">
        <f t="shared" si="55"/>
        <v>-400.97937156559613</v>
      </c>
      <c r="BQ48" s="210">
        <f t="shared" si="55"/>
        <v>-400.97937156559613</v>
      </c>
      <c r="BR48" s="210">
        <f t="shared" ref="BR48:DA48" si="56">IF(BR$22&lt;=$E$24,IF(BR$22&lt;=$D$24,IF(BR$22&lt;=$C$24,IF(BR$22&lt;=$B$24,$B114,($C31-$B31)/($C$24-$B$24)),($D31-$C31)/($D$24-$C$24)),($E31-$D31)/($E$24-$D$24)),$F114)</f>
        <v>-400.97937156559613</v>
      </c>
      <c r="BS48" s="210">
        <f t="shared" si="56"/>
        <v>-400.97937156559613</v>
      </c>
      <c r="BT48" s="210">
        <f t="shared" si="56"/>
        <v>-400.97937156559613</v>
      </c>
      <c r="BU48" s="210">
        <f t="shared" si="56"/>
        <v>-400.97937156559613</v>
      </c>
      <c r="BV48" s="210">
        <f t="shared" si="56"/>
        <v>-400.97937156559613</v>
      </c>
      <c r="BW48" s="210">
        <f t="shared" si="56"/>
        <v>-400.97937156559613</v>
      </c>
      <c r="BX48" s="210">
        <f t="shared" si="56"/>
        <v>-400.97937156559613</v>
      </c>
      <c r="BY48" s="210">
        <f t="shared" si="56"/>
        <v>-400.97937156559613</v>
      </c>
      <c r="BZ48" s="210">
        <f t="shared" si="56"/>
        <v>-400.97937156559613</v>
      </c>
      <c r="CA48" s="210">
        <f t="shared" si="56"/>
        <v>-400.97937156559613</v>
      </c>
      <c r="CB48" s="210">
        <f t="shared" si="56"/>
        <v>-400.97937156559613</v>
      </c>
      <c r="CC48" s="210">
        <f t="shared" si="56"/>
        <v>-400.97937156559613</v>
      </c>
      <c r="CD48" s="210">
        <f t="shared" si="56"/>
        <v>-400.97937156559613</v>
      </c>
      <c r="CE48" s="210">
        <f t="shared" si="56"/>
        <v>-400.97937156559613</v>
      </c>
      <c r="CF48" s="210">
        <f t="shared" si="56"/>
        <v>-400.97937156559613</v>
      </c>
      <c r="CG48" s="210">
        <f t="shared" si="56"/>
        <v>-400.97937156559613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352.94117647058823</v>
      </c>
      <c r="T49" s="210">
        <f t="shared" si="57"/>
        <v>352.94117647058823</v>
      </c>
      <c r="U49" s="210">
        <f t="shared" si="57"/>
        <v>352.94117647058823</v>
      </c>
      <c r="V49" s="210">
        <f t="shared" si="57"/>
        <v>352.94117647058823</v>
      </c>
      <c r="W49" s="210">
        <f t="shared" si="57"/>
        <v>352.94117647058823</v>
      </c>
      <c r="X49" s="210">
        <f t="shared" si="57"/>
        <v>352.94117647058823</v>
      </c>
      <c r="Y49" s="210">
        <f t="shared" si="57"/>
        <v>352.94117647058823</v>
      </c>
      <c r="Z49" s="210">
        <f t="shared" si="57"/>
        <v>352.94117647058823</v>
      </c>
      <c r="AA49" s="210">
        <f t="shared" si="57"/>
        <v>352.94117647058823</v>
      </c>
      <c r="AB49" s="210">
        <f t="shared" si="57"/>
        <v>352.94117647058823</v>
      </c>
      <c r="AC49" s="210">
        <f t="shared" si="57"/>
        <v>352.94117647058823</v>
      </c>
      <c r="AD49" s="210">
        <f t="shared" si="57"/>
        <v>352.94117647058823</v>
      </c>
      <c r="AE49" s="210">
        <f t="shared" si="57"/>
        <v>352.94117647058823</v>
      </c>
      <c r="AF49" s="210">
        <f t="shared" si="57"/>
        <v>352.94117647058823</v>
      </c>
      <c r="AG49" s="210">
        <f t="shared" si="57"/>
        <v>352.94117647058823</v>
      </c>
      <c r="AH49" s="210">
        <f t="shared" si="57"/>
        <v>352.94117647058823</v>
      </c>
      <c r="AI49" s="210">
        <f t="shared" si="57"/>
        <v>352.94117647058823</v>
      </c>
      <c r="AJ49" s="210">
        <f t="shared" si="57"/>
        <v>352.94117647058823</v>
      </c>
      <c r="AK49" s="210">
        <f t="shared" si="57"/>
        <v>352.94117647058823</v>
      </c>
      <c r="AL49" s="210">
        <f t="shared" ref="AL49:BQ49" si="58">IF(AL$22&lt;=$E$24,IF(AL$22&lt;=$D$24,IF(AL$22&lt;=$C$24,IF(AL$22&lt;=$B$24,$B115,($C32-$B32)/($C$24-$B$24)),($D32-$C32)/($D$24-$C$24)),($E32-$D32)/($E$24-$D$24)),$F115)</f>
        <v>352.94117647058823</v>
      </c>
      <c r="AM49" s="210">
        <f t="shared" si="58"/>
        <v>352.94117647058823</v>
      </c>
      <c r="AN49" s="210">
        <f t="shared" si="58"/>
        <v>352.94117647058823</v>
      </c>
      <c r="AO49" s="210">
        <f t="shared" si="58"/>
        <v>352.94117647058823</v>
      </c>
      <c r="AP49" s="210">
        <f t="shared" si="58"/>
        <v>352.94117647058823</v>
      </c>
      <c r="AQ49" s="210">
        <f t="shared" si="58"/>
        <v>352.94117647058823</v>
      </c>
      <c r="AR49" s="210">
        <f t="shared" si="58"/>
        <v>352.94117647058823</v>
      </c>
      <c r="AS49" s="210">
        <f t="shared" si="58"/>
        <v>352.94117647058823</v>
      </c>
      <c r="AT49" s="210">
        <f t="shared" si="58"/>
        <v>352.94117647058823</v>
      </c>
      <c r="AU49" s="210">
        <f t="shared" si="58"/>
        <v>352.94117647058823</v>
      </c>
      <c r="AV49" s="210">
        <f t="shared" si="58"/>
        <v>352.94117647058823</v>
      </c>
      <c r="AW49" s="210">
        <f t="shared" si="58"/>
        <v>352.94117647058823</v>
      </c>
      <c r="AX49" s="210">
        <f t="shared" si="58"/>
        <v>352.94117647058823</v>
      </c>
      <c r="AY49" s="210">
        <f t="shared" si="58"/>
        <v>352.94117647058823</v>
      </c>
      <c r="AZ49" s="210">
        <f t="shared" si="58"/>
        <v>352.94117647058823</v>
      </c>
      <c r="BA49" s="210">
        <f t="shared" si="58"/>
        <v>-363.63636363636363</v>
      </c>
      <c r="BB49" s="210">
        <f t="shared" si="58"/>
        <v>-363.63636363636363</v>
      </c>
      <c r="BC49" s="210">
        <f t="shared" si="58"/>
        <v>-363.63636363636363</v>
      </c>
      <c r="BD49" s="210">
        <f t="shared" si="58"/>
        <v>-363.63636363636363</v>
      </c>
      <c r="BE49" s="210">
        <f t="shared" si="58"/>
        <v>-363.63636363636363</v>
      </c>
      <c r="BF49" s="210">
        <f t="shared" si="58"/>
        <v>-363.63636363636363</v>
      </c>
      <c r="BG49" s="210">
        <f t="shared" si="58"/>
        <v>-363.63636363636363</v>
      </c>
      <c r="BH49" s="210">
        <f t="shared" si="58"/>
        <v>-363.63636363636363</v>
      </c>
      <c r="BI49" s="210">
        <f t="shared" si="58"/>
        <v>-363.63636363636363</v>
      </c>
      <c r="BJ49" s="210">
        <f t="shared" si="58"/>
        <v>-363.63636363636363</v>
      </c>
      <c r="BK49" s="210">
        <f t="shared" si="58"/>
        <v>-363.63636363636363</v>
      </c>
      <c r="BL49" s="210">
        <f t="shared" si="58"/>
        <v>-363.63636363636363</v>
      </c>
      <c r="BM49" s="210">
        <f t="shared" si="58"/>
        <v>-363.63636363636363</v>
      </c>
      <c r="BN49" s="210">
        <f t="shared" si="58"/>
        <v>-363.63636363636363</v>
      </c>
      <c r="BO49" s="210">
        <f t="shared" si="58"/>
        <v>-363.63636363636363</v>
      </c>
      <c r="BP49" s="210">
        <f t="shared" si="58"/>
        <v>-363.63636363636363</v>
      </c>
      <c r="BQ49" s="210">
        <f t="shared" si="58"/>
        <v>-363.63636363636363</v>
      </c>
      <c r="BR49" s="210">
        <f t="shared" ref="BR49:DA49" si="59">IF(BR$22&lt;=$E$24,IF(BR$22&lt;=$D$24,IF(BR$22&lt;=$C$24,IF(BR$22&lt;=$B$24,$B115,($C32-$B32)/($C$24-$B$24)),($D32-$C32)/($D$24-$C$24)),($E32-$D32)/($E$24-$D$24)),$F115)</f>
        <v>-363.63636363636363</v>
      </c>
      <c r="BS49" s="210">
        <f t="shared" si="59"/>
        <v>-363.63636363636363</v>
      </c>
      <c r="BT49" s="210">
        <f t="shared" si="59"/>
        <v>-363.63636363636363</v>
      </c>
      <c r="BU49" s="210">
        <f t="shared" si="59"/>
        <v>-363.63636363636363</v>
      </c>
      <c r="BV49" s="210">
        <f t="shared" si="59"/>
        <v>-363.63636363636363</v>
      </c>
      <c r="BW49" s="210">
        <f t="shared" si="59"/>
        <v>-363.63636363636363</v>
      </c>
      <c r="BX49" s="210">
        <f t="shared" si="59"/>
        <v>-363.63636363636363</v>
      </c>
      <c r="BY49" s="210">
        <f t="shared" si="59"/>
        <v>-363.63636363636363</v>
      </c>
      <c r="BZ49" s="210">
        <f t="shared" si="59"/>
        <v>-363.63636363636363</v>
      </c>
      <c r="CA49" s="210">
        <f t="shared" si="59"/>
        <v>-363.63636363636363</v>
      </c>
      <c r="CB49" s="210">
        <f t="shared" si="59"/>
        <v>-363.63636363636363</v>
      </c>
      <c r="CC49" s="210">
        <f t="shared" si="59"/>
        <v>-363.63636363636363</v>
      </c>
      <c r="CD49" s="210">
        <f t="shared" si="59"/>
        <v>-363.63636363636363</v>
      </c>
      <c r="CE49" s="210">
        <f t="shared" si="59"/>
        <v>-363.63636363636363</v>
      </c>
      <c r="CF49" s="210">
        <f t="shared" si="59"/>
        <v>-363.63636363636363</v>
      </c>
      <c r="CG49" s="210">
        <f t="shared" si="59"/>
        <v>-363.63636363636363</v>
      </c>
      <c r="CH49" s="210">
        <f t="shared" si="59"/>
        <v>12600</v>
      </c>
      <c r="CI49" s="210">
        <f t="shared" si="59"/>
        <v>12600</v>
      </c>
      <c r="CJ49" s="210">
        <f t="shared" si="59"/>
        <v>12600</v>
      </c>
      <c r="CK49" s="210">
        <f t="shared" si="59"/>
        <v>12600</v>
      </c>
      <c r="CL49" s="210">
        <f t="shared" si="59"/>
        <v>12600</v>
      </c>
      <c r="CM49" s="210">
        <f t="shared" si="59"/>
        <v>12600</v>
      </c>
      <c r="CN49" s="210">
        <f t="shared" si="59"/>
        <v>12600</v>
      </c>
      <c r="CO49" s="210">
        <f t="shared" si="59"/>
        <v>12600</v>
      </c>
      <c r="CP49" s="210">
        <f t="shared" si="59"/>
        <v>12600</v>
      </c>
      <c r="CQ49" s="210">
        <f t="shared" si="59"/>
        <v>12600</v>
      </c>
      <c r="CR49" s="210">
        <f t="shared" si="59"/>
        <v>12600</v>
      </c>
      <c r="CS49" s="210">
        <f t="shared" si="59"/>
        <v>12600</v>
      </c>
      <c r="CT49" s="210">
        <f t="shared" si="59"/>
        <v>12600</v>
      </c>
      <c r="CU49" s="210">
        <f t="shared" si="59"/>
        <v>12600</v>
      </c>
      <c r="CV49" s="210">
        <f t="shared" si="59"/>
        <v>12600</v>
      </c>
      <c r="CW49" s="210">
        <f t="shared" si="59"/>
        <v>12600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117.58823529411765</v>
      </c>
      <c r="T50" s="210">
        <f t="shared" si="60"/>
        <v>117.58823529411765</v>
      </c>
      <c r="U50" s="210">
        <f t="shared" si="60"/>
        <v>117.58823529411765</v>
      </c>
      <c r="V50" s="210">
        <f t="shared" si="60"/>
        <v>117.58823529411765</v>
      </c>
      <c r="W50" s="210">
        <f t="shared" si="60"/>
        <v>117.58823529411765</v>
      </c>
      <c r="X50" s="210">
        <f t="shared" si="60"/>
        <v>117.58823529411765</v>
      </c>
      <c r="Y50" s="210">
        <f t="shared" si="60"/>
        <v>117.58823529411765</v>
      </c>
      <c r="Z50" s="210">
        <f t="shared" si="60"/>
        <v>117.58823529411765</v>
      </c>
      <c r="AA50" s="210">
        <f t="shared" si="60"/>
        <v>117.58823529411765</v>
      </c>
      <c r="AB50" s="210">
        <f t="shared" si="60"/>
        <v>117.58823529411765</v>
      </c>
      <c r="AC50" s="210">
        <f t="shared" si="60"/>
        <v>117.58823529411765</v>
      </c>
      <c r="AD50" s="210">
        <f t="shared" si="60"/>
        <v>117.58823529411765</v>
      </c>
      <c r="AE50" s="210">
        <f t="shared" si="60"/>
        <v>117.58823529411765</v>
      </c>
      <c r="AF50" s="210">
        <f t="shared" si="60"/>
        <v>117.58823529411765</v>
      </c>
      <c r="AG50" s="210">
        <f t="shared" si="60"/>
        <v>117.58823529411765</v>
      </c>
      <c r="AH50" s="210">
        <f t="shared" si="60"/>
        <v>117.58823529411765</v>
      </c>
      <c r="AI50" s="210">
        <f t="shared" si="60"/>
        <v>117.58823529411765</v>
      </c>
      <c r="AJ50" s="210">
        <f t="shared" si="60"/>
        <v>117.58823529411765</v>
      </c>
      <c r="AK50" s="210">
        <f t="shared" si="60"/>
        <v>117.58823529411765</v>
      </c>
      <c r="AL50" s="210">
        <f t="shared" ref="AL50:BQ50" si="61">IF(AL$22&lt;=$E$24,IF(AL$22&lt;=$D$24,IF(AL$22&lt;=$C$24,IF(AL$22&lt;=$B$24,$B116,($C33-$B33)/($C$24-$B$24)),($D33-$C33)/($D$24-$C$24)),($E33-$D33)/($E$24-$D$24)),$F116)</f>
        <v>117.58823529411765</v>
      </c>
      <c r="AM50" s="210">
        <f t="shared" si="61"/>
        <v>117.58823529411765</v>
      </c>
      <c r="AN50" s="210">
        <f t="shared" si="61"/>
        <v>117.58823529411765</v>
      </c>
      <c r="AO50" s="210">
        <f t="shared" si="61"/>
        <v>117.58823529411765</v>
      </c>
      <c r="AP50" s="210">
        <f t="shared" si="61"/>
        <v>117.58823529411765</v>
      </c>
      <c r="AQ50" s="210">
        <f t="shared" si="61"/>
        <v>117.58823529411765</v>
      </c>
      <c r="AR50" s="210">
        <f t="shared" si="61"/>
        <v>117.58823529411765</v>
      </c>
      <c r="AS50" s="210">
        <f t="shared" si="61"/>
        <v>117.58823529411765</v>
      </c>
      <c r="AT50" s="210">
        <f t="shared" si="61"/>
        <v>117.58823529411765</v>
      </c>
      <c r="AU50" s="210">
        <f t="shared" si="61"/>
        <v>117.58823529411765</v>
      </c>
      <c r="AV50" s="210">
        <f t="shared" si="61"/>
        <v>117.58823529411765</v>
      </c>
      <c r="AW50" s="210">
        <f t="shared" si="61"/>
        <v>117.58823529411765</v>
      </c>
      <c r="AX50" s="210">
        <f t="shared" si="61"/>
        <v>117.58823529411765</v>
      </c>
      <c r="AY50" s="210">
        <f t="shared" si="61"/>
        <v>117.58823529411765</v>
      </c>
      <c r="AZ50" s="210">
        <f t="shared" si="61"/>
        <v>117.58823529411765</v>
      </c>
      <c r="BA50" s="210">
        <f t="shared" si="61"/>
        <v>-190.60606060606059</v>
      </c>
      <c r="BB50" s="210">
        <f t="shared" si="61"/>
        <v>-190.60606060606059</v>
      </c>
      <c r="BC50" s="210">
        <f t="shared" si="61"/>
        <v>-190.60606060606059</v>
      </c>
      <c r="BD50" s="210">
        <f t="shared" si="61"/>
        <v>-190.60606060606059</v>
      </c>
      <c r="BE50" s="210">
        <f t="shared" si="61"/>
        <v>-190.60606060606059</v>
      </c>
      <c r="BF50" s="210">
        <f t="shared" si="61"/>
        <v>-190.60606060606059</v>
      </c>
      <c r="BG50" s="210">
        <f t="shared" si="61"/>
        <v>-190.60606060606059</v>
      </c>
      <c r="BH50" s="210">
        <f t="shared" si="61"/>
        <v>-190.60606060606059</v>
      </c>
      <c r="BI50" s="210">
        <f t="shared" si="61"/>
        <v>-190.60606060606059</v>
      </c>
      <c r="BJ50" s="210">
        <f t="shared" si="61"/>
        <v>-190.60606060606059</v>
      </c>
      <c r="BK50" s="210">
        <f t="shared" si="61"/>
        <v>-190.60606060606059</v>
      </c>
      <c r="BL50" s="210">
        <f t="shared" si="61"/>
        <v>-190.60606060606059</v>
      </c>
      <c r="BM50" s="210">
        <f t="shared" si="61"/>
        <v>-190.60606060606059</v>
      </c>
      <c r="BN50" s="210">
        <f t="shared" si="61"/>
        <v>-190.60606060606059</v>
      </c>
      <c r="BO50" s="210">
        <f t="shared" si="61"/>
        <v>-190.60606060606059</v>
      </c>
      <c r="BP50" s="210">
        <f t="shared" si="61"/>
        <v>-190.60606060606059</v>
      </c>
      <c r="BQ50" s="210">
        <f t="shared" si="61"/>
        <v>-190.60606060606059</v>
      </c>
      <c r="BR50" s="210">
        <f t="shared" ref="BR50:DA50" si="62">IF(BR$22&lt;=$E$24,IF(BR$22&lt;=$D$24,IF(BR$22&lt;=$C$24,IF(BR$22&lt;=$B$24,$B116,($C33-$B33)/($C$24-$B$24)),($D33-$C33)/($D$24-$C$24)),($E33-$D33)/($E$24-$D$24)),$F116)</f>
        <v>-190.60606060606059</v>
      </c>
      <c r="BS50" s="210">
        <f t="shared" si="62"/>
        <v>-190.60606060606059</v>
      </c>
      <c r="BT50" s="210">
        <f t="shared" si="62"/>
        <v>-190.60606060606059</v>
      </c>
      <c r="BU50" s="210">
        <f t="shared" si="62"/>
        <v>-190.60606060606059</v>
      </c>
      <c r="BV50" s="210">
        <f t="shared" si="62"/>
        <v>-190.60606060606059</v>
      </c>
      <c r="BW50" s="210">
        <f t="shared" si="62"/>
        <v>-190.60606060606059</v>
      </c>
      <c r="BX50" s="210">
        <f t="shared" si="62"/>
        <v>-190.60606060606059</v>
      </c>
      <c r="BY50" s="210">
        <f t="shared" si="62"/>
        <v>-190.60606060606059</v>
      </c>
      <c r="BZ50" s="210">
        <f t="shared" si="62"/>
        <v>-190.60606060606059</v>
      </c>
      <c r="CA50" s="210">
        <f t="shared" si="62"/>
        <v>-190.60606060606059</v>
      </c>
      <c r="CB50" s="210">
        <f t="shared" si="62"/>
        <v>-190.60606060606059</v>
      </c>
      <c r="CC50" s="210">
        <f t="shared" si="62"/>
        <v>-190.60606060606059</v>
      </c>
      <c r="CD50" s="210">
        <f t="shared" si="62"/>
        <v>-190.60606060606059</v>
      </c>
      <c r="CE50" s="210">
        <f t="shared" si="62"/>
        <v>-190.60606060606059</v>
      </c>
      <c r="CF50" s="210">
        <f t="shared" si="62"/>
        <v>-190.60606060606059</v>
      </c>
      <c r="CG50" s="210">
        <f t="shared" si="62"/>
        <v>-190.60606060606059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56.470588235294116</v>
      </c>
      <c r="T51" s="210">
        <f t="shared" si="63"/>
        <v>56.470588235294116</v>
      </c>
      <c r="U51" s="210">
        <f t="shared" si="63"/>
        <v>56.470588235294116</v>
      </c>
      <c r="V51" s="210">
        <f t="shared" si="63"/>
        <v>56.470588235294116</v>
      </c>
      <c r="W51" s="210">
        <f t="shared" si="63"/>
        <v>56.470588235294116</v>
      </c>
      <c r="X51" s="210">
        <f t="shared" si="63"/>
        <v>56.470588235294116</v>
      </c>
      <c r="Y51" s="210">
        <f t="shared" si="63"/>
        <v>56.470588235294116</v>
      </c>
      <c r="Z51" s="210">
        <f t="shared" si="63"/>
        <v>56.470588235294116</v>
      </c>
      <c r="AA51" s="210">
        <f t="shared" si="63"/>
        <v>56.470588235294116</v>
      </c>
      <c r="AB51" s="210">
        <f t="shared" si="63"/>
        <v>56.470588235294116</v>
      </c>
      <c r="AC51" s="210">
        <f t="shared" si="63"/>
        <v>56.470588235294116</v>
      </c>
      <c r="AD51" s="210">
        <f t="shared" si="63"/>
        <v>56.470588235294116</v>
      </c>
      <c r="AE51" s="210">
        <f t="shared" si="63"/>
        <v>56.470588235294116</v>
      </c>
      <c r="AF51" s="210">
        <f t="shared" si="63"/>
        <v>56.470588235294116</v>
      </c>
      <c r="AG51" s="210">
        <f t="shared" si="63"/>
        <v>56.470588235294116</v>
      </c>
      <c r="AH51" s="210">
        <f t="shared" si="63"/>
        <v>56.470588235294116</v>
      </c>
      <c r="AI51" s="210">
        <f t="shared" si="63"/>
        <v>56.470588235294116</v>
      </c>
      <c r="AJ51" s="210">
        <f t="shared" si="63"/>
        <v>56.470588235294116</v>
      </c>
      <c r="AK51" s="210">
        <f t="shared" si="63"/>
        <v>56.470588235294116</v>
      </c>
      <c r="AL51" s="210">
        <f t="shared" ref="AL51:BQ51" si="64">IF(AL$22&lt;=$E$24,IF(AL$22&lt;=$D$24,IF(AL$22&lt;=$C$24,IF(AL$22&lt;=$B$24,$B117,($C34-$B34)/($C$24-$B$24)),($D34-$C34)/($D$24-$C$24)),($E34-$D34)/($E$24-$D$24)),$F117)</f>
        <v>56.470588235294116</v>
      </c>
      <c r="AM51" s="210">
        <f t="shared" si="64"/>
        <v>56.470588235294116</v>
      </c>
      <c r="AN51" s="210">
        <f t="shared" si="64"/>
        <v>56.470588235294116</v>
      </c>
      <c r="AO51" s="210">
        <f t="shared" si="64"/>
        <v>56.470588235294116</v>
      </c>
      <c r="AP51" s="210">
        <f t="shared" si="64"/>
        <v>56.470588235294116</v>
      </c>
      <c r="AQ51" s="210">
        <f t="shared" si="64"/>
        <v>56.470588235294116</v>
      </c>
      <c r="AR51" s="210">
        <f t="shared" si="64"/>
        <v>56.470588235294116</v>
      </c>
      <c r="AS51" s="210">
        <f t="shared" si="64"/>
        <v>56.470588235294116</v>
      </c>
      <c r="AT51" s="210">
        <f t="shared" si="64"/>
        <v>56.470588235294116</v>
      </c>
      <c r="AU51" s="210">
        <f t="shared" si="64"/>
        <v>56.470588235294116</v>
      </c>
      <c r="AV51" s="210">
        <f t="shared" si="64"/>
        <v>56.470588235294116</v>
      </c>
      <c r="AW51" s="210">
        <f t="shared" si="64"/>
        <v>56.470588235294116</v>
      </c>
      <c r="AX51" s="210">
        <f t="shared" si="64"/>
        <v>56.470588235294116</v>
      </c>
      <c r="AY51" s="210">
        <f t="shared" si="64"/>
        <v>56.470588235294116</v>
      </c>
      <c r="AZ51" s="210">
        <f t="shared" si="64"/>
        <v>56.470588235294116</v>
      </c>
      <c r="BA51" s="210">
        <f t="shared" si="64"/>
        <v>3694.5454545454545</v>
      </c>
      <c r="BB51" s="210">
        <f t="shared" si="64"/>
        <v>3694.5454545454545</v>
      </c>
      <c r="BC51" s="210">
        <f t="shared" si="64"/>
        <v>3694.5454545454545</v>
      </c>
      <c r="BD51" s="210">
        <f t="shared" si="64"/>
        <v>3694.5454545454545</v>
      </c>
      <c r="BE51" s="210">
        <f t="shared" si="64"/>
        <v>3694.5454545454545</v>
      </c>
      <c r="BF51" s="210">
        <f t="shared" si="64"/>
        <v>3694.5454545454545</v>
      </c>
      <c r="BG51" s="210">
        <f t="shared" si="64"/>
        <v>3694.5454545454545</v>
      </c>
      <c r="BH51" s="210">
        <f t="shared" si="64"/>
        <v>3694.5454545454545</v>
      </c>
      <c r="BI51" s="210">
        <f t="shared" si="64"/>
        <v>3694.5454545454545</v>
      </c>
      <c r="BJ51" s="210">
        <f t="shared" si="64"/>
        <v>3694.5454545454545</v>
      </c>
      <c r="BK51" s="210">
        <f t="shared" si="64"/>
        <v>3694.5454545454545</v>
      </c>
      <c r="BL51" s="210">
        <f t="shared" si="64"/>
        <v>3694.5454545454545</v>
      </c>
      <c r="BM51" s="210">
        <f t="shared" si="64"/>
        <v>3694.5454545454545</v>
      </c>
      <c r="BN51" s="210">
        <f t="shared" si="64"/>
        <v>3694.5454545454545</v>
      </c>
      <c r="BO51" s="210">
        <f t="shared" si="64"/>
        <v>3694.5454545454545</v>
      </c>
      <c r="BP51" s="210">
        <f t="shared" si="64"/>
        <v>3694.5454545454545</v>
      </c>
      <c r="BQ51" s="210">
        <f t="shared" si="64"/>
        <v>3694.5454545454545</v>
      </c>
      <c r="BR51" s="210">
        <f t="shared" ref="BR51:DA51" si="65">IF(BR$22&lt;=$E$24,IF(BR$22&lt;=$D$24,IF(BR$22&lt;=$C$24,IF(BR$22&lt;=$B$24,$B117,($C34-$B34)/($C$24-$B$24)),($D34-$C34)/($D$24-$C$24)),($E34-$D34)/($E$24-$D$24)),$F117)</f>
        <v>3694.5454545454545</v>
      </c>
      <c r="BS51" s="210">
        <f t="shared" si="65"/>
        <v>3694.5454545454545</v>
      </c>
      <c r="BT51" s="210">
        <f t="shared" si="65"/>
        <v>3694.5454545454545</v>
      </c>
      <c r="BU51" s="210">
        <f t="shared" si="65"/>
        <v>3694.5454545454545</v>
      </c>
      <c r="BV51" s="210">
        <f t="shared" si="65"/>
        <v>3694.5454545454545</v>
      </c>
      <c r="BW51" s="210">
        <f t="shared" si="65"/>
        <v>3694.5454545454545</v>
      </c>
      <c r="BX51" s="210">
        <f t="shared" si="65"/>
        <v>3694.5454545454545</v>
      </c>
      <c r="BY51" s="210">
        <f t="shared" si="65"/>
        <v>3694.5454545454545</v>
      </c>
      <c r="BZ51" s="210">
        <f t="shared" si="65"/>
        <v>3694.5454545454545</v>
      </c>
      <c r="CA51" s="210">
        <f t="shared" si="65"/>
        <v>3694.5454545454545</v>
      </c>
      <c r="CB51" s="210">
        <f t="shared" si="65"/>
        <v>3694.5454545454545</v>
      </c>
      <c r="CC51" s="210">
        <f t="shared" si="65"/>
        <v>3694.5454545454545</v>
      </c>
      <c r="CD51" s="210">
        <f t="shared" si="65"/>
        <v>3694.5454545454545</v>
      </c>
      <c r="CE51" s="210">
        <f t="shared" si="65"/>
        <v>3694.5454545454545</v>
      </c>
      <c r="CF51" s="210">
        <f t="shared" si="65"/>
        <v>3694.5454545454545</v>
      </c>
      <c r="CG51" s="210">
        <f t="shared" si="65"/>
        <v>3694.5454545454545</v>
      </c>
      <c r="CH51" s="210">
        <f t="shared" si="65"/>
        <v>-1800</v>
      </c>
      <c r="CI51" s="210">
        <f t="shared" si="65"/>
        <v>-1800</v>
      </c>
      <c r="CJ51" s="210">
        <f t="shared" si="65"/>
        <v>-1800</v>
      </c>
      <c r="CK51" s="210">
        <f t="shared" si="65"/>
        <v>-1800</v>
      </c>
      <c r="CL51" s="210">
        <f t="shared" si="65"/>
        <v>-1800</v>
      </c>
      <c r="CM51" s="210">
        <f t="shared" si="65"/>
        <v>-1800</v>
      </c>
      <c r="CN51" s="210">
        <f t="shared" si="65"/>
        <v>-1800</v>
      </c>
      <c r="CO51" s="210">
        <f t="shared" si="65"/>
        <v>-1800</v>
      </c>
      <c r="CP51" s="210">
        <f t="shared" si="65"/>
        <v>-1800</v>
      </c>
      <c r="CQ51" s="210">
        <f t="shared" si="65"/>
        <v>-1800</v>
      </c>
      <c r="CR51" s="210">
        <f t="shared" si="65"/>
        <v>-1800</v>
      </c>
      <c r="CS51" s="210">
        <f t="shared" si="65"/>
        <v>-1800</v>
      </c>
      <c r="CT51" s="210">
        <f t="shared" si="65"/>
        <v>-1800</v>
      </c>
      <c r="CU51" s="210">
        <f t="shared" si="65"/>
        <v>-1800</v>
      </c>
      <c r="CV51" s="210">
        <f t="shared" si="65"/>
        <v>-1800</v>
      </c>
      <c r="CW51" s="210">
        <f t="shared" si="65"/>
        <v>-1800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-0.83094560675064433</v>
      </c>
      <c r="T52" s="210">
        <f t="shared" si="66"/>
        <v>-0.83094560675064433</v>
      </c>
      <c r="U52" s="210">
        <f t="shared" si="66"/>
        <v>-0.83094560675064433</v>
      </c>
      <c r="V52" s="210">
        <f t="shared" si="66"/>
        <v>-0.83094560675064433</v>
      </c>
      <c r="W52" s="210">
        <f t="shared" si="66"/>
        <v>-0.83094560675064433</v>
      </c>
      <c r="X52" s="210">
        <f t="shared" si="66"/>
        <v>-0.83094560675064433</v>
      </c>
      <c r="Y52" s="210">
        <f t="shared" si="66"/>
        <v>-0.83094560675064433</v>
      </c>
      <c r="Z52" s="210">
        <f t="shared" si="66"/>
        <v>-0.83094560675064433</v>
      </c>
      <c r="AA52" s="210">
        <f t="shared" si="66"/>
        <v>-0.83094560675064433</v>
      </c>
      <c r="AB52" s="210">
        <f t="shared" si="66"/>
        <v>-0.83094560675064433</v>
      </c>
      <c r="AC52" s="210">
        <f t="shared" si="66"/>
        <v>-0.83094560675064433</v>
      </c>
      <c r="AD52" s="210">
        <f t="shared" si="66"/>
        <v>-0.83094560675064433</v>
      </c>
      <c r="AE52" s="210">
        <f t="shared" si="66"/>
        <v>-0.83094560675064433</v>
      </c>
      <c r="AF52" s="210">
        <f t="shared" si="66"/>
        <v>-0.83094560675064433</v>
      </c>
      <c r="AG52" s="210">
        <f t="shared" si="66"/>
        <v>-0.83094560675064433</v>
      </c>
      <c r="AH52" s="210">
        <f t="shared" si="66"/>
        <v>-0.83094560675064433</v>
      </c>
      <c r="AI52" s="210">
        <f t="shared" si="66"/>
        <v>-0.83094560675064433</v>
      </c>
      <c r="AJ52" s="210">
        <f t="shared" si="66"/>
        <v>-0.83094560675064433</v>
      </c>
      <c r="AK52" s="210">
        <f t="shared" si="66"/>
        <v>-0.83094560675064433</v>
      </c>
      <c r="AL52" s="210">
        <f t="shared" ref="AL52:BQ52" si="67">IF(AL$22&lt;=$E$24,IF(AL$22&lt;=$D$24,IF(AL$22&lt;=$C$24,IF(AL$22&lt;=$B$24,$B118,($C35-$B35)/($C$24-$B$24)),($D35-$C35)/($D$24-$C$24)),($E35-$D35)/($E$24-$D$24)),$F118)</f>
        <v>-0.83094560675064433</v>
      </c>
      <c r="AM52" s="210">
        <f t="shared" si="67"/>
        <v>-0.83094560675064433</v>
      </c>
      <c r="AN52" s="210">
        <f t="shared" si="67"/>
        <v>-0.83094560675064433</v>
      </c>
      <c r="AO52" s="210">
        <f t="shared" si="67"/>
        <v>-0.83094560675064433</v>
      </c>
      <c r="AP52" s="210">
        <f t="shared" si="67"/>
        <v>-0.83094560675064433</v>
      </c>
      <c r="AQ52" s="210">
        <f t="shared" si="67"/>
        <v>-0.83094560675064433</v>
      </c>
      <c r="AR52" s="210">
        <f t="shared" si="67"/>
        <v>-0.83094560675064433</v>
      </c>
      <c r="AS52" s="210">
        <f t="shared" si="67"/>
        <v>-0.83094560675064433</v>
      </c>
      <c r="AT52" s="210">
        <f t="shared" si="67"/>
        <v>-0.83094560675064433</v>
      </c>
      <c r="AU52" s="210">
        <f t="shared" si="67"/>
        <v>-0.83094560675064433</v>
      </c>
      <c r="AV52" s="210">
        <f t="shared" si="67"/>
        <v>-0.83094560675064433</v>
      </c>
      <c r="AW52" s="210">
        <f t="shared" si="67"/>
        <v>-0.83094560675064433</v>
      </c>
      <c r="AX52" s="210">
        <f t="shared" si="67"/>
        <v>-0.83094560675064433</v>
      </c>
      <c r="AY52" s="210">
        <f t="shared" si="67"/>
        <v>-0.83094560675064433</v>
      </c>
      <c r="AZ52" s="210">
        <f t="shared" si="67"/>
        <v>-0.83094560675064433</v>
      </c>
      <c r="BA52" s="210">
        <f t="shared" si="67"/>
        <v>-20.638166669053312</v>
      </c>
      <c r="BB52" s="210">
        <f t="shared" si="67"/>
        <v>-20.638166669053312</v>
      </c>
      <c r="BC52" s="210">
        <f t="shared" si="67"/>
        <v>-20.638166669053312</v>
      </c>
      <c r="BD52" s="210">
        <f t="shared" si="67"/>
        <v>-20.638166669053312</v>
      </c>
      <c r="BE52" s="210">
        <f t="shared" si="67"/>
        <v>-20.638166669053312</v>
      </c>
      <c r="BF52" s="210">
        <f t="shared" si="67"/>
        <v>-20.638166669053312</v>
      </c>
      <c r="BG52" s="210">
        <f t="shared" si="67"/>
        <v>-20.638166669053312</v>
      </c>
      <c r="BH52" s="210">
        <f t="shared" si="67"/>
        <v>-20.638166669053312</v>
      </c>
      <c r="BI52" s="210">
        <f t="shared" si="67"/>
        <v>-20.638166669053312</v>
      </c>
      <c r="BJ52" s="210">
        <f t="shared" si="67"/>
        <v>-20.638166669053312</v>
      </c>
      <c r="BK52" s="210">
        <f t="shared" si="67"/>
        <v>-20.638166669053312</v>
      </c>
      <c r="BL52" s="210">
        <f t="shared" si="67"/>
        <v>-20.638166669053312</v>
      </c>
      <c r="BM52" s="210">
        <f t="shared" si="67"/>
        <v>-20.638166669053312</v>
      </c>
      <c r="BN52" s="210">
        <f t="shared" si="67"/>
        <v>-20.638166669053312</v>
      </c>
      <c r="BO52" s="210">
        <f t="shared" si="67"/>
        <v>-20.638166669053312</v>
      </c>
      <c r="BP52" s="210">
        <f t="shared" si="67"/>
        <v>-20.638166669053312</v>
      </c>
      <c r="BQ52" s="210">
        <f t="shared" si="67"/>
        <v>-20.638166669053312</v>
      </c>
      <c r="BR52" s="210">
        <f t="shared" ref="BR52:DA52" si="68">IF(BR$22&lt;=$E$24,IF(BR$22&lt;=$D$24,IF(BR$22&lt;=$C$24,IF(BR$22&lt;=$B$24,$B118,($C35-$B35)/($C$24-$B$24)),($D35-$C35)/($D$24-$C$24)),($E35-$D35)/($E$24-$D$24)),$F118)</f>
        <v>-20.638166669053312</v>
      </c>
      <c r="BS52" s="210">
        <f t="shared" si="68"/>
        <v>-20.638166669053312</v>
      </c>
      <c r="BT52" s="210">
        <f t="shared" si="68"/>
        <v>-20.638166669053312</v>
      </c>
      <c r="BU52" s="210">
        <f t="shared" si="68"/>
        <v>-20.638166669053312</v>
      </c>
      <c r="BV52" s="210">
        <f t="shared" si="68"/>
        <v>-20.638166669053312</v>
      </c>
      <c r="BW52" s="210">
        <f t="shared" si="68"/>
        <v>-20.638166669053312</v>
      </c>
      <c r="BX52" s="210">
        <f t="shared" si="68"/>
        <v>-20.638166669053312</v>
      </c>
      <c r="BY52" s="210">
        <f t="shared" si="68"/>
        <v>-20.638166669053312</v>
      </c>
      <c r="BZ52" s="210">
        <f t="shared" si="68"/>
        <v>-20.638166669053312</v>
      </c>
      <c r="CA52" s="210">
        <f t="shared" si="68"/>
        <v>-20.638166669053312</v>
      </c>
      <c r="CB52" s="210">
        <f t="shared" si="68"/>
        <v>-20.638166669053312</v>
      </c>
      <c r="CC52" s="210">
        <f t="shared" si="68"/>
        <v>-20.638166669053312</v>
      </c>
      <c r="CD52" s="210">
        <f t="shared" si="68"/>
        <v>-20.638166669053312</v>
      </c>
      <c r="CE52" s="210">
        <f t="shared" si="68"/>
        <v>-20.638166669053312</v>
      </c>
      <c r="CF52" s="210">
        <f t="shared" si="68"/>
        <v>-20.638166669053312</v>
      </c>
      <c r="CG52" s="210">
        <f t="shared" si="68"/>
        <v>-20.638166669053312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-226.54545454545453</v>
      </c>
      <c r="BB53" s="210">
        <f t="shared" si="70"/>
        <v>-226.54545454545453</v>
      </c>
      <c r="BC53" s="210">
        <f t="shared" si="70"/>
        <v>-226.54545454545453</v>
      </c>
      <c r="BD53" s="210">
        <f t="shared" si="70"/>
        <v>-226.54545454545453</v>
      </c>
      <c r="BE53" s="210">
        <f t="shared" si="70"/>
        <v>-226.54545454545453</v>
      </c>
      <c r="BF53" s="210">
        <f t="shared" si="70"/>
        <v>-226.54545454545453</v>
      </c>
      <c r="BG53" s="210">
        <f t="shared" si="70"/>
        <v>-226.54545454545453</v>
      </c>
      <c r="BH53" s="210">
        <f t="shared" si="70"/>
        <v>-226.54545454545453</v>
      </c>
      <c r="BI53" s="210">
        <f t="shared" si="70"/>
        <v>-226.54545454545453</v>
      </c>
      <c r="BJ53" s="210">
        <f t="shared" si="70"/>
        <v>-226.54545454545453</v>
      </c>
      <c r="BK53" s="210">
        <f t="shared" si="70"/>
        <v>-226.54545454545453</v>
      </c>
      <c r="BL53" s="210">
        <f t="shared" si="70"/>
        <v>-226.54545454545453</v>
      </c>
      <c r="BM53" s="210">
        <f t="shared" si="70"/>
        <v>-226.54545454545453</v>
      </c>
      <c r="BN53" s="210">
        <f t="shared" si="70"/>
        <v>-226.54545454545453</v>
      </c>
      <c r="BO53" s="210">
        <f t="shared" si="70"/>
        <v>-226.54545454545453</v>
      </c>
      <c r="BP53" s="210">
        <f t="shared" si="70"/>
        <v>-226.54545454545453</v>
      </c>
      <c r="BQ53" s="210">
        <f t="shared" si="70"/>
        <v>-226.54545454545453</v>
      </c>
      <c r="BR53" s="210">
        <f t="shared" ref="BR53:DA53" si="71">IF(BR$22&lt;=$E$24,IF(BR$22&lt;=$D$24,IF(BR$22&lt;=$C$24,IF(BR$22&lt;=$B$24,$B119,($C36-$B36)/($C$24-$B$24)),($D36-$C36)/($D$24-$C$24)),($E36-$D36)/($E$24-$D$24)),$F119)</f>
        <v>-226.54545454545453</v>
      </c>
      <c r="BS53" s="210">
        <f t="shared" si="71"/>
        <v>-226.54545454545453</v>
      </c>
      <c r="BT53" s="210">
        <f t="shared" si="71"/>
        <v>-226.54545454545453</v>
      </c>
      <c r="BU53" s="210">
        <f t="shared" si="71"/>
        <v>-226.54545454545453</v>
      </c>
      <c r="BV53" s="210">
        <f t="shared" si="71"/>
        <v>-226.54545454545453</v>
      </c>
      <c r="BW53" s="210">
        <f t="shared" si="71"/>
        <v>-226.54545454545453</v>
      </c>
      <c r="BX53" s="210">
        <f t="shared" si="71"/>
        <v>-226.54545454545453</v>
      </c>
      <c r="BY53" s="210">
        <f t="shared" si="71"/>
        <v>-226.54545454545453</v>
      </c>
      <c r="BZ53" s="210">
        <f t="shared" si="71"/>
        <v>-226.54545454545453</v>
      </c>
      <c r="CA53" s="210">
        <f t="shared" si="71"/>
        <v>-226.54545454545453</v>
      </c>
      <c r="CB53" s="210">
        <f t="shared" si="71"/>
        <v>-226.54545454545453</v>
      </c>
      <c r="CC53" s="210">
        <f t="shared" si="71"/>
        <v>-226.54545454545453</v>
      </c>
      <c r="CD53" s="210">
        <f t="shared" si="71"/>
        <v>-226.54545454545453</v>
      </c>
      <c r="CE53" s="210">
        <f t="shared" si="71"/>
        <v>-226.54545454545453</v>
      </c>
      <c r="CF53" s="210">
        <f t="shared" si="71"/>
        <v>-226.54545454545453</v>
      </c>
      <c r="CG53" s="210">
        <f t="shared" si="71"/>
        <v>-226.54545454545453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44.117647058823529</v>
      </c>
      <c r="T54" s="210">
        <f t="shared" si="72"/>
        <v>44.117647058823529</v>
      </c>
      <c r="U54" s="210">
        <f t="shared" si="72"/>
        <v>44.117647058823529</v>
      </c>
      <c r="V54" s="210">
        <f t="shared" si="72"/>
        <v>44.117647058823529</v>
      </c>
      <c r="W54" s="210">
        <f t="shared" si="72"/>
        <v>44.117647058823529</v>
      </c>
      <c r="X54" s="210">
        <f t="shared" si="72"/>
        <v>44.117647058823529</v>
      </c>
      <c r="Y54" s="210">
        <f t="shared" si="72"/>
        <v>44.117647058823529</v>
      </c>
      <c r="Z54" s="210">
        <f t="shared" si="72"/>
        <v>44.117647058823529</v>
      </c>
      <c r="AA54" s="210">
        <f t="shared" si="72"/>
        <v>44.117647058823529</v>
      </c>
      <c r="AB54" s="210">
        <f t="shared" si="72"/>
        <v>44.117647058823529</v>
      </c>
      <c r="AC54" s="210">
        <f t="shared" si="72"/>
        <v>44.117647058823529</v>
      </c>
      <c r="AD54" s="210">
        <f t="shared" si="72"/>
        <v>44.117647058823529</v>
      </c>
      <c r="AE54" s="210">
        <f t="shared" si="72"/>
        <v>44.117647058823529</v>
      </c>
      <c r="AF54" s="210">
        <f t="shared" si="72"/>
        <v>44.117647058823529</v>
      </c>
      <c r="AG54" s="210">
        <f t="shared" si="72"/>
        <v>44.117647058823529</v>
      </c>
      <c r="AH54" s="210">
        <f t="shared" si="72"/>
        <v>44.117647058823529</v>
      </c>
      <c r="AI54" s="210">
        <f t="shared" si="72"/>
        <v>44.117647058823529</v>
      </c>
      <c r="AJ54" s="210">
        <f t="shared" si="72"/>
        <v>44.117647058823529</v>
      </c>
      <c r="AK54" s="210">
        <f t="shared" si="72"/>
        <v>44.117647058823529</v>
      </c>
      <c r="AL54" s="210">
        <f t="shared" ref="AL54:BQ54" si="73">IF(AL$22&lt;=$E$24,IF(AL$22&lt;=$D$24,IF(AL$22&lt;=$C$24,IF(AL$22&lt;=$B$24,$B120,($C37-$B37)/($C$24-$B$24)),($D37-$C37)/($D$24-$C$24)),($E37-$D37)/($E$24-$D$24)),$F120)</f>
        <v>44.117647058823529</v>
      </c>
      <c r="AM54" s="210">
        <f t="shared" si="73"/>
        <v>44.117647058823529</v>
      </c>
      <c r="AN54" s="210">
        <f t="shared" si="73"/>
        <v>44.117647058823529</v>
      </c>
      <c r="AO54" s="210">
        <f t="shared" si="73"/>
        <v>44.117647058823529</v>
      </c>
      <c r="AP54" s="210">
        <f t="shared" si="73"/>
        <v>44.117647058823529</v>
      </c>
      <c r="AQ54" s="210">
        <f t="shared" si="73"/>
        <v>44.117647058823529</v>
      </c>
      <c r="AR54" s="210">
        <f t="shared" si="73"/>
        <v>44.117647058823529</v>
      </c>
      <c r="AS54" s="210">
        <f t="shared" si="73"/>
        <v>44.117647058823529</v>
      </c>
      <c r="AT54" s="210">
        <f t="shared" si="73"/>
        <v>44.117647058823529</v>
      </c>
      <c r="AU54" s="210">
        <f t="shared" si="73"/>
        <v>44.117647058823529</v>
      </c>
      <c r="AV54" s="210">
        <f t="shared" si="73"/>
        <v>44.117647058823529</v>
      </c>
      <c r="AW54" s="210">
        <f t="shared" si="73"/>
        <v>44.117647058823529</v>
      </c>
      <c r="AX54" s="210">
        <f t="shared" si="73"/>
        <v>44.117647058823529</v>
      </c>
      <c r="AY54" s="210">
        <f t="shared" si="73"/>
        <v>44.117647058823529</v>
      </c>
      <c r="AZ54" s="210">
        <f t="shared" si="73"/>
        <v>44.117647058823529</v>
      </c>
      <c r="BA54" s="210">
        <f t="shared" si="73"/>
        <v>-45.454545454545453</v>
      </c>
      <c r="BB54" s="210">
        <f t="shared" si="73"/>
        <v>-45.454545454545453</v>
      </c>
      <c r="BC54" s="210">
        <f t="shared" si="73"/>
        <v>-45.454545454545453</v>
      </c>
      <c r="BD54" s="210">
        <f t="shared" si="73"/>
        <v>-45.454545454545453</v>
      </c>
      <c r="BE54" s="210">
        <f t="shared" si="73"/>
        <v>-45.454545454545453</v>
      </c>
      <c r="BF54" s="210">
        <f t="shared" si="73"/>
        <v>-45.454545454545453</v>
      </c>
      <c r="BG54" s="210">
        <f t="shared" si="73"/>
        <v>-45.454545454545453</v>
      </c>
      <c r="BH54" s="210">
        <f t="shared" si="73"/>
        <v>-45.454545454545453</v>
      </c>
      <c r="BI54" s="210">
        <f t="shared" si="73"/>
        <v>-45.454545454545453</v>
      </c>
      <c r="BJ54" s="210">
        <f t="shared" si="73"/>
        <v>-45.454545454545453</v>
      </c>
      <c r="BK54" s="210">
        <f t="shared" si="73"/>
        <v>-45.454545454545453</v>
      </c>
      <c r="BL54" s="210">
        <f t="shared" si="73"/>
        <v>-45.454545454545453</v>
      </c>
      <c r="BM54" s="210">
        <f t="shared" si="73"/>
        <v>-45.454545454545453</v>
      </c>
      <c r="BN54" s="210">
        <f t="shared" si="73"/>
        <v>-45.454545454545453</v>
      </c>
      <c r="BO54" s="210">
        <f t="shared" si="73"/>
        <v>-45.454545454545453</v>
      </c>
      <c r="BP54" s="210">
        <f t="shared" si="73"/>
        <v>-45.454545454545453</v>
      </c>
      <c r="BQ54" s="210">
        <f t="shared" si="73"/>
        <v>-45.454545454545453</v>
      </c>
      <c r="BR54" s="210">
        <f t="shared" ref="BR54:DA54" si="74">IF(BR$22&lt;=$E$24,IF(BR$22&lt;=$D$24,IF(BR$22&lt;=$C$24,IF(BR$22&lt;=$B$24,$B120,($C37-$B37)/($C$24-$B$24)),($D37-$C37)/($D$24-$C$24)),($E37-$D37)/($E$24-$D$24)),$F120)</f>
        <v>-45.454545454545453</v>
      </c>
      <c r="BS54" s="210">
        <f t="shared" si="74"/>
        <v>-45.454545454545453</v>
      </c>
      <c r="BT54" s="210">
        <f t="shared" si="74"/>
        <v>-45.454545454545453</v>
      </c>
      <c r="BU54" s="210">
        <f t="shared" si="74"/>
        <v>-45.454545454545453</v>
      </c>
      <c r="BV54" s="210">
        <f t="shared" si="74"/>
        <v>-45.454545454545453</v>
      </c>
      <c r="BW54" s="210">
        <f t="shared" si="74"/>
        <v>-45.454545454545453</v>
      </c>
      <c r="BX54" s="210">
        <f t="shared" si="74"/>
        <v>-45.454545454545453</v>
      </c>
      <c r="BY54" s="210">
        <f t="shared" si="74"/>
        <v>-45.454545454545453</v>
      </c>
      <c r="BZ54" s="210">
        <f t="shared" si="74"/>
        <v>-45.454545454545453</v>
      </c>
      <c r="CA54" s="210">
        <f t="shared" si="74"/>
        <v>-45.454545454545453</v>
      </c>
      <c r="CB54" s="210">
        <f t="shared" si="74"/>
        <v>-45.454545454545453</v>
      </c>
      <c r="CC54" s="210">
        <f t="shared" si="74"/>
        <v>-45.454545454545453</v>
      </c>
      <c r="CD54" s="210">
        <f t="shared" si="74"/>
        <v>-45.454545454545453</v>
      </c>
      <c r="CE54" s="210">
        <f t="shared" si="74"/>
        <v>-45.454545454545453</v>
      </c>
      <c r="CF54" s="210">
        <f t="shared" si="74"/>
        <v>-45.454545454545453</v>
      </c>
      <c r="CG54" s="210">
        <f t="shared" si="74"/>
        <v>-45.454545454545453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1189.9470176038278</v>
      </c>
      <c r="G59" s="204">
        <f t="shared" si="75"/>
        <v>1189.9470176038278</v>
      </c>
      <c r="H59" s="204">
        <f t="shared" si="75"/>
        <v>1189.9470176038278</v>
      </c>
      <c r="I59" s="204">
        <f t="shared" si="75"/>
        <v>1189.9470176038278</v>
      </c>
      <c r="J59" s="204">
        <f t="shared" si="75"/>
        <v>1189.9470176038278</v>
      </c>
      <c r="K59" s="204">
        <f t="shared" si="75"/>
        <v>1189.9470176038278</v>
      </c>
      <c r="L59" s="204">
        <f t="shared" si="75"/>
        <v>1189.9470176038278</v>
      </c>
      <c r="M59" s="204">
        <f t="shared" si="75"/>
        <v>1189.9470176038278</v>
      </c>
      <c r="N59" s="204">
        <f t="shared" si="75"/>
        <v>1189.9470176038278</v>
      </c>
      <c r="O59" s="204">
        <f t="shared" si="75"/>
        <v>1189.9470176038278</v>
      </c>
      <c r="P59" s="204">
        <f t="shared" si="75"/>
        <v>1189.9470176038278</v>
      </c>
      <c r="Q59" s="204">
        <f t="shared" si="75"/>
        <v>1189.9470176038278</v>
      </c>
      <c r="R59" s="204">
        <f t="shared" si="75"/>
        <v>1189.9470176038278</v>
      </c>
      <c r="S59" s="204">
        <f t="shared" si="75"/>
        <v>1209.5677263140853</v>
      </c>
      <c r="T59" s="204">
        <f t="shared" si="75"/>
        <v>1248.8091437346002</v>
      </c>
      <c r="U59" s="204">
        <f t="shared" si="75"/>
        <v>1288.050561155115</v>
      </c>
      <c r="V59" s="204">
        <f t="shared" si="75"/>
        <v>1327.2919785756299</v>
      </c>
      <c r="W59" s="204">
        <f t="shared" si="75"/>
        <v>1366.5333959961447</v>
      </c>
      <c r="X59" s="204">
        <f t="shared" si="75"/>
        <v>1405.7748134166595</v>
      </c>
      <c r="Y59" s="204">
        <f t="shared" si="75"/>
        <v>1445.0162308371746</v>
      </c>
      <c r="Z59" s="204">
        <f t="shared" si="75"/>
        <v>1484.2576482576894</v>
      </c>
      <c r="AA59" s="204">
        <f t="shared" si="75"/>
        <v>1523.4990656782043</v>
      </c>
      <c r="AB59" s="204">
        <f t="shared" si="75"/>
        <v>1562.7404830987191</v>
      </c>
      <c r="AC59" s="204">
        <f t="shared" si="75"/>
        <v>1601.9819005192339</v>
      </c>
      <c r="AD59" s="204">
        <f t="shared" si="75"/>
        <v>1641.2233179397488</v>
      </c>
      <c r="AE59" s="204">
        <f t="shared" si="75"/>
        <v>1680.4647353602636</v>
      </c>
      <c r="AF59" s="204">
        <f t="shared" si="75"/>
        <v>1719.7061527807787</v>
      </c>
      <c r="AG59" s="204">
        <f t="shared" si="75"/>
        <v>1758.9475702012935</v>
      </c>
      <c r="AH59" s="204">
        <f t="shared" si="75"/>
        <v>1798.1889876218083</v>
      </c>
      <c r="AI59" s="204">
        <f t="shared" si="75"/>
        <v>1837.4304050423232</v>
      </c>
      <c r="AJ59" s="204">
        <f t="shared" si="75"/>
        <v>1876.671822462838</v>
      </c>
      <c r="AK59" s="204">
        <f t="shared" si="75"/>
        <v>1915.9132398833531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1955.1546573038677</v>
      </c>
      <c r="AM59" s="204">
        <f t="shared" si="76"/>
        <v>1994.3960747243827</v>
      </c>
      <c r="AN59" s="204">
        <f t="shared" si="76"/>
        <v>2033.6374921448976</v>
      </c>
      <c r="AO59" s="204">
        <f t="shared" si="76"/>
        <v>2072.8789095654124</v>
      </c>
      <c r="AP59" s="204">
        <f t="shared" si="76"/>
        <v>2112.120326985927</v>
      </c>
      <c r="AQ59" s="204">
        <f t="shared" si="76"/>
        <v>2151.3617444064421</v>
      </c>
      <c r="AR59" s="204">
        <f t="shared" si="76"/>
        <v>2190.6031618269571</v>
      </c>
      <c r="AS59" s="204">
        <f t="shared" si="76"/>
        <v>2229.8445792474722</v>
      </c>
      <c r="AT59" s="204">
        <f t="shared" si="76"/>
        <v>2269.0859966679868</v>
      </c>
      <c r="AU59" s="204">
        <f t="shared" si="76"/>
        <v>2308.3274140885014</v>
      </c>
      <c r="AV59" s="204">
        <f t="shared" si="76"/>
        <v>2347.5688315090165</v>
      </c>
      <c r="AW59" s="204">
        <f t="shared" si="76"/>
        <v>2386.8102489295316</v>
      </c>
      <c r="AX59" s="204">
        <f t="shared" si="76"/>
        <v>2426.0516663500462</v>
      </c>
      <c r="AY59" s="204">
        <f t="shared" si="76"/>
        <v>2465.2930837705612</v>
      </c>
      <c r="AZ59" s="204">
        <f t="shared" si="76"/>
        <v>2504.5345011910758</v>
      </c>
      <c r="BA59" s="204">
        <f t="shared" si="76"/>
        <v>2528.4374223873297</v>
      </c>
      <c r="BB59" s="204">
        <f t="shared" si="76"/>
        <v>2537.0018473593227</v>
      </c>
      <c r="BC59" s="204">
        <f t="shared" si="76"/>
        <v>2545.5662723313158</v>
      </c>
      <c r="BD59" s="204">
        <f t="shared" si="76"/>
        <v>2554.1306973033084</v>
      </c>
      <c r="BE59" s="204">
        <f t="shared" si="76"/>
        <v>2562.6951222753014</v>
      </c>
      <c r="BF59" s="204">
        <f t="shared" si="76"/>
        <v>2571.259547247294</v>
      </c>
      <c r="BG59" s="204">
        <f t="shared" si="76"/>
        <v>2579.823972219287</v>
      </c>
      <c r="BH59" s="204">
        <f t="shared" si="76"/>
        <v>2588.3883971912801</v>
      </c>
      <c r="BI59" s="204">
        <f t="shared" si="76"/>
        <v>2596.9528221632727</v>
      </c>
      <c r="BJ59" s="204">
        <f t="shared" si="76"/>
        <v>2605.5172471352657</v>
      </c>
      <c r="BK59" s="204">
        <f t="shared" si="76"/>
        <v>2614.0816721072583</v>
      </c>
      <c r="BL59" s="204">
        <f t="shared" si="76"/>
        <v>2622.6460970792514</v>
      </c>
      <c r="BM59" s="204">
        <f t="shared" si="76"/>
        <v>2631.2105220512444</v>
      </c>
      <c r="BN59" s="204">
        <f t="shared" si="76"/>
        <v>2639.774947023237</v>
      </c>
      <c r="BO59" s="204">
        <f t="shared" si="76"/>
        <v>2648.3393719952301</v>
      </c>
      <c r="BP59" s="204">
        <f t="shared" si="76"/>
        <v>2656.9037969672227</v>
      </c>
      <c r="BQ59" s="204">
        <f t="shared" si="76"/>
        <v>2665.4682219392157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2674.0326469112088</v>
      </c>
      <c r="BS59" s="204">
        <f t="shared" si="77"/>
        <v>2682.5970718832014</v>
      </c>
      <c r="BT59" s="204">
        <f t="shared" si="77"/>
        <v>2691.1614968551944</v>
      </c>
      <c r="BU59" s="204">
        <f t="shared" si="77"/>
        <v>2699.725921827187</v>
      </c>
      <c r="BV59" s="204">
        <f t="shared" si="77"/>
        <v>2708.29034679918</v>
      </c>
      <c r="BW59" s="204">
        <f t="shared" si="77"/>
        <v>2716.8547717711731</v>
      </c>
      <c r="BX59" s="204">
        <f t="shared" si="77"/>
        <v>2725.4191967431657</v>
      </c>
      <c r="BY59" s="204">
        <f t="shared" si="77"/>
        <v>2733.9836217151587</v>
      </c>
      <c r="BZ59" s="204">
        <f t="shared" si="77"/>
        <v>2742.5480466871513</v>
      </c>
      <c r="CA59" s="204">
        <f t="shared" si="77"/>
        <v>2751.1124716591444</v>
      </c>
      <c r="CB59" s="204">
        <f t="shared" si="77"/>
        <v>2759.6768966311374</v>
      </c>
      <c r="CC59" s="204">
        <f t="shared" si="77"/>
        <v>2768.24132160313</v>
      </c>
      <c r="CD59" s="204">
        <f t="shared" si="77"/>
        <v>2776.8057465751231</v>
      </c>
      <c r="CE59" s="204">
        <f t="shared" si="77"/>
        <v>2785.3701715471161</v>
      </c>
      <c r="CF59" s="204">
        <f t="shared" si="77"/>
        <v>2793.9345965191087</v>
      </c>
      <c r="CG59" s="204">
        <f t="shared" si="77"/>
        <v>2802.4990214911018</v>
      </c>
      <c r="CH59" s="204">
        <f t="shared" si="77"/>
        <v>2834.5762102632029</v>
      </c>
      <c r="CI59" s="204">
        <f t="shared" si="77"/>
        <v>2890.1661628354127</v>
      </c>
      <c r="CJ59" s="204">
        <f t="shared" si="77"/>
        <v>2945.7561154076225</v>
      </c>
      <c r="CK59" s="204">
        <f t="shared" si="77"/>
        <v>3001.3460679798322</v>
      </c>
      <c r="CL59" s="204">
        <f t="shared" si="77"/>
        <v>3056.936020552042</v>
      </c>
      <c r="CM59" s="204">
        <f t="shared" si="77"/>
        <v>3112.5259731242518</v>
      </c>
      <c r="CN59" s="204">
        <f t="shared" si="77"/>
        <v>3168.1159256964615</v>
      </c>
      <c r="CO59" s="204">
        <f t="shared" si="77"/>
        <v>3223.7058782686718</v>
      </c>
      <c r="CP59" s="204">
        <f t="shared" si="77"/>
        <v>3279.2958308408815</v>
      </c>
      <c r="CQ59" s="204">
        <f t="shared" si="77"/>
        <v>3334.8857834130913</v>
      </c>
      <c r="CR59" s="204">
        <f t="shared" si="77"/>
        <v>3390.4757359853011</v>
      </c>
      <c r="CS59" s="204">
        <f t="shared" si="77"/>
        <v>3446.0656885575108</v>
      </c>
      <c r="CT59" s="204">
        <f t="shared" si="77"/>
        <v>3501.6556411297206</v>
      </c>
      <c r="CU59" s="204">
        <f t="shared" si="77"/>
        <v>3557.2455937019304</v>
      </c>
      <c r="CV59" s="204">
        <f t="shared" si="77"/>
        <v>3612.8355462741401</v>
      </c>
      <c r="CW59" s="204">
        <f t="shared" si="77"/>
        <v>3668.4254988463499</v>
      </c>
      <c r="CX59" s="204">
        <f t="shared" si="77"/>
        <v>3749.4004751324546</v>
      </c>
      <c r="CY59" s="204">
        <f t="shared" si="77"/>
        <v>3855.7604751324548</v>
      </c>
      <c r="CZ59" s="204">
        <f t="shared" si="77"/>
        <v>3962.1204751324549</v>
      </c>
      <c r="DA59" s="204">
        <f t="shared" si="77"/>
        <v>4068.480475132455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5.882352941176471</v>
      </c>
      <c r="T60" s="204">
        <f t="shared" si="78"/>
        <v>17.647058823529413</v>
      </c>
      <c r="U60" s="204">
        <f t="shared" si="78"/>
        <v>29.411764705882355</v>
      </c>
      <c r="V60" s="204">
        <f t="shared" si="78"/>
        <v>41.176470588235297</v>
      </c>
      <c r="W60" s="204">
        <f t="shared" si="78"/>
        <v>52.941176470588239</v>
      </c>
      <c r="X60" s="204">
        <f t="shared" si="78"/>
        <v>64.705882352941188</v>
      </c>
      <c r="Y60" s="204">
        <f t="shared" si="78"/>
        <v>76.470588235294116</v>
      </c>
      <c r="Z60" s="204">
        <f t="shared" si="78"/>
        <v>88.235294117647072</v>
      </c>
      <c r="AA60" s="204">
        <f t="shared" si="78"/>
        <v>100</v>
      </c>
      <c r="AB60" s="204">
        <f t="shared" si="78"/>
        <v>111.76470588235296</v>
      </c>
      <c r="AC60" s="204">
        <f t="shared" si="78"/>
        <v>123.52941176470588</v>
      </c>
      <c r="AD60" s="204">
        <f t="shared" si="78"/>
        <v>135.29411764705884</v>
      </c>
      <c r="AE60" s="204">
        <f t="shared" si="78"/>
        <v>147.05882352941177</v>
      </c>
      <c r="AF60" s="204">
        <f t="shared" si="78"/>
        <v>158.82352941176472</v>
      </c>
      <c r="AG60" s="204">
        <f t="shared" si="78"/>
        <v>170.58823529411765</v>
      </c>
      <c r="AH60" s="204">
        <f t="shared" si="78"/>
        <v>182.35294117647061</v>
      </c>
      <c r="AI60" s="204">
        <f t="shared" si="78"/>
        <v>194.11764705882354</v>
      </c>
      <c r="AJ60" s="204">
        <f t="shared" si="78"/>
        <v>205.88235294117649</v>
      </c>
      <c r="AK60" s="204">
        <f t="shared" si="78"/>
        <v>217.64705882352942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229.41176470588238</v>
      </c>
      <c r="AM60" s="204">
        <f t="shared" si="79"/>
        <v>241.1764705882353</v>
      </c>
      <c r="AN60" s="204">
        <f t="shared" si="79"/>
        <v>252.94117647058826</v>
      </c>
      <c r="AO60" s="204">
        <f t="shared" si="79"/>
        <v>264.70588235294122</v>
      </c>
      <c r="AP60" s="204">
        <f t="shared" si="79"/>
        <v>276.47058823529414</v>
      </c>
      <c r="AQ60" s="204">
        <f t="shared" si="79"/>
        <v>288.23529411764707</v>
      </c>
      <c r="AR60" s="204">
        <f t="shared" si="79"/>
        <v>300</v>
      </c>
      <c r="AS60" s="204">
        <f t="shared" si="79"/>
        <v>311.76470588235298</v>
      </c>
      <c r="AT60" s="204">
        <f t="shared" si="79"/>
        <v>323.52941176470591</v>
      </c>
      <c r="AU60" s="204">
        <f t="shared" si="79"/>
        <v>335.29411764705884</v>
      </c>
      <c r="AV60" s="204">
        <f t="shared" si="79"/>
        <v>347.05882352941177</v>
      </c>
      <c r="AW60" s="204">
        <f t="shared" si="79"/>
        <v>358.82352941176475</v>
      </c>
      <c r="AX60" s="204">
        <f t="shared" si="79"/>
        <v>370.58823529411768</v>
      </c>
      <c r="AY60" s="204">
        <f t="shared" si="79"/>
        <v>382.35294117647061</v>
      </c>
      <c r="AZ60" s="204">
        <f t="shared" si="79"/>
        <v>394.11764705882354</v>
      </c>
      <c r="BA60" s="204">
        <f t="shared" si="79"/>
        <v>444.92121212121208</v>
      </c>
      <c r="BB60" s="204">
        <f t="shared" si="79"/>
        <v>534.76363636363635</v>
      </c>
      <c r="BC60" s="204">
        <f t="shared" si="79"/>
        <v>624.60606060606051</v>
      </c>
      <c r="BD60" s="204">
        <f t="shared" si="79"/>
        <v>714.44848484848478</v>
      </c>
      <c r="BE60" s="204">
        <f t="shared" si="79"/>
        <v>804.29090909090894</v>
      </c>
      <c r="BF60" s="204">
        <f t="shared" si="79"/>
        <v>894.13333333333321</v>
      </c>
      <c r="BG60" s="204">
        <f t="shared" si="79"/>
        <v>983.97575757575737</v>
      </c>
      <c r="BH60" s="204">
        <f t="shared" si="79"/>
        <v>1073.8181818181815</v>
      </c>
      <c r="BI60" s="204">
        <f t="shared" si="79"/>
        <v>1163.6606060606059</v>
      </c>
      <c r="BJ60" s="204">
        <f t="shared" si="79"/>
        <v>1253.5030303030301</v>
      </c>
      <c r="BK60" s="204">
        <f t="shared" si="79"/>
        <v>1343.3454545454542</v>
      </c>
      <c r="BL60" s="204">
        <f t="shared" si="79"/>
        <v>1433.1878787878784</v>
      </c>
      <c r="BM60" s="204">
        <f t="shared" si="79"/>
        <v>1523.0303030303028</v>
      </c>
      <c r="BN60" s="204">
        <f t="shared" si="79"/>
        <v>1612.8727272727269</v>
      </c>
      <c r="BO60" s="204">
        <f t="shared" si="79"/>
        <v>1702.7151515151511</v>
      </c>
      <c r="BP60" s="204">
        <f t="shared" si="79"/>
        <v>1792.5575757575753</v>
      </c>
      <c r="BQ60" s="204">
        <f t="shared" si="79"/>
        <v>1882.3999999999996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1972.2424242424238</v>
      </c>
      <c r="BS60" s="204">
        <f t="shared" si="80"/>
        <v>2062.084848484848</v>
      </c>
      <c r="BT60" s="204">
        <f t="shared" si="80"/>
        <v>2151.9272727272719</v>
      </c>
      <c r="BU60" s="204">
        <f t="shared" si="80"/>
        <v>2241.7696969696963</v>
      </c>
      <c r="BV60" s="204">
        <f t="shared" si="80"/>
        <v>2331.6121212121207</v>
      </c>
      <c r="BW60" s="204">
        <f t="shared" si="80"/>
        <v>2421.454545454545</v>
      </c>
      <c r="BX60" s="204">
        <f t="shared" si="80"/>
        <v>2511.296969696969</v>
      </c>
      <c r="BY60" s="204">
        <f t="shared" si="80"/>
        <v>2601.1393939393934</v>
      </c>
      <c r="BZ60" s="204">
        <f t="shared" si="80"/>
        <v>2690.9818181818173</v>
      </c>
      <c r="CA60" s="204">
        <f t="shared" si="80"/>
        <v>2780.8242424242417</v>
      </c>
      <c r="CB60" s="204">
        <f t="shared" si="80"/>
        <v>2870.6666666666661</v>
      </c>
      <c r="CC60" s="204">
        <f t="shared" si="80"/>
        <v>2960.50909090909</v>
      </c>
      <c r="CD60" s="204">
        <f t="shared" si="80"/>
        <v>3050.3515151515144</v>
      </c>
      <c r="CE60" s="204">
        <f t="shared" si="80"/>
        <v>3140.1939393939388</v>
      </c>
      <c r="CF60" s="204">
        <f t="shared" si="80"/>
        <v>3230.0363636363627</v>
      </c>
      <c r="CG60" s="204">
        <f t="shared" si="80"/>
        <v>3319.8787878787871</v>
      </c>
      <c r="CH60" s="204">
        <f t="shared" si="80"/>
        <v>3567.1499999999992</v>
      </c>
      <c r="CI60" s="204">
        <f t="shared" si="80"/>
        <v>3971.8499999999995</v>
      </c>
      <c r="CJ60" s="204">
        <f t="shared" si="80"/>
        <v>4376.5499999999993</v>
      </c>
      <c r="CK60" s="204">
        <f t="shared" si="80"/>
        <v>4781.25</v>
      </c>
      <c r="CL60" s="204">
        <f t="shared" si="80"/>
        <v>5185.9499999999989</v>
      </c>
      <c r="CM60" s="204">
        <f t="shared" si="80"/>
        <v>5590.65</v>
      </c>
      <c r="CN60" s="204">
        <f t="shared" si="80"/>
        <v>5995.3499999999995</v>
      </c>
      <c r="CO60" s="204">
        <f t="shared" si="80"/>
        <v>6400.0499999999993</v>
      </c>
      <c r="CP60" s="204">
        <f t="shared" si="80"/>
        <v>6804.75</v>
      </c>
      <c r="CQ60" s="204">
        <f t="shared" si="80"/>
        <v>7209.45</v>
      </c>
      <c r="CR60" s="204">
        <f t="shared" si="80"/>
        <v>7614.15</v>
      </c>
      <c r="CS60" s="204">
        <f t="shared" si="80"/>
        <v>8018.8499999999995</v>
      </c>
      <c r="CT60" s="204">
        <f t="shared" si="80"/>
        <v>8423.5499999999993</v>
      </c>
      <c r="CU60" s="204">
        <f t="shared" si="80"/>
        <v>8828.25</v>
      </c>
      <c r="CV60" s="204">
        <f t="shared" si="80"/>
        <v>9232.9500000000007</v>
      </c>
      <c r="CW60" s="204">
        <f t="shared" si="80"/>
        <v>9637.65</v>
      </c>
      <c r="CX60" s="204">
        <f t="shared" si="80"/>
        <v>10202.43</v>
      </c>
      <c r="CY60" s="204">
        <f t="shared" si="80"/>
        <v>10927.29</v>
      </c>
      <c r="CZ60" s="204">
        <f t="shared" si="80"/>
        <v>11652.15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12377.01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0.78980968562437714</v>
      </c>
      <c r="T61" s="204">
        <f t="shared" si="81"/>
        <v>2.3694290568731313</v>
      </c>
      <c r="U61" s="204">
        <f t="shared" si="81"/>
        <v>3.9490484281218858</v>
      </c>
      <c r="V61" s="204">
        <f t="shared" si="81"/>
        <v>5.5286677993706403</v>
      </c>
      <c r="W61" s="204">
        <f t="shared" si="81"/>
        <v>7.108287170619394</v>
      </c>
      <c r="X61" s="204">
        <f t="shared" si="81"/>
        <v>8.6879065418681485</v>
      </c>
      <c r="Y61" s="204">
        <f t="shared" si="81"/>
        <v>10.267525913116902</v>
      </c>
      <c r="Z61" s="204">
        <f t="shared" si="81"/>
        <v>11.847145284365658</v>
      </c>
      <c r="AA61" s="204">
        <f t="shared" si="81"/>
        <v>13.426764655614411</v>
      </c>
      <c r="AB61" s="204">
        <f t="shared" si="81"/>
        <v>15.006384026863167</v>
      </c>
      <c r="AC61" s="204">
        <f t="shared" si="81"/>
        <v>16.58600339811192</v>
      </c>
      <c r="AD61" s="204">
        <f t="shared" si="81"/>
        <v>18.165622769360674</v>
      </c>
      <c r="AE61" s="204">
        <f t="shared" si="81"/>
        <v>19.745242140609427</v>
      </c>
      <c r="AF61" s="204">
        <f t="shared" si="81"/>
        <v>21.324861511858185</v>
      </c>
      <c r="AG61" s="204">
        <f t="shared" si="81"/>
        <v>22.904480883106938</v>
      </c>
      <c r="AH61" s="204">
        <f t="shared" si="81"/>
        <v>24.484100254355692</v>
      </c>
      <c r="AI61" s="204">
        <f t="shared" si="81"/>
        <v>26.063719625604445</v>
      </c>
      <c r="AJ61" s="204">
        <f t="shared" si="81"/>
        <v>27.643338996853199</v>
      </c>
      <c r="AK61" s="204">
        <f t="shared" si="81"/>
        <v>29.222958368101953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30.80257773935071</v>
      </c>
      <c r="AM61" s="204">
        <f t="shared" si="82"/>
        <v>32.382197110599463</v>
      </c>
      <c r="AN61" s="204">
        <f t="shared" si="82"/>
        <v>33.961816481848217</v>
      </c>
      <c r="AO61" s="204">
        <f t="shared" si="82"/>
        <v>35.541435853096971</v>
      </c>
      <c r="AP61" s="204">
        <f t="shared" si="82"/>
        <v>37.121055224345724</v>
      </c>
      <c r="AQ61" s="204">
        <f t="shared" si="82"/>
        <v>38.700674595594478</v>
      </c>
      <c r="AR61" s="204">
        <f t="shared" si="82"/>
        <v>40.280293966843232</v>
      </c>
      <c r="AS61" s="204">
        <f t="shared" si="82"/>
        <v>41.859913338091985</v>
      </c>
      <c r="AT61" s="204">
        <f t="shared" si="82"/>
        <v>43.439532709340746</v>
      </c>
      <c r="AU61" s="204">
        <f t="shared" si="82"/>
        <v>45.0191520805895</v>
      </c>
      <c r="AV61" s="204">
        <f t="shared" si="82"/>
        <v>46.598771451838253</v>
      </c>
      <c r="AW61" s="204">
        <f t="shared" si="82"/>
        <v>48.178390823087007</v>
      </c>
      <c r="AX61" s="204">
        <f t="shared" si="82"/>
        <v>49.75801019433576</v>
      </c>
      <c r="AY61" s="204">
        <f t="shared" si="82"/>
        <v>51.337629565584514</v>
      </c>
      <c r="AZ61" s="204">
        <f t="shared" si="82"/>
        <v>52.917248936833268</v>
      </c>
      <c r="BA61" s="204">
        <f t="shared" si="82"/>
        <v>57.721101805959037</v>
      </c>
      <c r="BB61" s="204">
        <f t="shared" si="82"/>
        <v>65.749188172961823</v>
      </c>
      <c r="BC61" s="204">
        <f t="shared" si="82"/>
        <v>73.777274539964623</v>
      </c>
      <c r="BD61" s="204">
        <f t="shared" si="82"/>
        <v>81.805360906967408</v>
      </c>
      <c r="BE61" s="204">
        <f t="shared" si="82"/>
        <v>89.833447273970194</v>
      </c>
      <c r="BF61" s="204">
        <f t="shared" si="82"/>
        <v>97.861533640972993</v>
      </c>
      <c r="BG61" s="204">
        <f t="shared" si="82"/>
        <v>105.88962000797576</v>
      </c>
      <c r="BH61" s="204">
        <f t="shared" si="82"/>
        <v>113.91770637497856</v>
      </c>
      <c r="BI61" s="204">
        <f t="shared" si="82"/>
        <v>121.94579274198136</v>
      </c>
      <c r="BJ61" s="204">
        <f t="shared" si="82"/>
        <v>129.97387910898414</v>
      </c>
      <c r="BK61" s="204">
        <f t="shared" si="82"/>
        <v>138.00196547598694</v>
      </c>
      <c r="BL61" s="204">
        <f t="shared" si="82"/>
        <v>146.03005184298971</v>
      </c>
      <c r="BM61" s="204">
        <f t="shared" si="82"/>
        <v>154.05813820999251</v>
      </c>
      <c r="BN61" s="204">
        <f t="shared" si="82"/>
        <v>162.08622457699531</v>
      </c>
      <c r="BO61" s="204">
        <f t="shared" si="82"/>
        <v>170.11431094399808</v>
      </c>
      <c r="BP61" s="204">
        <f t="shared" si="82"/>
        <v>178.14239731100088</v>
      </c>
      <c r="BQ61" s="204">
        <f t="shared" si="82"/>
        <v>186.17048367800368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194.19857004500645</v>
      </c>
      <c r="BS61" s="204">
        <f t="shared" si="83"/>
        <v>202.22665641200925</v>
      </c>
      <c r="BT61" s="204">
        <f t="shared" si="83"/>
        <v>210.25474277901205</v>
      </c>
      <c r="BU61" s="204">
        <f t="shared" si="83"/>
        <v>218.28282914601482</v>
      </c>
      <c r="BV61" s="204">
        <f t="shared" si="83"/>
        <v>226.31091551301762</v>
      </c>
      <c r="BW61" s="204">
        <f t="shared" si="83"/>
        <v>234.33900188002042</v>
      </c>
      <c r="BX61" s="204">
        <f t="shared" si="83"/>
        <v>242.36708824702319</v>
      </c>
      <c r="BY61" s="204">
        <f t="shared" si="83"/>
        <v>250.39517461402599</v>
      </c>
      <c r="BZ61" s="204">
        <f t="shared" si="83"/>
        <v>258.42326098102876</v>
      </c>
      <c r="CA61" s="204">
        <f t="shared" si="83"/>
        <v>266.45134734803156</v>
      </c>
      <c r="CB61" s="204">
        <f t="shared" si="83"/>
        <v>274.47943371503436</v>
      </c>
      <c r="CC61" s="204">
        <f t="shared" si="83"/>
        <v>282.5075200820371</v>
      </c>
      <c r="CD61" s="204">
        <f t="shared" si="83"/>
        <v>290.5356064490399</v>
      </c>
      <c r="CE61" s="204">
        <f t="shared" si="83"/>
        <v>298.5636928160427</v>
      </c>
      <c r="CF61" s="204">
        <f t="shared" si="83"/>
        <v>306.5917791830455</v>
      </c>
      <c r="CG61" s="204">
        <f t="shared" si="83"/>
        <v>314.61986555004825</v>
      </c>
      <c r="CH61" s="204">
        <f t="shared" si="83"/>
        <v>323.00022966159617</v>
      </c>
      <c r="CI61" s="204">
        <f t="shared" si="83"/>
        <v>331.73287151768915</v>
      </c>
      <c r="CJ61" s="204">
        <f t="shared" si="83"/>
        <v>340.46551337378213</v>
      </c>
      <c r="CK61" s="204">
        <f t="shared" si="83"/>
        <v>349.19815522987511</v>
      </c>
      <c r="CL61" s="204">
        <f t="shared" si="83"/>
        <v>357.93079708596809</v>
      </c>
      <c r="CM61" s="204">
        <f t="shared" si="83"/>
        <v>366.66343894206108</v>
      </c>
      <c r="CN61" s="204">
        <f t="shared" si="83"/>
        <v>375.39608079815406</v>
      </c>
      <c r="CO61" s="204">
        <f t="shared" si="83"/>
        <v>384.1287226542471</v>
      </c>
      <c r="CP61" s="204">
        <f t="shared" si="83"/>
        <v>392.86136451034008</v>
      </c>
      <c r="CQ61" s="204">
        <f t="shared" si="83"/>
        <v>401.59400636643306</v>
      </c>
      <c r="CR61" s="204">
        <f t="shared" si="83"/>
        <v>410.32664822252605</v>
      </c>
      <c r="CS61" s="204">
        <f t="shared" si="83"/>
        <v>419.05929007861903</v>
      </c>
      <c r="CT61" s="204">
        <f t="shared" si="83"/>
        <v>427.79193193471201</v>
      </c>
      <c r="CU61" s="204">
        <f t="shared" si="83"/>
        <v>436.52457379080499</v>
      </c>
      <c r="CV61" s="204">
        <f t="shared" si="83"/>
        <v>445.25721564689798</v>
      </c>
      <c r="CW61" s="204">
        <f t="shared" si="83"/>
        <v>453.98985750299096</v>
      </c>
      <c r="CX61" s="204">
        <f t="shared" si="83"/>
        <v>462.57167843103747</v>
      </c>
      <c r="CY61" s="204">
        <f t="shared" si="83"/>
        <v>471.00267843103745</v>
      </c>
      <c r="CZ61" s="204">
        <f t="shared" si="83"/>
        <v>479.43367843103744</v>
      </c>
      <c r="DA61" s="204">
        <f t="shared" si="83"/>
        <v>487.86467843103748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54.830882352941174</v>
      </c>
      <c r="T63" s="204">
        <f t="shared" si="87"/>
        <v>164.49264705882354</v>
      </c>
      <c r="U63" s="204">
        <f t="shared" si="87"/>
        <v>274.15441176470586</v>
      </c>
      <c r="V63" s="204">
        <f t="shared" si="87"/>
        <v>383.81617647058823</v>
      </c>
      <c r="W63" s="204">
        <f t="shared" si="87"/>
        <v>493.47794117647055</v>
      </c>
      <c r="X63" s="204">
        <f t="shared" si="87"/>
        <v>603.13970588235293</v>
      </c>
      <c r="Y63" s="204">
        <f t="shared" si="87"/>
        <v>712.80147058823525</v>
      </c>
      <c r="Z63" s="204">
        <f t="shared" si="87"/>
        <v>822.46323529411757</v>
      </c>
      <c r="AA63" s="204">
        <f t="shared" si="87"/>
        <v>932.125</v>
      </c>
      <c r="AB63" s="204">
        <f t="shared" si="87"/>
        <v>1041.7867647058822</v>
      </c>
      <c r="AC63" s="204">
        <f t="shared" si="87"/>
        <v>1151.4485294117646</v>
      </c>
      <c r="AD63" s="204">
        <f t="shared" si="87"/>
        <v>1261.1102941176471</v>
      </c>
      <c r="AE63" s="204">
        <f t="shared" si="87"/>
        <v>1370.7720588235293</v>
      </c>
      <c r="AF63" s="204">
        <f t="shared" si="87"/>
        <v>1480.4338235294117</v>
      </c>
      <c r="AG63" s="204">
        <f t="shared" si="87"/>
        <v>1590.0955882352941</v>
      </c>
      <c r="AH63" s="204">
        <f t="shared" si="87"/>
        <v>1699.7573529411764</v>
      </c>
      <c r="AI63" s="204">
        <f t="shared" si="87"/>
        <v>1809.4191176470588</v>
      </c>
      <c r="AJ63" s="204">
        <f t="shared" si="87"/>
        <v>1919.080882352941</v>
      </c>
      <c r="AK63" s="204">
        <f t="shared" si="87"/>
        <v>2028.7426470588234</v>
      </c>
      <c r="AL63" s="204">
        <f t="shared" si="87"/>
        <v>2138.4044117647059</v>
      </c>
      <c r="AM63" s="204">
        <f t="shared" si="87"/>
        <v>2248.0661764705883</v>
      </c>
      <c r="AN63" s="204">
        <f t="shared" si="87"/>
        <v>2357.7279411764703</v>
      </c>
      <c r="AO63" s="204">
        <f t="shared" si="87"/>
        <v>2467.3897058823527</v>
      </c>
      <c r="AP63" s="204">
        <f t="shared" si="87"/>
        <v>2577.0514705882351</v>
      </c>
      <c r="AQ63" s="204">
        <f t="shared" si="87"/>
        <v>2686.7132352941176</v>
      </c>
      <c r="AR63" s="204">
        <f t="shared" si="87"/>
        <v>2796.375</v>
      </c>
      <c r="AS63" s="204">
        <f t="shared" si="87"/>
        <v>2906.0367647058824</v>
      </c>
      <c r="AT63" s="204">
        <f t="shared" si="87"/>
        <v>3015.6985294117644</v>
      </c>
      <c r="AU63" s="204">
        <f t="shared" si="87"/>
        <v>3125.3602941176468</v>
      </c>
      <c r="AV63" s="204">
        <f t="shared" si="87"/>
        <v>3235.0220588235293</v>
      </c>
      <c r="AW63" s="204">
        <f t="shared" si="87"/>
        <v>3344.6838235294117</v>
      </c>
      <c r="AX63" s="204">
        <f t="shared" si="87"/>
        <v>3454.3455882352941</v>
      </c>
      <c r="AY63" s="204">
        <f t="shared" si="87"/>
        <v>3564.0073529411761</v>
      </c>
      <c r="AZ63" s="204">
        <f t="shared" si="87"/>
        <v>3673.6691176470586</v>
      </c>
      <c r="BA63" s="204">
        <f t="shared" si="87"/>
        <v>3828.371212121212</v>
      </c>
      <c r="BB63" s="204">
        <f t="shared" si="87"/>
        <v>4028.1136363636365</v>
      </c>
      <c r="BC63" s="204">
        <f t="shared" si="87"/>
        <v>4227.856060606061</v>
      </c>
      <c r="BD63" s="204">
        <f t="shared" si="87"/>
        <v>4427.598484848485</v>
      </c>
      <c r="BE63" s="204">
        <f t="shared" si="87"/>
        <v>4627.340909090909</v>
      </c>
      <c r="BF63" s="204">
        <f t="shared" si="87"/>
        <v>4827.0833333333339</v>
      </c>
      <c r="BG63" s="204">
        <f t="shared" si="87"/>
        <v>5026.825757575758</v>
      </c>
      <c r="BH63" s="204">
        <f t="shared" si="87"/>
        <v>5226.568181818182</v>
      </c>
      <c r="BI63" s="204">
        <f t="shared" si="87"/>
        <v>5426.310606060606</v>
      </c>
      <c r="BJ63" s="204">
        <f t="shared" si="87"/>
        <v>5626.05303030303</v>
      </c>
      <c r="BK63" s="204">
        <f t="shared" si="87"/>
        <v>5825.795454545454</v>
      </c>
      <c r="BL63" s="204">
        <f t="shared" si="87"/>
        <v>6025.537878787879</v>
      </c>
      <c r="BM63" s="204">
        <f t="shared" si="87"/>
        <v>6225.280303030303</v>
      </c>
      <c r="BN63" s="204">
        <f t="shared" si="87"/>
        <v>6425.0227272727279</v>
      </c>
      <c r="BO63" s="204">
        <f t="shared" si="87"/>
        <v>6624.765151515152</v>
      </c>
      <c r="BP63" s="204">
        <f t="shared" si="87"/>
        <v>6824.507575757576</v>
      </c>
      <c r="BQ63" s="204">
        <f t="shared" si="87"/>
        <v>7024.25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7223.992424242424</v>
      </c>
      <c r="BS63" s="204">
        <f t="shared" si="89"/>
        <v>7423.734848484848</v>
      </c>
      <c r="BT63" s="204">
        <f t="shared" si="89"/>
        <v>7623.477272727273</v>
      </c>
      <c r="BU63" s="204">
        <f t="shared" si="89"/>
        <v>7823.219696969697</v>
      </c>
      <c r="BV63" s="204">
        <f t="shared" si="89"/>
        <v>8022.962121212121</v>
      </c>
      <c r="BW63" s="204">
        <f t="shared" si="89"/>
        <v>8222.704545454546</v>
      </c>
      <c r="BX63" s="204">
        <f t="shared" si="89"/>
        <v>8422.44696969697</v>
      </c>
      <c r="BY63" s="204">
        <f t="shared" si="89"/>
        <v>8622.189393939394</v>
      </c>
      <c r="BZ63" s="204">
        <f t="shared" si="89"/>
        <v>8821.931818181818</v>
      </c>
      <c r="CA63" s="204">
        <f t="shared" si="89"/>
        <v>9021.6742424242439</v>
      </c>
      <c r="CB63" s="204">
        <f t="shared" si="89"/>
        <v>9221.4166666666679</v>
      </c>
      <c r="CC63" s="204">
        <f t="shared" si="89"/>
        <v>9421.1590909090919</v>
      </c>
      <c r="CD63" s="204">
        <f t="shared" si="89"/>
        <v>9620.9015151515159</v>
      </c>
      <c r="CE63" s="204">
        <f t="shared" si="89"/>
        <v>9820.6439393939399</v>
      </c>
      <c r="CF63" s="204">
        <f t="shared" si="89"/>
        <v>10020.386363636364</v>
      </c>
      <c r="CG63" s="204">
        <f t="shared" si="89"/>
        <v>10220.128787878788</v>
      </c>
      <c r="CH63" s="204">
        <f t="shared" si="89"/>
        <v>10365</v>
      </c>
      <c r="CI63" s="204">
        <f t="shared" si="89"/>
        <v>10455</v>
      </c>
      <c r="CJ63" s="204">
        <f t="shared" si="89"/>
        <v>10545</v>
      </c>
      <c r="CK63" s="204">
        <f t="shared" si="89"/>
        <v>10635</v>
      </c>
      <c r="CL63" s="204">
        <f t="shared" si="89"/>
        <v>10725</v>
      </c>
      <c r="CM63" s="204">
        <f t="shared" si="89"/>
        <v>10815</v>
      </c>
      <c r="CN63" s="204">
        <f t="shared" si="89"/>
        <v>10905</v>
      </c>
      <c r="CO63" s="204">
        <f t="shared" si="89"/>
        <v>10995</v>
      </c>
      <c r="CP63" s="204">
        <f t="shared" si="89"/>
        <v>11085</v>
      </c>
      <c r="CQ63" s="204">
        <f t="shared" si="89"/>
        <v>11175</v>
      </c>
      <c r="CR63" s="204">
        <f t="shared" si="89"/>
        <v>11265</v>
      </c>
      <c r="CS63" s="204">
        <f t="shared" si="89"/>
        <v>11355</v>
      </c>
      <c r="CT63" s="204">
        <f t="shared" si="89"/>
        <v>11445</v>
      </c>
      <c r="CU63" s="204">
        <f t="shared" si="89"/>
        <v>11535</v>
      </c>
      <c r="CV63" s="204">
        <f t="shared" si="89"/>
        <v>11625</v>
      </c>
      <c r="CW63" s="204">
        <f t="shared" si="89"/>
        <v>11715</v>
      </c>
      <c r="CX63" s="204">
        <f t="shared" si="89"/>
        <v>11760</v>
      </c>
      <c r="CY63" s="204">
        <f t="shared" si="89"/>
        <v>11760</v>
      </c>
      <c r="CZ63" s="204">
        <f t="shared" si="89"/>
        <v>11760</v>
      </c>
      <c r="DA63" s="204">
        <f t="shared" si="89"/>
        <v>11760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7580</v>
      </c>
      <c r="G65" s="204">
        <f t="shared" si="92"/>
        <v>7580</v>
      </c>
      <c r="H65" s="204">
        <f t="shared" si="92"/>
        <v>7580</v>
      </c>
      <c r="I65" s="204">
        <f t="shared" si="92"/>
        <v>7580</v>
      </c>
      <c r="J65" s="204">
        <f t="shared" si="92"/>
        <v>7580</v>
      </c>
      <c r="K65" s="204">
        <f t="shared" si="92"/>
        <v>7580</v>
      </c>
      <c r="L65" s="204">
        <f t="shared" si="88"/>
        <v>7580</v>
      </c>
      <c r="M65" s="204">
        <f t="shared" si="92"/>
        <v>7580</v>
      </c>
      <c r="N65" s="204">
        <f t="shared" si="92"/>
        <v>7580</v>
      </c>
      <c r="O65" s="204">
        <f t="shared" si="92"/>
        <v>7580</v>
      </c>
      <c r="P65" s="204">
        <f t="shared" si="92"/>
        <v>7580</v>
      </c>
      <c r="Q65" s="204">
        <f t="shared" si="92"/>
        <v>7580</v>
      </c>
      <c r="R65" s="204">
        <f t="shared" si="92"/>
        <v>7580</v>
      </c>
      <c r="S65" s="204">
        <f t="shared" si="92"/>
        <v>7663.1223420833039</v>
      </c>
      <c r="T65" s="204">
        <f t="shared" si="92"/>
        <v>7829.3670262499118</v>
      </c>
      <c r="U65" s="204">
        <f t="shared" si="92"/>
        <v>7995.6117104165205</v>
      </c>
      <c r="V65" s="204">
        <f t="shared" si="92"/>
        <v>8161.8563945831283</v>
      </c>
      <c r="W65" s="204">
        <f t="shared" si="92"/>
        <v>8328.1010787497362</v>
      </c>
      <c r="X65" s="204">
        <f t="shared" si="92"/>
        <v>8494.345762916344</v>
      </c>
      <c r="Y65" s="204">
        <f t="shared" si="92"/>
        <v>8660.5904470829519</v>
      </c>
      <c r="Z65" s="204">
        <f t="shared" si="92"/>
        <v>8826.8351312495597</v>
      </c>
      <c r="AA65" s="204">
        <f t="shared" si="92"/>
        <v>8993.0798154161675</v>
      </c>
      <c r="AB65" s="204">
        <f t="shared" si="92"/>
        <v>9159.3244995827754</v>
      </c>
      <c r="AC65" s="204">
        <f t="shared" si="92"/>
        <v>9325.5691837493832</v>
      </c>
      <c r="AD65" s="204">
        <f t="shared" si="92"/>
        <v>9491.8138679159929</v>
      </c>
      <c r="AE65" s="204">
        <f t="shared" si="92"/>
        <v>9658.0585520826007</v>
      </c>
      <c r="AF65" s="204">
        <f t="shared" si="92"/>
        <v>9824.3032362492086</v>
      </c>
      <c r="AG65" s="204">
        <f t="shared" si="92"/>
        <v>9990.5479204158164</v>
      </c>
      <c r="AH65" s="204">
        <f t="shared" si="92"/>
        <v>10156.792604582424</v>
      </c>
      <c r="AI65" s="204">
        <f t="shared" si="92"/>
        <v>10323.037288749032</v>
      </c>
      <c r="AJ65" s="204">
        <f t="shared" si="92"/>
        <v>10489.28197291564</v>
      </c>
      <c r="AK65" s="204">
        <f t="shared" si="92"/>
        <v>10655.526657082248</v>
      </c>
      <c r="AL65" s="204">
        <f t="shared" si="92"/>
        <v>10821.771341248856</v>
      </c>
      <c r="AM65" s="204">
        <f t="shared" si="92"/>
        <v>10988.016025415465</v>
      </c>
      <c r="AN65" s="204">
        <f t="shared" si="92"/>
        <v>11154.260709582071</v>
      </c>
      <c r="AO65" s="204">
        <f t="shared" si="92"/>
        <v>11320.505393748681</v>
      </c>
      <c r="AP65" s="204">
        <f t="shared" si="92"/>
        <v>11486.750077915289</v>
      </c>
      <c r="AQ65" s="204">
        <f t="shared" si="92"/>
        <v>11652.994762081897</v>
      </c>
      <c r="AR65" s="204">
        <f t="shared" si="92"/>
        <v>11819.239446248504</v>
      </c>
      <c r="AS65" s="204">
        <f t="shared" si="92"/>
        <v>11985.484130415112</v>
      </c>
      <c r="AT65" s="204">
        <f t="shared" si="92"/>
        <v>12151.72881458172</v>
      </c>
      <c r="AU65" s="204">
        <f t="shared" si="92"/>
        <v>12317.973498748328</v>
      </c>
      <c r="AV65" s="204">
        <f t="shared" si="92"/>
        <v>12484.218182914938</v>
      </c>
      <c r="AW65" s="204">
        <f t="shared" si="92"/>
        <v>12650.462867081544</v>
      </c>
      <c r="AX65" s="204">
        <f t="shared" si="92"/>
        <v>12816.707551248153</v>
      </c>
      <c r="AY65" s="204">
        <f t="shared" si="92"/>
        <v>12982.952235414759</v>
      </c>
      <c r="AZ65" s="204">
        <f t="shared" si="92"/>
        <v>13149.196919581369</v>
      </c>
      <c r="BA65" s="204">
        <f t="shared" si="92"/>
        <v>13031.829575881873</v>
      </c>
      <c r="BB65" s="204">
        <f t="shared" si="92"/>
        <v>12630.850204316277</v>
      </c>
      <c r="BC65" s="204">
        <f t="shared" si="92"/>
        <v>12229.870832750681</v>
      </c>
      <c r="BD65" s="204">
        <f t="shared" si="92"/>
        <v>11828.891461185085</v>
      </c>
      <c r="BE65" s="204">
        <f t="shared" si="92"/>
        <v>11427.912089619489</v>
      </c>
      <c r="BF65" s="204">
        <f t="shared" si="92"/>
        <v>11026.932718053893</v>
      </c>
      <c r="BG65" s="204">
        <f t="shared" si="92"/>
        <v>10625.953346488297</v>
      </c>
      <c r="BH65" s="204">
        <f t="shared" si="92"/>
        <v>10224.973974922701</v>
      </c>
      <c r="BI65" s="204">
        <f t="shared" si="92"/>
        <v>9823.994603357105</v>
      </c>
      <c r="BJ65" s="204">
        <f t="shared" si="92"/>
        <v>9423.015231791509</v>
      </c>
      <c r="BK65" s="204">
        <f t="shared" si="92"/>
        <v>9022.035860225913</v>
      </c>
      <c r="BL65" s="204">
        <f t="shared" si="92"/>
        <v>8621.056488660317</v>
      </c>
      <c r="BM65" s="204">
        <f t="shared" si="92"/>
        <v>8220.0771170947191</v>
      </c>
      <c r="BN65" s="204">
        <f t="shared" si="92"/>
        <v>7819.097745529124</v>
      </c>
      <c r="BO65" s="204">
        <f t="shared" si="92"/>
        <v>7418.118373963528</v>
      </c>
      <c r="BP65" s="204">
        <f t="shared" si="92"/>
        <v>7017.139002397932</v>
      </c>
      <c r="BQ65" s="204">
        <f t="shared" si="92"/>
        <v>6616.159630832336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6215.18025926674</v>
      </c>
      <c r="BS65" s="204">
        <f t="shared" si="93"/>
        <v>5814.200887701144</v>
      </c>
      <c r="BT65" s="204">
        <f t="shared" si="93"/>
        <v>5413.221516135548</v>
      </c>
      <c r="BU65" s="204">
        <f t="shared" si="93"/>
        <v>5012.2421445699511</v>
      </c>
      <c r="BV65" s="204">
        <f t="shared" si="93"/>
        <v>4611.262773004355</v>
      </c>
      <c r="BW65" s="204">
        <f t="shared" si="93"/>
        <v>4210.283401438759</v>
      </c>
      <c r="BX65" s="204">
        <f t="shared" si="93"/>
        <v>3809.304029873163</v>
      </c>
      <c r="BY65" s="204">
        <f t="shared" si="93"/>
        <v>3408.324658307567</v>
      </c>
      <c r="BZ65" s="204">
        <f t="shared" si="93"/>
        <v>3007.345286741971</v>
      </c>
      <c r="CA65" s="204">
        <f t="shared" si="93"/>
        <v>2606.365915176375</v>
      </c>
      <c r="CB65" s="204">
        <f t="shared" si="93"/>
        <v>2205.386543610779</v>
      </c>
      <c r="CC65" s="204">
        <f t="shared" si="93"/>
        <v>1804.407172045183</v>
      </c>
      <c r="CD65" s="204">
        <f t="shared" si="93"/>
        <v>1403.4278004795869</v>
      </c>
      <c r="CE65" s="204">
        <f t="shared" si="93"/>
        <v>1002.4484289139909</v>
      </c>
      <c r="CF65" s="204">
        <f t="shared" si="93"/>
        <v>601.46905734839493</v>
      </c>
      <c r="CG65" s="204">
        <f t="shared" si="93"/>
        <v>200.4896857827971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176.47058823529412</v>
      </c>
      <c r="T66" s="204">
        <f t="shared" si="94"/>
        <v>529.41176470588232</v>
      </c>
      <c r="U66" s="204">
        <f t="shared" si="94"/>
        <v>882.35294117647061</v>
      </c>
      <c r="V66" s="204">
        <f t="shared" si="94"/>
        <v>1235.2941176470588</v>
      </c>
      <c r="W66" s="204">
        <f t="shared" si="94"/>
        <v>1588.2352941176471</v>
      </c>
      <c r="X66" s="204">
        <f t="shared" si="94"/>
        <v>1941.1764705882354</v>
      </c>
      <c r="Y66" s="204">
        <f t="shared" si="94"/>
        <v>2294.1176470588234</v>
      </c>
      <c r="Z66" s="204">
        <f t="shared" si="94"/>
        <v>2647.0588235294117</v>
      </c>
      <c r="AA66" s="204">
        <f t="shared" si="94"/>
        <v>3000</v>
      </c>
      <c r="AB66" s="204">
        <f t="shared" si="94"/>
        <v>3352.9411764705883</v>
      </c>
      <c r="AC66" s="204">
        <f t="shared" si="94"/>
        <v>3705.8823529411766</v>
      </c>
      <c r="AD66" s="204">
        <f t="shared" si="94"/>
        <v>4058.8235294117649</v>
      </c>
      <c r="AE66" s="204">
        <f t="shared" si="94"/>
        <v>4411.7647058823532</v>
      </c>
      <c r="AF66" s="204">
        <f t="shared" si="94"/>
        <v>4764.7058823529414</v>
      </c>
      <c r="AG66" s="204">
        <f t="shared" si="94"/>
        <v>5117.6470588235297</v>
      </c>
      <c r="AH66" s="204">
        <f t="shared" si="94"/>
        <v>5470.588235294118</v>
      </c>
      <c r="AI66" s="204">
        <f t="shared" si="94"/>
        <v>5823.5294117647054</v>
      </c>
      <c r="AJ66" s="204">
        <f t="shared" si="94"/>
        <v>6176.4705882352937</v>
      </c>
      <c r="AK66" s="204">
        <f t="shared" si="94"/>
        <v>6529.411764705882</v>
      </c>
      <c r="AL66" s="204">
        <f t="shared" si="94"/>
        <v>6882.3529411764703</v>
      </c>
      <c r="AM66" s="204">
        <f t="shared" si="94"/>
        <v>7235.2941176470586</v>
      </c>
      <c r="AN66" s="204">
        <f t="shared" si="94"/>
        <v>7588.2352941176468</v>
      </c>
      <c r="AO66" s="204">
        <f t="shared" si="94"/>
        <v>7941.1764705882351</v>
      </c>
      <c r="AP66" s="204">
        <f t="shared" si="94"/>
        <v>8294.1176470588234</v>
      </c>
      <c r="AQ66" s="204">
        <f t="shared" si="94"/>
        <v>8647.0588235294108</v>
      </c>
      <c r="AR66" s="204">
        <f t="shared" si="94"/>
        <v>9000</v>
      </c>
      <c r="AS66" s="204">
        <f t="shared" si="94"/>
        <v>9352.9411764705874</v>
      </c>
      <c r="AT66" s="204">
        <f t="shared" si="94"/>
        <v>9705.8823529411766</v>
      </c>
      <c r="AU66" s="204">
        <f t="shared" si="94"/>
        <v>10058.823529411764</v>
      </c>
      <c r="AV66" s="204">
        <f t="shared" si="94"/>
        <v>10411.764705882353</v>
      </c>
      <c r="AW66" s="204">
        <f t="shared" si="94"/>
        <v>10764.705882352941</v>
      </c>
      <c r="AX66" s="204">
        <f t="shared" si="94"/>
        <v>11117.64705882353</v>
      </c>
      <c r="AY66" s="204">
        <f t="shared" si="94"/>
        <v>11470.588235294117</v>
      </c>
      <c r="AZ66" s="204">
        <f t="shared" si="94"/>
        <v>11823.529411764706</v>
      </c>
      <c r="BA66" s="204">
        <f t="shared" si="94"/>
        <v>11818.181818181818</v>
      </c>
      <c r="BB66" s="204">
        <f t="shared" si="94"/>
        <v>11454.545454545454</v>
      </c>
      <c r="BC66" s="204">
        <f t="shared" si="94"/>
        <v>11090.909090909092</v>
      </c>
      <c r="BD66" s="204">
        <f t="shared" si="94"/>
        <v>10727.272727272728</v>
      </c>
      <c r="BE66" s="204">
        <f t="shared" si="94"/>
        <v>10363.636363636364</v>
      </c>
      <c r="BF66" s="204">
        <f t="shared" si="94"/>
        <v>10000</v>
      </c>
      <c r="BG66" s="204">
        <f t="shared" si="94"/>
        <v>9636.363636363636</v>
      </c>
      <c r="BH66" s="204">
        <f t="shared" si="94"/>
        <v>9272.7272727272721</v>
      </c>
      <c r="BI66" s="204">
        <f t="shared" si="94"/>
        <v>8909.0909090909081</v>
      </c>
      <c r="BJ66" s="204">
        <f t="shared" si="94"/>
        <v>8545.454545454546</v>
      </c>
      <c r="BK66" s="204">
        <f t="shared" si="94"/>
        <v>8181.818181818182</v>
      </c>
      <c r="BL66" s="204">
        <f t="shared" si="94"/>
        <v>7818.181818181818</v>
      </c>
      <c r="BM66" s="204">
        <f t="shared" si="94"/>
        <v>7454.545454545455</v>
      </c>
      <c r="BN66" s="204">
        <f t="shared" si="94"/>
        <v>7090.909090909091</v>
      </c>
      <c r="BO66" s="204">
        <f t="shared" si="94"/>
        <v>6727.272727272727</v>
      </c>
      <c r="BP66" s="204">
        <f t="shared" si="94"/>
        <v>6363.636363636364</v>
      </c>
      <c r="BQ66" s="204">
        <f t="shared" si="94"/>
        <v>6000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5636.3636363636369</v>
      </c>
      <c r="BS66" s="204">
        <f t="shared" si="95"/>
        <v>5272.727272727273</v>
      </c>
      <c r="BT66" s="204">
        <f t="shared" si="95"/>
        <v>4909.090909090909</v>
      </c>
      <c r="BU66" s="204">
        <f t="shared" si="95"/>
        <v>4545.454545454546</v>
      </c>
      <c r="BV66" s="204">
        <f t="shared" si="95"/>
        <v>4181.818181818182</v>
      </c>
      <c r="BW66" s="204">
        <f t="shared" si="95"/>
        <v>3818.181818181818</v>
      </c>
      <c r="BX66" s="204">
        <f t="shared" si="95"/>
        <v>3454.545454545454</v>
      </c>
      <c r="BY66" s="204">
        <f t="shared" si="95"/>
        <v>3090.9090909090919</v>
      </c>
      <c r="BZ66" s="204">
        <f t="shared" si="95"/>
        <v>2727.2727272727279</v>
      </c>
      <c r="CA66" s="204">
        <f t="shared" si="95"/>
        <v>2363.636363636364</v>
      </c>
      <c r="CB66" s="204">
        <f t="shared" si="95"/>
        <v>2000</v>
      </c>
      <c r="CC66" s="204">
        <f t="shared" si="95"/>
        <v>1636.363636363636</v>
      </c>
      <c r="CD66" s="204">
        <f t="shared" si="95"/>
        <v>1272.7272727272739</v>
      </c>
      <c r="CE66" s="204">
        <f t="shared" si="95"/>
        <v>909.09090909090992</v>
      </c>
      <c r="CF66" s="204">
        <f t="shared" si="95"/>
        <v>545.45454545454595</v>
      </c>
      <c r="CG66" s="204">
        <f t="shared" si="95"/>
        <v>181.81818181818198</v>
      </c>
      <c r="CH66" s="204">
        <f t="shared" si="95"/>
        <v>6300</v>
      </c>
      <c r="CI66" s="204">
        <f t="shared" si="95"/>
        <v>18900</v>
      </c>
      <c r="CJ66" s="204">
        <f t="shared" si="95"/>
        <v>31500</v>
      </c>
      <c r="CK66" s="204">
        <f t="shared" si="95"/>
        <v>44100</v>
      </c>
      <c r="CL66" s="204">
        <f t="shared" si="95"/>
        <v>56700</v>
      </c>
      <c r="CM66" s="204">
        <f t="shared" si="95"/>
        <v>69300</v>
      </c>
      <c r="CN66" s="204">
        <f t="shared" si="95"/>
        <v>81900</v>
      </c>
      <c r="CO66" s="204">
        <f t="shared" si="95"/>
        <v>94500</v>
      </c>
      <c r="CP66" s="204">
        <f t="shared" si="95"/>
        <v>107100</v>
      </c>
      <c r="CQ66" s="204">
        <f t="shared" si="95"/>
        <v>119700</v>
      </c>
      <c r="CR66" s="204">
        <f t="shared" si="95"/>
        <v>132300</v>
      </c>
      <c r="CS66" s="204">
        <f t="shared" si="95"/>
        <v>144900</v>
      </c>
      <c r="CT66" s="204">
        <f t="shared" si="95"/>
        <v>157500</v>
      </c>
      <c r="CU66" s="204">
        <f t="shared" si="95"/>
        <v>170100</v>
      </c>
      <c r="CV66" s="204">
        <f t="shared" si="95"/>
        <v>182700</v>
      </c>
      <c r="CW66" s="204">
        <f t="shared" si="95"/>
        <v>195300</v>
      </c>
      <c r="CX66" s="204">
        <f t="shared" si="95"/>
        <v>202935.85</v>
      </c>
      <c r="CY66" s="204">
        <f t="shared" si="95"/>
        <v>205607.55</v>
      </c>
      <c r="CZ66" s="204">
        <f t="shared" si="95"/>
        <v>208279.25</v>
      </c>
      <c r="DA66" s="204">
        <f t="shared" si="95"/>
        <v>210950.95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2292</v>
      </c>
      <c r="G67" s="204">
        <f t="shared" si="96"/>
        <v>2292</v>
      </c>
      <c r="H67" s="204">
        <f t="shared" si="96"/>
        <v>2292</v>
      </c>
      <c r="I67" s="204">
        <f t="shared" si="96"/>
        <v>2292</v>
      </c>
      <c r="J67" s="204">
        <f t="shared" si="96"/>
        <v>2292</v>
      </c>
      <c r="K67" s="204">
        <f t="shared" si="96"/>
        <v>2292</v>
      </c>
      <c r="L67" s="204">
        <f t="shared" si="88"/>
        <v>2292</v>
      </c>
      <c r="M67" s="204">
        <f t="shared" si="96"/>
        <v>2292</v>
      </c>
      <c r="N67" s="204">
        <f t="shared" si="96"/>
        <v>2292</v>
      </c>
      <c r="O67" s="204">
        <f t="shared" si="96"/>
        <v>2292</v>
      </c>
      <c r="P67" s="204">
        <f t="shared" si="96"/>
        <v>2292</v>
      </c>
      <c r="Q67" s="204">
        <f t="shared" si="96"/>
        <v>2292</v>
      </c>
      <c r="R67" s="204">
        <f t="shared" si="96"/>
        <v>2292</v>
      </c>
      <c r="S67" s="204">
        <f t="shared" si="96"/>
        <v>2350.794117647059</v>
      </c>
      <c r="T67" s="204">
        <f t="shared" si="96"/>
        <v>2468.3823529411766</v>
      </c>
      <c r="U67" s="204">
        <f t="shared" si="96"/>
        <v>2585.9705882352941</v>
      </c>
      <c r="V67" s="204">
        <f t="shared" si="96"/>
        <v>2703.5588235294117</v>
      </c>
      <c r="W67" s="204">
        <f t="shared" si="96"/>
        <v>2821.1470588235293</v>
      </c>
      <c r="X67" s="204">
        <f t="shared" si="96"/>
        <v>2938.7352941176468</v>
      </c>
      <c r="Y67" s="204">
        <f t="shared" si="96"/>
        <v>3056.3235294117649</v>
      </c>
      <c r="Z67" s="204">
        <f t="shared" si="96"/>
        <v>3173.9117647058824</v>
      </c>
      <c r="AA67" s="204">
        <f t="shared" si="96"/>
        <v>3291.5</v>
      </c>
      <c r="AB67" s="204">
        <f t="shared" si="96"/>
        <v>3409.088235294118</v>
      </c>
      <c r="AC67" s="204">
        <f t="shared" si="96"/>
        <v>3526.6764705882351</v>
      </c>
      <c r="AD67" s="204">
        <f t="shared" si="96"/>
        <v>3644.2647058823532</v>
      </c>
      <c r="AE67" s="204">
        <f t="shared" si="96"/>
        <v>3761.8529411764707</v>
      </c>
      <c r="AF67" s="204">
        <f t="shared" si="96"/>
        <v>3879.4411764705883</v>
      </c>
      <c r="AG67" s="204">
        <f t="shared" si="96"/>
        <v>3997.0294117647059</v>
      </c>
      <c r="AH67" s="204">
        <f t="shared" si="96"/>
        <v>4114.6176470588234</v>
      </c>
      <c r="AI67" s="204">
        <f t="shared" si="96"/>
        <v>4232.2058823529414</v>
      </c>
      <c r="AJ67" s="204">
        <f t="shared" si="96"/>
        <v>4349.7941176470595</v>
      </c>
      <c r="AK67" s="204">
        <f t="shared" si="96"/>
        <v>4467.3823529411766</v>
      </c>
      <c r="AL67" s="204">
        <f t="shared" si="96"/>
        <v>4584.9705882352937</v>
      </c>
      <c r="AM67" s="204">
        <f t="shared" si="96"/>
        <v>4702.5588235294117</v>
      </c>
      <c r="AN67" s="204">
        <f t="shared" si="96"/>
        <v>4820.1470588235297</v>
      </c>
      <c r="AO67" s="204">
        <f t="shared" si="96"/>
        <v>4937.7352941176468</v>
      </c>
      <c r="AP67" s="204">
        <f t="shared" si="96"/>
        <v>5055.3235294117649</v>
      </c>
      <c r="AQ67" s="204">
        <f t="shared" si="96"/>
        <v>5172.9117647058829</v>
      </c>
      <c r="AR67" s="204">
        <f t="shared" si="96"/>
        <v>5290.5</v>
      </c>
      <c r="AS67" s="204">
        <f t="shared" si="96"/>
        <v>5408.0882352941171</v>
      </c>
      <c r="AT67" s="204">
        <f t="shared" si="96"/>
        <v>5525.676470588236</v>
      </c>
      <c r="AU67" s="204">
        <f t="shared" si="96"/>
        <v>5643.2647058823532</v>
      </c>
      <c r="AV67" s="204">
        <f t="shared" si="96"/>
        <v>5760.8529411764703</v>
      </c>
      <c r="AW67" s="204">
        <f t="shared" si="96"/>
        <v>5878.4411764705883</v>
      </c>
      <c r="AX67" s="204">
        <f t="shared" si="96"/>
        <v>5996.0294117647063</v>
      </c>
      <c r="AY67" s="204">
        <f t="shared" si="96"/>
        <v>6113.6176470588234</v>
      </c>
      <c r="AZ67" s="204">
        <f t="shared" si="96"/>
        <v>6231.2058823529414</v>
      </c>
      <c r="BA67" s="204">
        <f t="shared" si="96"/>
        <v>6194.69696969697</v>
      </c>
      <c r="BB67" s="204">
        <f t="shared" si="96"/>
        <v>6004.090909090909</v>
      </c>
      <c r="BC67" s="204">
        <f t="shared" si="96"/>
        <v>5813.484848484848</v>
      </c>
      <c r="BD67" s="204">
        <f t="shared" si="96"/>
        <v>5622.878787878788</v>
      </c>
      <c r="BE67" s="204">
        <f t="shared" si="96"/>
        <v>5432.272727272727</v>
      </c>
      <c r="BF67" s="204">
        <f t="shared" si="96"/>
        <v>5241.666666666667</v>
      </c>
      <c r="BG67" s="204">
        <f t="shared" si="96"/>
        <v>5051.060606060606</v>
      </c>
      <c r="BH67" s="204">
        <f t="shared" si="96"/>
        <v>4860.454545454546</v>
      </c>
      <c r="BI67" s="204">
        <f t="shared" si="96"/>
        <v>4669.848484848485</v>
      </c>
      <c r="BJ67" s="204">
        <f t="shared" si="96"/>
        <v>4479.242424242424</v>
      </c>
      <c r="BK67" s="204">
        <f t="shared" si="96"/>
        <v>4288.636363636364</v>
      </c>
      <c r="BL67" s="204">
        <f t="shared" si="96"/>
        <v>4098.030303030303</v>
      </c>
      <c r="BM67" s="204">
        <f t="shared" si="96"/>
        <v>3907.4242424242425</v>
      </c>
      <c r="BN67" s="204">
        <f t="shared" si="96"/>
        <v>3716.818181818182</v>
      </c>
      <c r="BO67" s="204">
        <f t="shared" si="96"/>
        <v>3526.2121212121215</v>
      </c>
      <c r="BP67" s="204">
        <f t="shared" si="96"/>
        <v>3335.606060606061</v>
      </c>
      <c r="BQ67" s="204">
        <f t="shared" si="96"/>
        <v>3145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2954.3939393939395</v>
      </c>
      <c r="BS67" s="204">
        <f t="shared" si="97"/>
        <v>2763.787878787879</v>
      </c>
      <c r="BT67" s="204">
        <f t="shared" si="97"/>
        <v>2573.1818181818185</v>
      </c>
      <c r="BU67" s="204">
        <f t="shared" si="97"/>
        <v>2382.575757575758</v>
      </c>
      <c r="BV67" s="204">
        <f t="shared" si="97"/>
        <v>2191.969696969697</v>
      </c>
      <c r="BW67" s="204">
        <f t="shared" si="97"/>
        <v>2001.3636363636369</v>
      </c>
      <c r="BX67" s="204">
        <f t="shared" si="97"/>
        <v>1810.757575757576</v>
      </c>
      <c r="BY67" s="204">
        <f t="shared" si="97"/>
        <v>1620.151515151515</v>
      </c>
      <c r="BZ67" s="204">
        <f t="shared" si="97"/>
        <v>1429.545454545455</v>
      </c>
      <c r="CA67" s="204">
        <f t="shared" si="97"/>
        <v>1238.939393939394</v>
      </c>
      <c r="CB67" s="204">
        <f t="shared" si="97"/>
        <v>1048.3333333333339</v>
      </c>
      <c r="CC67" s="204">
        <f t="shared" si="97"/>
        <v>857.72727272727298</v>
      </c>
      <c r="CD67" s="204">
        <f t="shared" si="97"/>
        <v>667.12121212121201</v>
      </c>
      <c r="CE67" s="204">
        <f t="shared" si="97"/>
        <v>476.51515151515196</v>
      </c>
      <c r="CF67" s="204">
        <f t="shared" si="97"/>
        <v>285.90909090909099</v>
      </c>
      <c r="CG67" s="204">
        <f t="shared" si="97"/>
        <v>95.303030303030937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28.235294117647058</v>
      </c>
      <c r="T68" s="204">
        <f t="shared" si="98"/>
        <v>84.705882352941174</v>
      </c>
      <c r="U68" s="204">
        <f t="shared" si="98"/>
        <v>141.1764705882353</v>
      </c>
      <c r="V68" s="204">
        <f t="shared" si="98"/>
        <v>197.64705882352939</v>
      </c>
      <c r="W68" s="204">
        <f t="shared" si="98"/>
        <v>254.11764705882354</v>
      </c>
      <c r="X68" s="204">
        <f t="shared" si="98"/>
        <v>310.58823529411762</v>
      </c>
      <c r="Y68" s="204">
        <f t="shared" si="98"/>
        <v>367.05882352941177</v>
      </c>
      <c r="Z68" s="204">
        <f t="shared" si="98"/>
        <v>423.52941176470586</v>
      </c>
      <c r="AA68" s="204">
        <f t="shared" si="98"/>
        <v>480</v>
      </c>
      <c r="AB68" s="204">
        <f t="shared" si="98"/>
        <v>536.47058823529414</v>
      </c>
      <c r="AC68" s="204">
        <f t="shared" si="98"/>
        <v>592.94117647058818</v>
      </c>
      <c r="AD68" s="204">
        <f t="shared" si="98"/>
        <v>649.41176470588232</v>
      </c>
      <c r="AE68" s="204">
        <f t="shared" si="98"/>
        <v>705.88235294117646</v>
      </c>
      <c r="AF68" s="204">
        <f t="shared" si="98"/>
        <v>762.35294117647061</v>
      </c>
      <c r="AG68" s="204">
        <f t="shared" si="98"/>
        <v>818.82352941176464</v>
      </c>
      <c r="AH68" s="204">
        <f t="shared" si="98"/>
        <v>875.29411764705878</v>
      </c>
      <c r="AI68" s="204">
        <f t="shared" si="98"/>
        <v>931.76470588235293</v>
      </c>
      <c r="AJ68" s="204">
        <f t="shared" si="98"/>
        <v>988.23529411764707</v>
      </c>
      <c r="AK68" s="204">
        <f t="shared" si="98"/>
        <v>1044.7058823529412</v>
      </c>
      <c r="AL68" s="204">
        <f t="shared" si="98"/>
        <v>1101.1764705882354</v>
      </c>
      <c r="AM68" s="204">
        <f t="shared" si="98"/>
        <v>1157.6470588235293</v>
      </c>
      <c r="AN68" s="204">
        <f t="shared" si="98"/>
        <v>1214.1176470588234</v>
      </c>
      <c r="AO68" s="204">
        <f t="shared" si="98"/>
        <v>1270.5882352941176</v>
      </c>
      <c r="AP68" s="204">
        <f t="shared" si="98"/>
        <v>1327.0588235294117</v>
      </c>
      <c r="AQ68" s="204">
        <f t="shared" si="98"/>
        <v>1383.5294117647059</v>
      </c>
      <c r="AR68" s="204">
        <f t="shared" si="98"/>
        <v>1440</v>
      </c>
      <c r="AS68" s="204">
        <f t="shared" si="98"/>
        <v>1496.4705882352941</v>
      </c>
      <c r="AT68" s="204">
        <f t="shared" si="98"/>
        <v>1552.9411764705883</v>
      </c>
      <c r="AU68" s="204">
        <f t="shared" si="98"/>
        <v>1609.4117647058822</v>
      </c>
      <c r="AV68" s="204">
        <f t="shared" si="98"/>
        <v>1665.8823529411764</v>
      </c>
      <c r="AW68" s="204">
        <f t="shared" si="98"/>
        <v>1722.3529411764705</v>
      </c>
      <c r="AX68" s="204">
        <f t="shared" si="98"/>
        <v>1778.8235294117646</v>
      </c>
      <c r="AY68" s="204">
        <f t="shared" si="98"/>
        <v>1835.2941176470588</v>
      </c>
      <c r="AZ68" s="204">
        <f t="shared" si="98"/>
        <v>1891.7647058823529</v>
      </c>
      <c r="BA68" s="204">
        <f t="shared" si="98"/>
        <v>3767.272727272727</v>
      </c>
      <c r="BB68" s="204">
        <f t="shared" si="98"/>
        <v>7461.818181818182</v>
      </c>
      <c r="BC68" s="204">
        <f t="shared" si="98"/>
        <v>11156.363636363636</v>
      </c>
      <c r="BD68" s="204">
        <f t="shared" si="98"/>
        <v>14850.90909090909</v>
      </c>
      <c r="BE68" s="204">
        <f t="shared" si="98"/>
        <v>18545.454545454544</v>
      </c>
      <c r="BF68" s="204">
        <f t="shared" si="98"/>
        <v>22240</v>
      </c>
      <c r="BG68" s="204">
        <f t="shared" si="98"/>
        <v>25934.545454545456</v>
      </c>
      <c r="BH68" s="204">
        <f t="shared" si="98"/>
        <v>29629.090909090908</v>
      </c>
      <c r="BI68" s="204">
        <f t="shared" si="98"/>
        <v>33323.636363636368</v>
      </c>
      <c r="BJ68" s="204">
        <f t="shared" si="98"/>
        <v>37018.181818181816</v>
      </c>
      <c r="BK68" s="204">
        <f t="shared" si="98"/>
        <v>40712.727272727272</v>
      </c>
      <c r="BL68" s="204">
        <f t="shared" si="98"/>
        <v>44407.272727272728</v>
      </c>
      <c r="BM68" s="204">
        <f t="shared" si="98"/>
        <v>48101.818181818184</v>
      </c>
      <c r="BN68" s="204">
        <f t="shared" si="98"/>
        <v>51796.363636363632</v>
      </c>
      <c r="BO68" s="204">
        <f t="shared" si="98"/>
        <v>55490.909090909088</v>
      </c>
      <c r="BP68" s="204">
        <f t="shared" si="98"/>
        <v>59185.454545454544</v>
      </c>
      <c r="BQ68" s="204">
        <f t="shared" si="98"/>
        <v>62880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66574.545454545456</v>
      </c>
      <c r="BS68" s="204">
        <f t="shared" si="99"/>
        <v>70269.090909090912</v>
      </c>
      <c r="BT68" s="204">
        <f t="shared" si="99"/>
        <v>73963.636363636368</v>
      </c>
      <c r="BU68" s="204">
        <f t="shared" si="99"/>
        <v>77658.181818181823</v>
      </c>
      <c r="BV68" s="204">
        <f t="shared" si="99"/>
        <v>81352.727272727265</v>
      </c>
      <c r="BW68" s="204">
        <f t="shared" si="99"/>
        <v>85047.272727272721</v>
      </c>
      <c r="BX68" s="204">
        <f t="shared" si="99"/>
        <v>88741.818181818177</v>
      </c>
      <c r="BY68" s="204">
        <f t="shared" si="99"/>
        <v>92436.363636363632</v>
      </c>
      <c r="BZ68" s="204">
        <f t="shared" si="99"/>
        <v>96130.909090909088</v>
      </c>
      <c r="CA68" s="204">
        <f t="shared" si="99"/>
        <v>99825.454545454544</v>
      </c>
      <c r="CB68" s="204">
        <f t="shared" si="99"/>
        <v>103520</v>
      </c>
      <c r="CC68" s="204">
        <f t="shared" si="99"/>
        <v>107214.54545454546</v>
      </c>
      <c r="CD68" s="204">
        <f t="shared" si="99"/>
        <v>110909.09090909091</v>
      </c>
      <c r="CE68" s="204">
        <f t="shared" si="99"/>
        <v>114603.63636363637</v>
      </c>
      <c r="CF68" s="204">
        <f t="shared" si="99"/>
        <v>118298.18181818182</v>
      </c>
      <c r="CG68" s="204">
        <f t="shared" si="99"/>
        <v>121992.72727272726</v>
      </c>
      <c r="CH68" s="204">
        <f t="shared" si="99"/>
        <v>122940</v>
      </c>
      <c r="CI68" s="204">
        <f t="shared" si="99"/>
        <v>121140</v>
      </c>
      <c r="CJ68" s="204">
        <f t="shared" si="99"/>
        <v>119340</v>
      </c>
      <c r="CK68" s="204">
        <f t="shared" si="99"/>
        <v>117540</v>
      </c>
      <c r="CL68" s="204">
        <f t="shared" si="99"/>
        <v>115740</v>
      </c>
      <c r="CM68" s="204">
        <f t="shared" si="99"/>
        <v>113940</v>
      </c>
      <c r="CN68" s="204">
        <f t="shared" si="99"/>
        <v>112140</v>
      </c>
      <c r="CO68" s="204">
        <f t="shared" si="99"/>
        <v>110340</v>
      </c>
      <c r="CP68" s="204">
        <f t="shared" si="99"/>
        <v>108540</v>
      </c>
      <c r="CQ68" s="204">
        <f t="shared" si="99"/>
        <v>106740</v>
      </c>
      <c r="CR68" s="204">
        <f t="shared" si="99"/>
        <v>104940</v>
      </c>
      <c r="CS68" s="204">
        <f t="shared" si="99"/>
        <v>103140</v>
      </c>
      <c r="CT68" s="204">
        <f t="shared" si="99"/>
        <v>101340</v>
      </c>
      <c r="CU68" s="204">
        <f t="shared" si="99"/>
        <v>99540</v>
      </c>
      <c r="CV68" s="204">
        <f t="shared" si="99"/>
        <v>97740</v>
      </c>
      <c r="CW68" s="204">
        <f t="shared" si="99"/>
        <v>95940</v>
      </c>
      <c r="CX68" s="204">
        <f t="shared" si="99"/>
        <v>98141.75</v>
      </c>
      <c r="CY68" s="204">
        <f t="shared" si="99"/>
        <v>104345.25</v>
      </c>
      <c r="CZ68" s="204">
        <f t="shared" si="99"/>
        <v>110548.75</v>
      </c>
      <c r="DA68" s="204">
        <f t="shared" si="99"/>
        <v>116752.25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709.31165070828126</v>
      </c>
      <c r="G69" s="204">
        <f t="shared" si="100"/>
        <v>709.31165070828126</v>
      </c>
      <c r="H69" s="204">
        <f t="shared" si="100"/>
        <v>709.31165070828126</v>
      </c>
      <c r="I69" s="204">
        <f t="shared" si="100"/>
        <v>709.31165070828126</v>
      </c>
      <c r="J69" s="204">
        <f t="shared" si="100"/>
        <v>709.31165070828126</v>
      </c>
      <c r="K69" s="204">
        <f t="shared" si="100"/>
        <v>709.31165070828126</v>
      </c>
      <c r="L69" s="204">
        <f t="shared" si="88"/>
        <v>709.31165070828126</v>
      </c>
      <c r="M69" s="204">
        <f t="shared" si="100"/>
        <v>709.31165070828126</v>
      </c>
      <c r="N69" s="204">
        <f t="shared" si="100"/>
        <v>709.31165070828126</v>
      </c>
      <c r="O69" s="204">
        <f t="shared" si="100"/>
        <v>709.31165070828126</v>
      </c>
      <c r="P69" s="204">
        <f t="shared" si="100"/>
        <v>709.31165070828126</v>
      </c>
      <c r="Q69" s="204">
        <f t="shared" si="100"/>
        <v>709.31165070828126</v>
      </c>
      <c r="R69" s="204">
        <f t="shared" si="100"/>
        <v>709.31165070828126</v>
      </c>
      <c r="S69" s="204">
        <f t="shared" si="100"/>
        <v>708.89617790490593</v>
      </c>
      <c r="T69" s="204">
        <f t="shared" si="100"/>
        <v>708.06523229815525</v>
      </c>
      <c r="U69" s="204">
        <f t="shared" si="100"/>
        <v>707.23428669140469</v>
      </c>
      <c r="V69" s="204">
        <f t="shared" si="100"/>
        <v>706.40334108465402</v>
      </c>
      <c r="W69" s="204">
        <f t="shared" si="100"/>
        <v>705.57239547790334</v>
      </c>
      <c r="X69" s="204">
        <f t="shared" si="100"/>
        <v>704.74144987115267</v>
      </c>
      <c r="Y69" s="204">
        <f t="shared" si="100"/>
        <v>703.91050426440211</v>
      </c>
      <c r="Z69" s="204">
        <f t="shared" si="100"/>
        <v>703.07955865765143</v>
      </c>
      <c r="AA69" s="204">
        <f t="shared" si="100"/>
        <v>702.24861305090076</v>
      </c>
      <c r="AB69" s="204">
        <f t="shared" si="100"/>
        <v>701.4176674441502</v>
      </c>
      <c r="AC69" s="204">
        <f t="shared" si="100"/>
        <v>700.58672183739952</v>
      </c>
      <c r="AD69" s="204">
        <f t="shared" si="100"/>
        <v>699.75577623064885</v>
      </c>
      <c r="AE69" s="204">
        <f t="shared" si="100"/>
        <v>698.92483062389817</v>
      </c>
      <c r="AF69" s="204">
        <f t="shared" si="100"/>
        <v>698.09388501714761</v>
      </c>
      <c r="AG69" s="204">
        <f t="shared" si="100"/>
        <v>697.26293941039694</v>
      </c>
      <c r="AH69" s="204">
        <f t="shared" si="100"/>
        <v>696.43199380364626</v>
      </c>
      <c r="AI69" s="204">
        <f t="shared" si="100"/>
        <v>695.60104819689559</v>
      </c>
      <c r="AJ69" s="204">
        <f t="shared" si="100"/>
        <v>694.77010259014503</v>
      </c>
      <c r="AK69" s="204">
        <f t="shared" si="100"/>
        <v>693.93915698339435</v>
      </c>
      <c r="AL69" s="204">
        <f t="shared" si="100"/>
        <v>693.10821137664368</v>
      </c>
      <c r="AM69" s="204">
        <f t="shared" si="100"/>
        <v>692.27726576989301</v>
      </c>
      <c r="AN69" s="204">
        <f t="shared" si="100"/>
        <v>691.44632016314245</v>
      </c>
      <c r="AO69" s="204">
        <f t="shared" si="100"/>
        <v>690.61537455639177</v>
      </c>
      <c r="AP69" s="204">
        <f t="shared" si="100"/>
        <v>689.7844289496411</v>
      </c>
      <c r="AQ69" s="204">
        <f t="shared" si="100"/>
        <v>688.95348334289042</v>
      </c>
      <c r="AR69" s="204">
        <f t="shared" si="100"/>
        <v>688.12253773613986</v>
      </c>
      <c r="AS69" s="204">
        <f t="shared" si="100"/>
        <v>687.29159212938919</v>
      </c>
      <c r="AT69" s="204">
        <f t="shared" si="100"/>
        <v>686.46064652263851</v>
      </c>
      <c r="AU69" s="204">
        <f t="shared" si="100"/>
        <v>685.62970091588795</v>
      </c>
      <c r="AV69" s="204">
        <f t="shared" si="100"/>
        <v>684.79875530913728</v>
      </c>
      <c r="AW69" s="204">
        <f t="shared" si="100"/>
        <v>683.9678097023866</v>
      </c>
      <c r="AX69" s="204">
        <f t="shared" si="100"/>
        <v>683.13686409563593</v>
      </c>
      <c r="AY69" s="204">
        <f t="shared" si="100"/>
        <v>682.30591848888537</v>
      </c>
      <c r="AZ69" s="204">
        <f t="shared" si="100"/>
        <v>681.47497288213469</v>
      </c>
      <c r="BA69" s="204">
        <f t="shared" si="100"/>
        <v>670.74041674423268</v>
      </c>
      <c r="BB69" s="204">
        <f t="shared" si="100"/>
        <v>650.10225007517943</v>
      </c>
      <c r="BC69" s="204">
        <f t="shared" si="100"/>
        <v>629.46408340612606</v>
      </c>
      <c r="BD69" s="204">
        <f t="shared" si="100"/>
        <v>608.8259167370727</v>
      </c>
      <c r="BE69" s="204">
        <f t="shared" si="100"/>
        <v>588.18775006801945</v>
      </c>
      <c r="BF69" s="204">
        <f t="shared" si="100"/>
        <v>567.54958339896609</v>
      </c>
      <c r="BG69" s="204">
        <f t="shared" si="100"/>
        <v>546.91141672991284</v>
      </c>
      <c r="BH69" s="204">
        <f t="shared" si="100"/>
        <v>526.27325006085948</v>
      </c>
      <c r="BI69" s="204">
        <f t="shared" si="100"/>
        <v>505.63508339180623</v>
      </c>
      <c r="BJ69" s="204">
        <f t="shared" si="100"/>
        <v>484.99691672275287</v>
      </c>
      <c r="BK69" s="204">
        <f t="shared" si="100"/>
        <v>464.35875005369957</v>
      </c>
      <c r="BL69" s="204">
        <f t="shared" si="100"/>
        <v>443.72058338464626</v>
      </c>
      <c r="BM69" s="204">
        <f t="shared" si="100"/>
        <v>423.08241671559296</v>
      </c>
      <c r="BN69" s="204">
        <f t="shared" si="100"/>
        <v>402.44425004653965</v>
      </c>
      <c r="BO69" s="204">
        <f t="shared" si="100"/>
        <v>381.80608337748635</v>
      </c>
      <c r="BP69" s="204">
        <f t="shared" si="100"/>
        <v>361.16791670843304</v>
      </c>
      <c r="BQ69" s="204">
        <f t="shared" si="100"/>
        <v>340.52975003937968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319.89158337032637</v>
      </c>
      <c r="BS69" s="204">
        <f t="shared" si="101"/>
        <v>299.25341670127307</v>
      </c>
      <c r="BT69" s="204">
        <f t="shared" si="101"/>
        <v>278.61525003221976</v>
      </c>
      <c r="BU69" s="204">
        <f t="shared" si="101"/>
        <v>257.97708336316646</v>
      </c>
      <c r="BV69" s="204">
        <f t="shared" si="101"/>
        <v>237.33891669411315</v>
      </c>
      <c r="BW69" s="204">
        <f t="shared" si="101"/>
        <v>216.70075002505985</v>
      </c>
      <c r="BX69" s="204">
        <f t="shared" si="101"/>
        <v>196.06258335600654</v>
      </c>
      <c r="BY69" s="204">
        <f t="shared" si="101"/>
        <v>175.42441668695318</v>
      </c>
      <c r="BZ69" s="204">
        <f t="shared" si="101"/>
        <v>154.78625001789987</v>
      </c>
      <c r="CA69" s="204">
        <f t="shared" si="101"/>
        <v>134.14808334884663</v>
      </c>
      <c r="CB69" s="204">
        <f t="shared" si="101"/>
        <v>113.50991667979326</v>
      </c>
      <c r="CC69" s="204">
        <f t="shared" si="101"/>
        <v>92.871750010739902</v>
      </c>
      <c r="CD69" s="204">
        <f t="shared" si="101"/>
        <v>72.233583341686654</v>
      </c>
      <c r="CE69" s="204">
        <f t="shared" si="101"/>
        <v>51.595416672633291</v>
      </c>
      <c r="CF69" s="204">
        <f t="shared" si="101"/>
        <v>30.957250003580043</v>
      </c>
      <c r="CG69" s="204">
        <f t="shared" si="101"/>
        <v>10.319083334526681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16620</v>
      </c>
      <c r="G70" s="204">
        <f t="shared" si="100"/>
        <v>16620</v>
      </c>
      <c r="H70" s="204">
        <f t="shared" si="100"/>
        <v>16620</v>
      </c>
      <c r="I70" s="204">
        <f t="shared" si="100"/>
        <v>16620</v>
      </c>
      <c r="J70" s="204">
        <f t="shared" si="100"/>
        <v>16620</v>
      </c>
      <c r="K70" s="204">
        <f t="shared" si="100"/>
        <v>16620</v>
      </c>
      <c r="L70" s="204">
        <f t="shared" si="100"/>
        <v>16620</v>
      </c>
      <c r="M70" s="204">
        <f t="shared" si="100"/>
        <v>16620</v>
      </c>
      <c r="N70" s="204">
        <f t="shared" si="100"/>
        <v>16620</v>
      </c>
      <c r="O70" s="204">
        <f t="shared" si="100"/>
        <v>16620</v>
      </c>
      <c r="P70" s="204">
        <f t="shared" si="100"/>
        <v>16620</v>
      </c>
      <c r="Q70" s="204">
        <f t="shared" si="100"/>
        <v>16620</v>
      </c>
      <c r="R70" s="204">
        <f t="shared" si="100"/>
        <v>16620</v>
      </c>
      <c r="S70" s="204">
        <f t="shared" si="100"/>
        <v>16620</v>
      </c>
      <c r="T70" s="204">
        <f t="shared" si="100"/>
        <v>16620</v>
      </c>
      <c r="U70" s="204">
        <f t="shared" si="100"/>
        <v>16620</v>
      </c>
      <c r="V70" s="204">
        <f t="shared" si="100"/>
        <v>16620</v>
      </c>
      <c r="W70" s="204">
        <f t="shared" si="100"/>
        <v>16620</v>
      </c>
      <c r="X70" s="204">
        <f t="shared" si="100"/>
        <v>16620</v>
      </c>
      <c r="Y70" s="204">
        <f t="shared" si="100"/>
        <v>16620</v>
      </c>
      <c r="Z70" s="204">
        <f t="shared" si="100"/>
        <v>16620</v>
      </c>
      <c r="AA70" s="204">
        <f t="shared" si="100"/>
        <v>16620</v>
      </c>
      <c r="AB70" s="204">
        <f t="shared" si="100"/>
        <v>16620</v>
      </c>
      <c r="AC70" s="204">
        <f t="shared" si="100"/>
        <v>16620</v>
      </c>
      <c r="AD70" s="204">
        <f t="shared" si="100"/>
        <v>16620</v>
      </c>
      <c r="AE70" s="204">
        <f t="shared" si="100"/>
        <v>16620</v>
      </c>
      <c r="AF70" s="204">
        <f t="shared" si="100"/>
        <v>16620</v>
      </c>
      <c r="AG70" s="204">
        <f t="shared" si="100"/>
        <v>16620</v>
      </c>
      <c r="AH70" s="204">
        <f t="shared" si="100"/>
        <v>16620</v>
      </c>
      <c r="AI70" s="204">
        <f t="shared" si="100"/>
        <v>16620</v>
      </c>
      <c r="AJ70" s="204">
        <f t="shared" si="100"/>
        <v>16620</v>
      </c>
      <c r="AK70" s="204">
        <f t="shared" si="100"/>
        <v>16620</v>
      </c>
      <c r="AL70" s="204">
        <f t="shared" si="100"/>
        <v>16620</v>
      </c>
      <c r="AM70" s="204">
        <f t="shared" si="100"/>
        <v>16620</v>
      </c>
      <c r="AN70" s="204">
        <f t="shared" si="100"/>
        <v>16620</v>
      </c>
      <c r="AO70" s="204">
        <f t="shared" si="100"/>
        <v>16620</v>
      </c>
      <c r="AP70" s="204">
        <f t="shared" si="100"/>
        <v>16620</v>
      </c>
      <c r="AQ70" s="204">
        <f t="shared" si="100"/>
        <v>16620</v>
      </c>
      <c r="AR70" s="204">
        <f t="shared" si="100"/>
        <v>16620</v>
      </c>
      <c r="AS70" s="204">
        <f t="shared" si="100"/>
        <v>16620</v>
      </c>
      <c r="AT70" s="204">
        <f t="shared" si="100"/>
        <v>16620</v>
      </c>
      <c r="AU70" s="204">
        <f t="shared" si="100"/>
        <v>16620</v>
      </c>
      <c r="AV70" s="204">
        <f t="shared" si="100"/>
        <v>16620</v>
      </c>
      <c r="AW70" s="204">
        <f t="shared" si="100"/>
        <v>16620</v>
      </c>
      <c r="AX70" s="204">
        <f t="shared" si="100"/>
        <v>16620</v>
      </c>
      <c r="AY70" s="204">
        <f t="shared" si="100"/>
        <v>16620</v>
      </c>
      <c r="AZ70" s="204">
        <f t="shared" si="100"/>
        <v>16620</v>
      </c>
      <c r="BA70" s="204">
        <f t="shared" si="100"/>
        <v>16506.727272727272</v>
      </c>
      <c r="BB70" s="204">
        <f t="shared" si="100"/>
        <v>16280.181818181818</v>
      </c>
      <c r="BC70" s="204">
        <f t="shared" si="100"/>
        <v>16053.636363636364</v>
      </c>
      <c r="BD70" s="204">
        <f t="shared" si="100"/>
        <v>15827.09090909091</v>
      </c>
      <c r="BE70" s="204">
        <f t="shared" si="100"/>
        <v>15600.545454545454</v>
      </c>
      <c r="BF70" s="204">
        <f t="shared" si="100"/>
        <v>15374</v>
      </c>
      <c r="BG70" s="204">
        <f t="shared" si="100"/>
        <v>15147.454545454546</v>
      </c>
      <c r="BH70" s="204">
        <f t="shared" si="100"/>
        <v>14920.909090909092</v>
      </c>
      <c r="BI70" s="204">
        <f t="shared" si="100"/>
        <v>14694.363636363636</v>
      </c>
      <c r="BJ70" s="204">
        <f t="shared" si="100"/>
        <v>14467.818181818182</v>
      </c>
      <c r="BK70" s="204">
        <f t="shared" si="100"/>
        <v>14241.272727272728</v>
      </c>
      <c r="BL70" s="204">
        <f t="shared" si="100"/>
        <v>14014.727272727272</v>
      </c>
      <c r="BM70" s="204">
        <f t="shared" si="100"/>
        <v>13788.181818181818</v>
      </c>
      <c r="BN70" s="204">
        <f t="shared" si="100"/>
        <v>13561.636363636364</v>
      </c>
      <c r="BO70" s="204">
        <f t="shared" si="100"/>
        <v>13335.09090909091</v>
      </c>
      <c r="BP70" s="204">
        <f t="shared" si="100"/>
        <v>13108.545454545456</v>
      </c>
      <c r="BQ70" s="204">
        <f t="shared" si="100"/>
        <v>12882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12655.454545454546</v>
      </c>
      <c r="BS70" s="204">
        <f t="shared" si="102"/>
        <v>12428.909090909092</v>
      </c>
      <c r="BT70" s="204">
        <f t="shared" si="102"/>
        <v>12202.363636363636</v>
      </c>
      <c r="BU70" s="204">
        <f t="shared" si="102"/>
        <v>11975.818181818182</v>
      </c>
      <c r="BV70" s="204">
        <f t="shared" si="102"/>
        <v>11749.272727272728</v>
      </c>
      <c r="BW70" s="204">
        <f t="shared" si="102"/>
        <v>11522.727272727272</v>
      </c>
      <c r="BX70" s="204">
        <f t="shared" si="102"/>
        <v>11296.18181818182</v>
      </c>
      <c r="BY70" s="204">
        <f t="shared" si="102"/>
        <v>11069.636363636364</v>
      </c>
      <c r="BZ70" s="204">
        <f t="shared" si="102"/>
        <v>10843.090909090908</v>
      </c>
      <c r="CA70" s="204">
        <f t="shared" si="102"/>
        <v>10616.545454545456</v>
      </c>
      <c r="CB70" s="204">
        <f t="shared" si="102"/>
        <v>10390</v>
      </c>
      <c r="CC70" s="204">
        <f t="shared" si="102"/>
        <v>10163.454545454546</v>
      </c>
      <c r="CD70" s="204">
        <f t="shared" si="102"/>
        <v>9936.9090909090919</v>
      </c>
      <c r="CE70" s="204">
        <f t="shared" si="102"/>
        <v>9710.363636363636</v>
      </c>
      <c r="CF70" s="204">
        <f t="shared" si="102"/>
        <v>9483.818181818182</v>
      </c>
      <c r="CG70" s="204">
        <f t="shared" si="102"/>
        <v>9257.2727272727279</v>
      </c>
      <c r="CH70" s="204">
        <f t="shared" si="102"/>
        <v>9144</v>
      </c>
      <c r="CI70" s="204">
        <f t="shared" si="102"/>
        <v>9144</v>
      </c>
      <c r="CJ70" s="204">
        <f t="shared" si="102"/>
        <v>9144</v>
      </c>
      <c r="CK70" s="204">
        <f t="shared" si="102"/>
        <v>9144</v>
      </c>
      <c r="CL70" s="204">
        <f t="shared" si="102"/>
        <v>9144</v>
      </c>
      <c r="CM70" s="204">
        <f t="shared" si="102"/>
        <v>9144</v>
      </c>
      <c r="CN70" s="204">
        <f t="shared" si="102"/>
        <v>9144</v>
      </c>
      <c r="CO70" s="204">
        <f t="shared" si="102"/>
        <v>9144</v>
      </c>
      <c r="CP70" s="204">
        <f t="shared" si="102"/>
        <v>9144</v>
      </c>
      <c r="CQ70" s="204">
        <f t="shared" si="102"/>
        <v>9144</v>
      </c>
      <c r="CR70" s="204">
        <f t="shared" si="102"/>
        <v>9144</v>
      </c>
      <c r="CS70" s="204">
        <f t="shared" si="102"/>
        <v>9144</v>
      </c>
      <c r="CT70" s="204">
        <f t="shared" si="102"/>
        <v>9144</v>
      </c>
      <c r="CU70" s="204">
        <f t="shared" si="102"/>
        <v>9144</v>
      </c>
      <c r="CV70" s="204">
        <f t="shared" si="102"/>
        <v>9144</v>
      </c>
      <c r="CW70" s="204">
        <f t="shared" si="102"/>
        <v>9144</v>
      </c>
      <c r="CX70" s="204">
        <f t="shared" si="102"/>
        <v>8580.0849999999991</v>
      </c>
      <c r="CY70" s="204">
        <f t="shared" si="102"/>
        <v>7452.2550000000001</v>
      </c>
      <c r="CZ70" s="204">
        <f t="shared" si="102"/>
        <v>6324.4250000000002</v>
      </c>
      <c r="DA70" s="204">
        <f t="shared" si="102"/>
        <v>5196.5950000000003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22.058823529411764</v>
      </c>
      <c r="T71" s="204">
        <f t="shared" si="103"/>
        <v>66.17647058823529</v>
      </c>
      <c r="U71" s="204">
        <f t="shared" si="103"/>
        <v>110.29411764705883</v>
      </c>
      <c r="V71" s="204">
        <f t="shared" si="103"/>
        <v>154.41176470588235</v>
      </c>
      <c r="W71" s="204">
        <f t="shared" si="103"/>
        <v>198.52941176470588</v>
      </c>
      <c r="X71" s="204">
        <f t="shared" si="103"/>
        <v>242.64705882352942</v>
      </c>
      <c r="Y71" s="204">
        <f t="shared" si="103"/>
        <v>286.76470588235293</v>
      </c>
      <c r="Z71" s="204">
        <f t="shared" si="103"/>
        <v>330.88235294117646</v>
      </c>
      <c r="AA71" s="204">
        <f t="shared" si="103"/>
        <v>375</v>
      </c>
      <c r="AB71" s="204">
        <f t="shared" si="103"/>
        <v>419.11764705882354</v>
      </c>
      <c r="AC71" s="204">
        <f t="shared" si="103"/>
        <v>463.23529411764707</v>
      </c>
      <c r="AD71" s="204">
        <f t="shared" si="103"/>
        <v>507.35294117647061</v>
      </c>
      <c r="AE71" s="204">
        <f t="shared" si="103"/>
        <v>551.47058823529414</v>
      </c>
      <c r="AF71" s="204">
        <f t="shared" si="103"/>
        <v>595.58823529411768</v>
      </c>
      <c r="AG71" s="204">
        <f t="shared" si="103"/>
        <v>639.70588235294122</v>
      </c>
      <c r="AH71" s="204">
        <f t="shared" si="103"/>
        <v>683.82352941176475</v>
      </c>
      <c r="AI71" s="204">
        <f t="shared" si="103"/>
        <v>727.94117647058818</v>
      </c>
      <c r="AJ71" s="204">
        <f t="shared" si="103"/>
        <v>772.05882352941171</v>
      </c>
      <c r="AK71" s="204">
        <f t="shared" si="103"/>
        <v>816.17647058823525</v>
      </c>
      <c r="AL71" s="204">
        <f t="shared" si="103"/>
        <v>860.29411764705878</v>
      </c>
      <c r="AM71" s="204">
        <f t="shared" si="103"/>
        <v>904.41176470588232</v>
      </c>
      <c r="AN71" s="204">
        <f t="shared" si="103"/>
        <v>948.52941176470586</v>
      </c>
      <c r="AO71" s="204">
        <f t="shared" si="103"/>
        <v>992.64705882352939</v>
      </c>
      <c r="AP71" s="204">
        <f t="shared" si="103"/>
        <v>1036.7647058823529</v>
      </c>
      <c r="AQ71" s="204">
        <f t="shared" si="103"/>
        <v>1080.8823529411764</v>
      </c>
      <c r="AR71" s="204">
        <f t="shared" si="103"/>
        <v>1125</v>
      </c>
      <c r="AS71" s="204">
        <f t="shared" si="103"/>
        <v>1169.1176470588234</v>
      </c>
      <c r="AT71" s="204">
        <f t="shared" si="103"/>
        <v>1213.2352941176471</v>
      </c>
      <c r="AU71" s="204">
        <f t="shared" si="103"/>
        <v>1257.3529411764705</v>
      </c>
      <c r="AV71" s="204">
        <f t="shared" si="103"/>
        <v>1301.4705882352941</v>
      </c>
      <c r="AW71" s="204">
        <f t="shared" si="103"/>
        <v>1345.5882352941176</v>
      </c>
      <c r="AX71" s="204">
        <f t="shared" si="103"/>
        <v>1389.7058823529412</v>
      </c>
      <c r="AY71" s="204">
        <f t="shared" si="103"/>
        <v>1433.8235294117646</v>
      </c>
      <c r="AZ71" s="204">
        <f t="shared" si="103"/>
        <v>1477.9411764705883</v>
      </c>
      <c r="BA71" s="204">
        <f t="shared" si="103"/>
        <v>1477.2727272727273</v>
      </c>
      <c r="BB71" s="204">
        <f t="shared" si="103"/>
        <v>1431.8181818181818</v>
      </c>
      <c r="BC71" s="204">
        <f t="shared" si="103"/>
        <v>1386.3636363636365</v>
      </c>
      <c r="BD71" s="204">
        <f t="shared" si="103"/>
        <v>1340.909090909091</v>
      </c>
      <c r="BE71" s="204">
        <f t="shared" si="103"/>
        <v>1295.4545454545455</v>
      </c>
      <c r="BF71" s="204">
        <f t="shared" si="103"/>
        <v>1250</v>
      </c>
      <c r="BG71" s="204">
        <f t="shared" si="103"/>
        <v>1204.5454545454545</v>
      </c>
      <c r="BH71" s="204">
        <f t="shared" si="103"/>
        <v>1159.090909090909</v>
      </c>
      <c r="BI71" s="204">
        <f t="shared" si="103"/>
        <v>1113.6363636363635</v>
      </c>
      <c r="BJ71" s="204">
        <f t="shared" si="103"/>
        <v>1068.1818181818182</v>
      </c>
      <c r="BK71" s="204">
        <f t="shared" si="103"/>
        <v>1022.7272727272727</v>
      </c>
      <c r="BL71" s="204">
        <f t="shared" si="103"/>
        <v>977.27272727272725</v>
      </c>
      <c r="BM71" s="204">
        <f t="shared" si="103"/>
        <v>931.81818181818187</v>
      </c>
      <c r="BN71" s="204">
        <f t="shared" si="103"/>
        <v>886.36363636363637</v>
      </c>
      <c r="BO71" s="204">
        <f t="shared" si="103"/>
        <v>840.90909090909088</v>
      </c>
      <c r="BP71" s="204">
        <f t="shared" si="103"/>
        <v>795.4545454545455</v>
      </c>
      <c r="BQ71" s="204">
        <f t="shared" si="103"/>
        <v>750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704.54545454545462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659.09090909090912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613.63636363636363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568.18181818181824</v>
      </c>
      <c r="BV71" s="204">
        <f t="shared" si="104"/>
        <v>522.72727272727275</v>
      </c>
      <c r="BW71" s="204">
        <f t="shared" si="104"/>
        <v>477.27272727272725</v>
      </c>
      <c r="BX71" s="204">
        <f t="shared" si="104"/>
        <v>431.81818181818176</v>
      </c>
      <c r="BY71" s="204">
        <f t="shared" si="104"/>
        <v>386.36363636363649</v>
      </c>
      <c r="BZ71" s="204">
        <f t="shared" si="104"/>
        <v>340.90909090909099</v>
      </c>
      <c r="CA71" s="204">
        <f t="shared" si="104"/>
        <v>295.4545454545455</v>
      </c>
      <c r="CB71" s="204">
        <f t="shared" si="104"/>
        <v>250</v>
      </c>
      <c r="CC71" s="204">
        <f t="shared" si="104"/>
        <v>204.5454545454545</v>
      </c>
      <c r="CD71" s="204">
        <f t="shared" si="104"/>
        <v>159.09090909090924</v>
      </c>
      <c r="CE71" s="204">
        <f t="shared" si="104"/>
        <v>113.63636363636374</v>
      </c>
      <c r="CF71" s="204">
        <f t="shared" si="104"/>
        <v>68.181818181818244</v>
      </c>
      <c r="CG71" s="204">
        <f t="shared" si="104"/>
        <v>22.727272727272748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28391.258668312112</v>
      </c>
      <c r="G72" s="204">
        <f t="shared" ref="G72:BR72" si="105">SUM(G59:G71)</f>
        <v>28391.258668312112</v>
      </c>
      <c r="H72" s="204">
        <f t="shared" si="105"/>
        <v>28391.258668312112</v>
      </c>
      <c r="I72" s="204">
        <f t="shared" si="105"/>
        <v>28391.258668312112</v>
      </c>
      <c r="J72" s="204">
        <f t="shared" si="105"/>
        <v>28391.258668312112</v>
      </c>
      <c r="K72" s="204">
        <f t="shared" si="105"/>
        <v>28391.258668312112</v>
      </c>
      <c r="L72" s="204">
        <f t="shared" si="105"/>
        <v>28391.258668312112</v>
      </c>
      <c r="M72" s="204">
        <f t="shared" si="105"/>
        <v>28391.258668312112</v>
      </c>
      <c r="N72" s="204">
        <f t="shared" si="105"/>
        <v>28391.258668312112</v>
      </c>
      <c r="O72" s="204">
        <f t="shared" si="105"/>
        <v>28391.258668312112</v>
      </c>
      <c r="P72" s="204">
        <f t="shared" si="105"/>
        <v>28391.258668312112</v>
      </c>
      <c r="Q72" s="204">
        <f t="shared" si="105"/>
        <v>28391.258668312112</v>
      </c>
      <c r="R72" s="204">
        <f t="shared" si="105"/>
        <v>28391.258668312112</v>
      </c>
      <c r="S72" s="204">
        <f t="shared" si="105"/>
        <v>28840.648114811451</v>
      </c>
      <c r="T72" s="204">
        <f t="shared" si="105"/>
        <v>29739.427007810129</v>
      </c>
      <c r="U72" s="204">
        <f t="shared" si="105"/>
        <v>30638.205900808807</v>
      </c>
      <c r="V72" s="204">
        <f t="shared" si="105"/>
        <v>31536.984793807489</v>
      </c>
      <c r="W72" s="204">
        <f t="shared" si="105"/>
        <v>32435.763686806167</v>
      </c>
      <c r="X72" s="204">
        <f t="shared" si="105"/>
        <v>33334.542579804845</v>
      </c>
      <c r="Y72" s="204">
        <f t="shared" si="105"/>
        <v>34233.321472803524</v>
      </c>
      <c r="Z72" s="204">
        <f t="shared" si="105"/>
        <v>35132.100365802202</v>
      </c>
      <c r="AA72" s="204">
        <f t="shared" si="105"/>
        <v>36030.879258800887</v>
      </c>
      <c r="AB72" s="204">
        <f t="shared" si="105"/>
        <v>36929.658151799566</v>
      </c>
      <c r="AC72" s="204">
        <f t="shared" si="105"/>
        <v>37828.437044798251</v>
      </c>
      <c r="AD72" s="204">
        <f t="shared" si="105"/>
        <v>38727.215937796929</v>
      </c>
      <c r="AE72" s="204">
        <f t="shared" si="105"/>
        <v>39625.994830795607</v>
      </c>
      <c r="AF72" s="204">
        <f t="shared" si="105"/>
        <v>40524.773723794286</v>
      </c>
      <c r="AG72" s="204">
        <f t="shared" si="105"/>
        <v>41423.552616792971</v>
      </c>
      <c r="AH72" s="204">
        <f t="shared" si="105"/>
        <v>42322.331509791642</v>
      </c>
      <c r="AI72" s="204">
        <f t="shared" si="105"/>
        <v>43221.11040279032</v>
      </c>
      <c r="AJ72" s="204">
        <f t="shared" si="105"/>
        <v>44119.889295789006</v>
      </c>
      <c r="AK72" s="204">
        <f t="shared" si="105"/>
        <v>45018.668188787684</v>
      </c>
      <c r="AL72" s="204">
        <f t="shared" si="105"/>
        <v>45917.447081786355</v>
      </c>
      <c r="AM72" s="204">
        <f t="shared" si="105"/>
        <v>46816.22597478504</v>
      </c>
      <c r="AN72" s="204">
        <f t="shared" si="105"/>
        <v>47715.004867783726</v>
      </c>
      <c r="AO72" s="204">
        <f t="shared" si="105"/>
        <v>48613.783760782411</v>
      </c>
      <c r="AP72" s="204">
        <f t="shared" si="105"/>
        <v>49512.562653781089</v>
      </c>
      <c r="AQ72" s="204">
        <f t="shared" si="105"/>
        <v>50411.34154677976</v>
      </c>
      <c r="AR72" s="204">
        <f t="shared" si="105"/>
        <v>51310.120439778446</v>
      </c>
      <c r="AS72" s="204">
        <f t="shared" si="105"/>
        <v>52208.899332777124</v>
      </c>
      <c r="AT72" s="204">
        <f t="shared" si="105"/>
        <v>53107.67822577581</v>
      </c>
      <c r="AU72" s="204">
        <f t="shared" si="105"/>
        <v>54006.457118774473</v>
      </c>
      <c r="AV72" s="204">
        <f t="shared" si="105"/>
        <v>54905.236011773166</v>
      </c>
      <c r="AW72" s="204">
        <f t="shared" si="105"/>
        <v>55804.014904771844</v>
      </c>
      <c r="AX72" s="204">
        <f t="shared" si="105"/>
        <v>56702.793797770522</v>
      </c>
      <c r="AY72" s="204">
        <f t="shared" si="105"/>
        <v>57601.572690769201</v>
      </c>
      <c r="AZ72" s="204">
        <f t="shared" si="105"/>
        <v>58500.351583767879</v>
      </c>
      <c r="BA72" s="204">
        <f t="shared" si="105"/>
        <v>60326.172456213331</v>
      </c>
      <c r="BB72" s="204">
        <f t="shared" si="105"/>
        <v>63079.035308105565</v>
      </c>
      <c r="BC72" s="204">
        <f t="shared" si="105"/>
        <v>65831.898159997785</v>
      </c>
      <c r="BD72" s="204">
        <f t="shared" si="105"/>
        <v>68584.761011890005</v>
      </c>
      <c r="BE72" s="204">
        <f t="shared" si="105"/>
        <v>71337.623863782224</v>
      </c>
      <c r="BF72" s="204">
        <f t="shared" si="105"/>
        <v>74090.486715674459</v>
      </c>
      <c r="BG72" s="204">
        <f t="shared" si="105"/>
        <v>76843.349567566693</v>
      </c>
      <c r="BH72" s="204">
        <f t="shared" si="105"/>
        <v>79596.212419458912</v>
      </c>
      <c r="BI72" s="204">
        <f t="shared" si="105"/>
        <v>82349.075271351132</v>
      </c>
      <c r="BJ72" s="204">
        <f t="shared" si="105"/>
        <v>85101.938123243352</v>
      </c>
      <c r="BK72" s="204">
        <f t="shared" si="105"/>
        <v>87854.8009751356</v>
      </c>
      <c r="BL72" s="204">
        <f t="shared" si="105"/>
        <v>90607.66382702782</v>
      </c>
      <c r="BM72" s="204">
        <f t="shared" si="105"/>
        <v>93360.52667892004</v>
      </c>
      <c r="BN72" s="204">
        <f t="shared" si="105"/>
        <v>96113.389530812245</v>
      </c>
      <c r="BO72" s="204">
        <f t="shared" si="105"/>
        <v>98866.252382704479</v>
      </c>
      <c r="BP72" s="204">
        <f t="shared" si="105"/>
        <v>101619.11523459671</v>
      </c>
      <c r="BQ72" s="204">
        <f t="shared" si="105"/>
        <v>104371.97808648893</v>
      </c>
      <c r="BR72" s="204">
        <f t="shared" si="105"/>
        <v>107124.84093838115</v>
      </c>
      <c r="BS72" s="204">
        <f t="shared" ref="BS72:DA72" si="106">SUM(BS59:BS71)</f>
        <v>109877.7037902734</v>
      </c>
      <c r="BT72" s="204">
        <f t="shared" si="106"/>
        <v>112630.56664216562</v>
      </c>
      <c r="BU72" s="204">
        <f t="shared" si="106"/>
        <v>115383.42949405784</v>
      </c>
      <c r="BV72" s="204">
        <f t="shared" si="106"/>
        <v>118136.29234595007</v>
      </c>
      <c r="BW72" s="204">
        <f t="shared" si="106"/>
        <v>120889.15519784226</v>
      </c>
      <c r="BX72" s="204">
        <f t="shared" si="106"/>
        <v>123642.01804973451</v>
      </c>
      <c r="BY72" s="204">
        <f t="shared" si="106"/>
        <v>126394.88090162673</v>
      </c>
      <c r="BZ72" s="204">
        <f t="shared" si="106"/>
        <v>129147.74375351897</v>
      </c>
      <c r="CA72" s="204">
        <f t="shared" si="106"/>
        <v>131900.60660541119</v>
      </c>
      <c r="CB72" s="204">
        <f t="shared" si="106"/>
        <v>134653.46945730341</v>
      </c>
      <c r="CC72" s="204">
        <f t="shared" si="106"/>
        <v>137406.33230919563</v>
      </c>
      <c r="CD72" s="204">
        <f t="shared" si="106"/>
        <v>140159.19516108788</v>
      </c>
      <c r="CE72" s="204">
        <f t="shared" si="106"/>
        <v>142912.05801298009</v>
      </c>
      <c r="CF72" s="204">
        <f t="shared" si="106"/>
        <v>145664.92086487231</v>
      </c>
      <c r="CG72" s="204">
        <f t="shared" si="106"/>
        <v>148417.78371676453</v>
      </c>
      <c r="CH72" s="204">
        <f t="shared" si="106"/>
        <v>155473.72643992479</v>
      </c>
      <c r="CI72" s="204">
        <f t="shared" si="106"/>
        <v>166832.7490343531</v>
      </c>
      <c r="CJ72" s="204">
        <f t="shared" si="106"/>
        <v>178191.7716287814</v>
      </c>
      <c r="CK72" s="204">
        <f t="shared" si="106"/>
        <v>189550.7942232097</v>
      </c>
      <c r="CL72" s="204">
        <f t="shared" si="106"/>
        <v>200909.816817638</v>
      </c>
      <c r="CM72" s="204">
        <f t="shared" si="106"/>
        <v>212268.83941206633</v>
      </c>
      <c r="CN72" s="204">
        <f t="shared" si="106"/>
        <v>223627.8620064946</v>
      </c>
      <c r="CO72" s="204">
        <f t="shared" si="106"/>
        <v>234986.88460092293</v>
      </c>
      <c r="CP72" s="204">
        <f t="shared" si="106"/>
        <v>246345.9071953512</v>
      </c>
      <c r="CQ72" s="204">
        <f t="shared" si="106"/>
        <v>257704.92978977953</v>
      </c>
      <c r="CR72" s="204">
        <f t="shared" si="106"/>
        <v>269063.95238420786</v>
      </c>
      <c r="CS72" s="204">
        <f t="shared" si="106"/>
        <v>280422.97497863614</v>
      </c>
      <c r="CT72" s="204">
        <f t="shared" si="106"/>
        <v>291781.99757306441</v>
      </c>
      <c r="CU72" s="204">
        <f t="shared" si="106"/>
        <v>303141.02016749274</v>
      </c>
      <c r="CV72" s="204">
        <f t="shared" si="106"/>
        <v>314500.04276192107</v>
      </c>
      <c r="CW72" s="204">
        <f t="shared" si="106"/>
        <v>325859.06535634934</v>
      </c>
      <c r="CX72" s="204">
        <f t="shared" si="106"/>
        <v>336428.47715356352</v>
      </c>
      <c r="CY72" s="204">
        <f t="shared" si="106"/>
        <v>346208.2781535635</v>
      </c>
      <c r="CZ72" s="204">
        <f t="shared" si="106"/>
        <v>355988.07915356354</v>
      </c>
      <c r="DA72" s="204">
        <f t="shared" si="106"/>
        <v>365767.88015356351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39.241417420514871</v>
      </c>
      <c r="D108" s="212">
        <f>BU42</f>
        <v>8.5644249719928691</v>
      </c>
      <c r="E108" s="212">
        <f>CR42</f>
        <v>55.589952572209796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11.764705882352942</v>
      </c>
      <c r="D109" s="212">
        <f t="shared" ref="D109:D120" si="108">BU43</f>
        <v>89.842424242424215</v>
      </c>
      <c r="E109" s="212">
        <f t="shared" ref="E109:E120" si="109">CR43</f>
        <v>404.70000000000005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1.5796193712487543</v>
      </c>
      <c r="D110" s="212">
        <f t="shared" si="108"/>
        <v>8.0280863670027891</v>
      </c>
      <c r="E110" s="212">
        <f t="shared" si="109"/>
        <v>8.7326418560929859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168688.3107426257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7.9143845630085641E-2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109.66176470588235</v>
      </c>
      <c r="D112" s="212">
        <f t="shared" si="108"/>
        <v>199.74242424242425</v>
      </c>
      <c r="E112" s="212">
        <f t="shared" si="109"/>
        <v>90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166.24468416660801</v>
      </c>
      <c r="D114" s="212">
        <f t="shared" si="108"/>
        <v>-400.97937156559613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352.94117647058823</v>
      </c>
      <c r="D115" s="212">
        <f t="shared" si="108"/>
        <v>-363.63636363636363</v>
      </c>
      <c r="E115" s="212">
        <f t="shared" si="109"/>
        <v>12600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117.58823529411765</v>
      </c>
      <c r="D116" s="212">
        <f t="shared" si="108"/>
        <v>-190.60606060606059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56.470588235294116</v>
      </c>
      <c r="D117" s="212">
        <f t="shared" si="108"/>
        <v>3694.5454545454545</v>
      </c>
      <c r="E117" s="212">
        <f t="shared" si="109"/>
        <v>-1800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-0.83094560675064433</v>
      </c>
      <c r="D118" s="212">
        <f t="shared" si="108"/>
        <v>-20.638166669053312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-226.54545454545453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44.117647058823529</v>
      </c>
      <c r="D120" s="212">
        <f t="shared" si="108"/>
        <v>-45.454545454545453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2016-05-09T18:26:29Z</dcterms:modified>
  <cp:category/>
</cp:coreProperties>
</file>