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codeName="ThisWorkbook" autoCompressPictures="0"/>
  <bookViews>
    <workbookView xWindow="0" yWindow="20" windowWidth="25600" windowHeight="16060" tabRatio="500" activeTab="1"/>
  </bookViews>
  <sheets>
    <sheet name="data" sheetId="2" r:id="rId1"/>
    <sheet name="result" sheetId="1" r:id="rId2"/>
  </sheets>
  <definedNames>
    <definedName name="pop_age_gender" localSheetId="0">data!#REF!</definedName>
    <definedName name="pop_age_gender" localSheetId="1">result!$A$1:$AN$25</definedName>
    <definedName name="pop_age_gender_1" localSheetId="0">data!$A$1:$AM$14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64" i="1" l="1"/>
  <c r="U64" i="1"/>
  <c r="AD64" i="1"/>
  <c r="AN64" i="1"/>
  <c r="AX64" i="1"/>
  <c r="BH64" i="1"/>
  <c r="BR64" i="1"/>
  <c r="CL64" i="1"/>
  <c r="CZ80" i="1"/>
  <c r="CY80" i="1"/>
  <c r="CX80" i="1"/>
  <c r="CW80" i="1"/>
  <c r="CV80" i="1"/>
  <c r="CW76" i="1"/>
  <c r="CX76" i="1"/>
  <c r="CY76" i="1"/>
  <c r="CZ76" i="1"/>
  <c r="CV76" i="1"/>
  <c r="CW72" i="1"/>
  <c r="CX72" i="1"/>
  <c r="CY72" i="1"/>
  <c r="CZ72" i="1"/>
  <c r="CV72" i="1"/>
  <c r="CW68" i="1"/>
  <c r="CX68" i="1"/>
  <c r="CY68" i="1"/>
  <c r="CZ68" i="1"/>
  <c r="CV68" i="1"/>
  <c r="CW64" i="1"/>
  <c r="CX64" i="1"/>
  <c r="CY64" i="1"/>
  <c r="CZ64" i="1"/>
  <c r="CV64" i="1"/>
  <c r="CZ51" i="1"/>
  <c r="CY51" i="1"/>
  <c r="CX51" i="1"/>
  <c r="CW51" i="1"/>
  <c r="CV51" i="1"/>
  <c r="CV61" i="1"/>
  <c r="CW61" i="1"/>
  <c r="CX61" i="1"/>
  <c r="CY61" i="1"/>
  <c r="CZ61" i="1"/>
  <c r="DB61" i="1"/>
  <c r="CV60" i="1"/>
  <c r="CW60" i="1"/>
  <c r="CX60" i="1"/>
  <c r="CY60" i="1"/>
  <c r="CZ60" i="1"/>
  <c r="DB60" i="1"/>
  <c r="CV59" i="1"/>
  <c r="CW59" i="1"/>
  <c r="CX59" i="1"/>
  <c r="CY59" i="1"/>
  <c r="CZ59" i="1"/>
  <c r="DB59" i="1"/>
  <c r="CV58" i="1"/>
  <c r="CW58" i="1"/>
  <c r="CX58" i="1"/>
  <c r="CY58" i="1"/>
  <c r="CZ58" i="1"/>
  <c r="DB58" i="1"/>
  <c r="CV57" i="1"/>
  <c r="CW57" i="1"/>
  <c r="CX57" i="1"/>
  <c r="CY57" i="1"/>
  <c r="CZ57" i="1"/>
  <c r="DB57" i="1"/>
  <c r="CV56" i="1"/>
  <c r="CW56" i="1"/>
  <c r="CX56" i="1"/>
  <c r="CY56" i="1"/>
  <c r="CZ56" i="1"/>
  <c r="DB56" i="1"/>
  <c r="CV55" i="1"/>
  <c r="CW55" i="1"/>
  <c r="CX55" i="1"/>
  <c r="CY55" i="1"/>
  <c r="CZ55" i="1"/>
  <c r="DB55" i="1"/>
  <c r="CV54" i="1"/>
  <c r="CW54" i="1"/>
  <c r="CX54" i="1"/>
  <c r="CY54" i="1"/>
  <c r="CZ54" i="1"/>
  <c r="DB54" i="1"/>
  <c r="CV53" i="1"/>
  <c r="CW53" i="1"/>
  <c r="CX53" i="1"/>
  <c r="CY53" i="1"/>
  <c r="CZ53" i="1"/>
  <c r="DB53" i="1"/>
  <c r="CV52" i="1"/>
  <c r="CW52" i="1"/>
  <c r="CX52" i="1"/>
  <c r="CY52" i="1"/>
  <c r="CZ52" i="1"/>
  <c r="DB52" i="1"/>
  <c r="BS73" i="1"/>
  <c r="BT73" i="1"/>
  <c r="BU73" i="1"/>
  <c r="BV73" i="1"/>
  <c r="BS70" i="1"/>
  <c r="BT70" i="1"/>
  <c r="BU70" i="1"/>
  <c r="BV70" i="1"/>
  <c r="BS67" i="1"/>
  <c r="BT67" i="1"/>
  <c r="BU67" i="1"/>
  <c r="BV67" i="1"/>
  <c r="BR73" i="1"/>
  <c r="BR70" i="1"/>
  <c r="BR67" i="1"/>
  <c r="BS64" i="1"/>
  <c r="BT64" i="1"/>
  <c r="BU64" i="1"/>
  <c r="BV64" i="1"/>
  <c r="BV51" i="1"/>
  <c r="BU51" i="1"/>
  <c r="BT51" i="1"/>
  <c r="BS51" i="1"/>
  <c r="BR51" i="1"/>
  <c r="BR61" i="1"/>
  <c r="BS61" i="1"/>
  <c r="BT61" i="1"/>
  <c r="BU61" i="1"/>
  <c r="BV61" i="1"/>
  <c r="BX61" i="1"/>
  <c r="BR60" i="1"/>
  <c r="BS60" i="1"/>
  <c r="BT60" i="1"/>
  <c r="BU60" i="1"/>
  <c r="BV60" i="1"/>
  <c r="BX60" i="1"/>
  <c r="BR59" i="1"/>
  <c r="BS59" i="1"/>
  <c r="BT59" i="1"/>
  <c r="BU59" i="1"/>
  <c r="BV59" i="1"/>
  <c r="BX59" i="1"/>
  <c r="BR58" i="1"/>
  <c r="BS58" i="1"/>
  <c r="BT58" i="1"/>
  <c r="BU58" i="1"/>
  <c r="BV58" i="1"/>
  <c r="BX58" i="1"/>
  <c r="BR57" i="1"/>
  <c r="BS57" i="1"/>
  <c r="BT57" i="1"/>
  <c r="BU57" i="1"/>
  <c r="BV57" i="1"/>
  <c r="BX57" i="1"/>
  <c r="BR56" i="1"/>
  <c r="BS56" i="1"/>
  <c r="BT56" i="1"/>
  <c r="BU56" i="1"/>
  <c r="BV56" i="1"/>
  <c r="BX56" i="1"/>
  <c r="BR55" i="1"/>
  <c r="BS55" i="1"/>
  <c r="BT55" i="1"/>
  <c r="BU55" i="1"/>
  <c r="BV55" i="1"/>
  <c r="BX55" i="1"/>
  <c r="BR54" i="1"/>
  <c r="BS54" i="1"/>
  <c r="BT54" i="1"/>
  <c r="BU54" i="1"/>
  <c r="BV54" i="1"/>
  <c r="BX54" i="1"/>
  <c r="BR53" i="1"/>
  <c r="BS53" i="1"/>
  <c r="BT53" i="1"/>
  <c r="BU53" i="1"/>
  <c r="BV53" i="1"/>
  <c r="BX53" i="1"/>
  <c r="BR52" i="1"/>
  <c r="BS52" i="1"/>
  <c r="BT52" i="1"/>
  <c r="BU52" i="1"/>
  <c r="BV52" i="1"/>
  <c r="BX52" i="1"/>
  <c r="BI73" i="1"/>
  <c r="BJ73" i="1"/>
  <c r="BK73" i="1"/>
  <c r="BL73" i="1"/>
  <c r="BI70" i="1"/>
  <c r="BJ70" i="1"/>
  <c r="BK70" i="1"/>
  <c r="BL70" i="1"/>
  <c r="BI67" i="1"/>
  <c r="BJ67" i="1"/>
  <c r="BK67" i="1"/>
  <c r="BL67" i="1"/>
  <c r="BI64" i="1"/>
  <c r="BJ64" i="1"/>
  <c r="BK64" i="1"/>
  <c r="BL64" i="1"/>
  <c r="BH73" i="1"/>
  <c r="BH70" i="1"/>
  <c r="BH67" i="1"/>
  <c r="V64" i="1"/>
  <c r="W64" i="1"/>
  <c r="X64" i="1"/>
  <c r="Y64" i="1"/>
  <c r="U68" i="1"/>
  <c r="AD68" i="1"/>
  <c r="AE64" i="1"/>
  <c r="AF64" i="1"/>
  <c r="AG64" i="1"/>
  <c r="AH64" i="1"/>
  <c r="AE68" i="1"/>
  <c r="AF68" i="1"/>
  <c r="AG68" i="1"/>
  <c r="AH68" i="1"/>
  <c r="AE72" i="1"/>
  <c r="AF72" i="1"/>
  <c r="AG72" i="1"/>
  <c r="AH72" i="1"/>
  <c r="AE76" i="1"/>
  <c r="AF76" i="1"/>
  <c r="AG76" i="1"/>
  <c r="AH76" i="1"/>
  <c r="AD76" i="1"/>
  <c r="AD72" i="1"/>
  <c r="AR76" i="1"/>
  <c r="AQ76" i="1"/>
  <c r="AP76" i="1"/>
  <c r="AO76" i="1"/>
  <c r="AN76" i="1"/>
  <c r="AO73" i="1"/>
  <c r="AP73" i="1"/>
  <c r="AQ73" i="1"/>
  <c r="AR73" i="1"/>
  <c r="AO70" i="1"/>
  <c r="AP70" i="1"/>
  <c r="AQ70" i="1"/>
  <c r="AR70" i="1"/>
  <c r="AO67" i="1"/>
  <c r="AP67" i="1"/>
  <c r="AQ67" i="1"/>
  <c r="AR67" i="1"/>
  <c r="AO64" i="1"/>
  <c r="AP64" i="1"/>
  <c r="AQ64" i="1"/>
  <c r="AR64" i="1"/>
  <c r="AN73" i="1"/>
  <c r="AN70" i="1"/>
  <c r="AN67" i="1"/>
  <c r="AR51" i="1"/>
  <c r="AQ51" i="1"/>
  <c r="AP51" i="1"/>
  <c r="AO51" i="1"/>
  <c r="AN51" i="1"/>
  <c r="AN61" i="1"/>
  <c r="AO61" i="1"/>
  <c r="AP61" i="1"/>
  <c r="AQ61" i="1"/>
  <c r="AR61" i="1"/>
  <c r="AT61" i="1"/>
  <c r="AN60" i="1"/>
  <c r="AO60" i="1"/>
  <c r="AP60" i="1"/>
  <c r="AQ60" i="1"/>
  <c r="AR60" i="1"/>
  <c r="AT60" i="1"/>
  <c r="AN59" i="1"/>
  <c r="AO59" i="1"/>
  <c r="AP59" i="1"/>
  <c r="AQ59" i="1"/>
  <c r="AR59" i="1"/>
  <c r="AT59" i="1"/>
  <c r="AN58" i="1"/>
  <c r="AO58" i="1"/>
  <c r="AP58" i="1"/>
  <c r="AQ58" i="1"/>
  <c r="AR58" i="1"/>
  <c r="AT58" i="1"/>
  <c r="AN57" i="1"/>
  <c r="AO57" i="1"/>
  <c r="AP57" i="1"/>
  <c r="AQ57" i="1"/>
  <c r="AR57" i="1"/>
  <c r="AT57" i="1"/>
  <c r="AN56" i="1"/>
  <c r="AO56" i="1"/>
  <c r="AP56" i="1"/>
  <c r="AQ56" i="1"/>
  <c r="AR56" i="1"/>
  <c r="AT56" i="1"/>
  <c r="AN55" i="1"/>
  <c r="AO55" i="1"/>
  <c r="AP55" i="1"/>
  <c r="AQ55" i="1"/>
  <c r="AR55" i="1"/>
  <c r="AT55" i="1"/>
  <c r="AN54" i="1"/>
  <c r="AO54" i="1"/>
  <c r="AP54" i="1"/>
  <c r="AQ54" i="1"/>
  <c r="AR54" i="1"/>
  <c r="AT54" i="1"/>
  <c r="AN53" i="1"/>
  <c r="AO53" i="1"/>
  <c r="AP53" i="1"/>
  <c r="AQ53" i="1"/>
  <c r="AR53" i="1"/>
  <c r="AT53" i="1"/>
  <c r="AN52" i="1"/>
  <c r="AO52" i="1"/>
  <c r="AP52" i="1"/>
  <c r="AQ52" i="1"/>
  <c r="AR52" i="1"/>
  <c r="AT52" i="1"/>
  <c r="BL51" i="1"/>
  <c r="BK51" i="1"/>
  <c r="BJ51" i="1"/>
  <c r="BI51" i="1"/>
  <c r="BH51" i="1"/>
  <c r="BH61" i="1"/>
  <c r="BI61" i="1"/>
  <c r="BJ61" i="1"/>
  <c r="BK61" i="1"/>
  <c r="BL61" i="1"/>
  <c r="BN61" i="1"/>
  <c r="BH60" i="1"/>
  <c r="BI60" i="1"/>
  <c r="BJ60" i="1"/>
  <c r="BK60" i="1"/>
  <c r="BL60" i="1"/>
  <c r="BN60" i="1"/>
  <c r="BH59" i="1"/>
  <c r="BI59" i="1"/>
  <c r="BJ59" i="1"/>
  <c r="BK59" i="1"/>
  <c r="BL59" i="1"/>
  <c r="BN59" i="1"/>
  <c r="BH58" i="1"/>
  <c r="BI58" i="1"/>
  <c r="BJ58" i="1"/>
  <c r="BK58" i="1"/>
  <c r="BL58" i="1"/>
  <c r="BN58" i="1"/>
  <c r="BH57" i="1"/>
  <c r="BI57" i="1"/>
  <c r="BJ57" i="1"/>
  <c r="BK57" i="1"/>
  <c r="BL57" i="1"/>
  <c r="BN57" i="1"/>
  <c r="BH56" i="1"/>
  <c r="BI56" i="1"/>
  <c r="BJ56" i="1"/>
  <c r="BK56" i="1"/>
  <c r="BL56" i="1"/>
  <c r="BN56" i="1"/>
  <c r="BH55" i="1"/>
  <c r="BI55" i="1"/>
  <c r="BJ55" i="1"/>
  <c r="BK55" i="1"/>
  <c r="BL55" i="1"/>
  <c r="BN55" i="1"/>
  <c r="BH54" i="1"/>
  <c r="BI54" i="1"/>
  <c r="BJ54" i="1"/>
  <c r="BK54" i="1"/>
  <c r="BL54" i="1"/>
  <c r="BN54" i="1"/>
  <c r="BH53" i="1"/>
  <c r="BI53" i="1"/>
  <c r="BJ53" i="1"/>
  <c r="BK53" i="1"/>
  <c r="BL53" i="1"/>
  <c r="BN53" i="1"/>
  <c r="BH52" i="1"/>
  <c r="BI52" i="1"/>
  <c r="BJ52" i="1"/>
  <c r="BK52" i="1"/>
  <c r="BL52" i="1"/>
  <c r="BN52" i="1"/>
  <c r="U75" i="1"/>
  <c r="V75" i="1"/>
  <c r="W75" i="1"/>
  <c r="X75" i="1"/>
  <c r="U79" i="1"/>
  <c r="V79" i="1"/>
  <c r="W79" i="1"/>
  <c r="X79" i="1"/>
  <c r="U71" i="1"/>
  <c r="V71" i="1"/>
  <c r="W71" i="1"/>
  <c r="X71" i="1"/>
  <c r="Y71" i="1"/>
  <c r="Y79" i="1"/>
  <c r="Y75" i="1"/>
  <c r="Y76" i="1"/>
  <c r="Y80" i="1"/>
  <c r="X80" i="1"/>
  <c r="W80" i="1"/>
  <c r="V80" i="1"/>
  <c r="U80" i="1"/>
  <c r="U76" i="1"/>
  <c r="X76" i="1"/>
  <c r="W76" i="1"/>
  <c r="V76" i="1"/>
  <c r="V72" i="1"/>
  <c r="W72" i="1"/>
  <c r="X72" i="1"/>
  <c r="Y72" i="1"/>
  <c r="U72" i="1"/>
  <c r="V68" i="1"/>
  <c r="X68" i="1"/>
  <c r="Y68" i="1"/>
  <c r="W68" i="1"/>
  <c r="Y51" i="1"/>
  <c r="AH51" i="1"/>
  <c r="X51" i="1"/>
  <c r="W51" i="1"/>
  <c r="AF51" i="1"/>
  <c r="V51" i="1"/>
  <c r="AE51" i="1"/>
  <c r="U51" i="1"/>
  <c r="AD51" i="1"/>
  <c r="U61" i="1"/>
  <c r="V61" i="1"/>
  <c r="W61" i="1"/>
  <c r="X61" i="1"/>
  <c r="Y61" i="1"/>
  <c r="AA61" i="1"/>
  <c r="U60" i="1"/>
  <c r="V60" i="1"/>
  <c r="W60" i="1"/>
  <c r="X60" i="1"/>
  <c r="Y60" i="1"/>
  <c r="AA60" i="1"/>
  <c r="U59" i="1"/>
  <c r="V59" i="1"/>
  <c r="W59" i="1"/>
  <c r="X59" i="1"/>
  <c r="Y59" i="1"/>
  <c r="AA59" i="1"/>
  <c r="U58" i="1"/>
  <c r="V58" i="1"/>
  <c r="W58" i="1"/>
  <c r="X58" i="1"/>
  <c r="Y58" i="1"/>
  <c r="AA58" i="1"/>
  <c r="U57" i="1"/>
  <c r="V57" i="1"/>
  <c r="W57" i="1"/>
  <c r="X57" i="1"/>
  <c r="Y57" i="1"/>
  <c r="AA57" i="1"/>
  <c r="U56" i="1"/>
  <c r="V56" i="1"/>
  <c r="W56" i="1"/>
  <c r="X56" i="1"/>
  <c r="Y56" i="1"/>
  <c r="AA56" i="1"/>
  <c r="U55" i="1"/>
  <c r="V55" i="1"/>
  <c r="W55" i="1"/>
  <c r="X55" i="1"/>
  <c r="Y55" i="1"/>
  <c r="AA55" i="1"/>
  <c r="U54" i="1"/>
  <c r="V54" i="1"/>
  <c r="W54" i="1"/>
  <c r="X54" i="1"/>
  <c r="Y54" i="1"/>
  <c r="AA54" i="1"/>
  <c r="U53" i="1"/>
  <c r="V53" i="1"/>
  <c r="W53" i="1"/>
  <c r="X53" i="1"/>
  <c r="Y53" i="1"/>
  <c r="AA53" i="1"/>
  <c r="U52" i="1"/>
  <c r="V52" i="1"/>
  <c r="W52" i="1"/>
  <c r="X52" i="1"/>
  <c r="Y52" i="1"/>
  <c r="AA52" i="1"/>
  <c r="BB51" i="1"/>
  <c r="AG51" i="1"/>
  <c r="BA51" i="1"/>
  <c r="AY51" i="1"/>
  <c r="AD61" i="1"/>
  <c r="AE61" i="1"/>
  <c r="AF61" i="1"/>
  <c r="AG61" i="1"/>
  <c r="AH61" i="1"/>
  <c r="AJ61" i="1"/>
  <c r="AD60" i="1"/>
  <c r="AE60" i="1"/>
  <c r="AF60" i="1"/>
  <c r="AG60" i="1"/>
  <c r="AH60" i="1"/>
  <c r="AJ60" i="1"/>
  <c r="AD59" i="1"/>
  <c r="AE59" i="1"/>
  <c r="AF59" i="1"/>
  <c r="AG59" i="1"/>
  <c r="AH59" i="1"/>
  <c r="AJ59" i="1"/>
  <c r="AD58" i="1"/>
  <c r="AE58" i="1"/>
  <c r="AF58" i="1"/>
  <c r="AG58" i="1"/>
  <c r="AH58" i="1"/>
  <c r="AJ58" i="1"/>
  <c r="AD57" i="1"/>
  <c r="AE57" i="1"/>
  <c r="AF57" i="1"/>
  <c r="AG57" i="1"/>
  <c r="AH57" i="1"/>
  <c r="AJ57" i="1"/>
  <c r="AD56" i="1"/>
  <c r="AE56" i="1"/>
  <c r="AF56" i="1"/>
  <c r="AG56" i="1"/>
  <c r="AH56" i="1"/>
  <c r="AJ56" i="1"/>
  <c r="AD55" i="1"/>
  <c r="AE55" i="1"/>
  <c r="AF55" i="1"/>
  <c r="AG55" i="1"/>
  <c r="AH55" i="1"/>
  <c r="AJ55" i="1"/>
  <c r="AD54" i="1"/>
  <c r="AE54" i="1"/>
  <c r="AF54" i="1"/>
  <c r="AG54" i="1"/>
  <c r="AH54" i="1"/>
  <c r="AJ54" i="1"/>
  <c r="AD53" i="1"/>
  <c r="AE53" i="1"/>
  <c r="AF53" i="1"/>
  <c r="AG53" i="1"/>
  <c r="AH53" i="1"/>
  <c r="AJ53" i="1"/>
  <c r="AD52" i="1"/>
  <c r="AE52" i="1"/>
  <c r="AF52" i="1"/>
  <c r="AG52" i="1"/>
  <c r="AH52" i="1"/>
  <c r="AJ52" i="1"/>
  <c r="M76" i="1"/>
  <c r="N76" i="1"/>
  <c r="O76" i="1"/>
  <c r="P76" i="1"/>
  <c r="M72" i="1"/>
  <c r="N72" i="1"/>
  <c r="O72" i="1"/>
  <c r="P72" i="1"/>
  <c r="L76" i="1"/>
  <c r="L72" i="1"/>
  <c r="M68" i="1"/>
  <c r="N68" i="1"/>
  <c r="O68" i="1"/>
  <c r="P68" i="1"/>
  <c r="L68" i="1"/>
  <c r="M64" i="1"/>
  <c r="N64" i="1"/>
  <c r="O64" i="1"/>
  <c r="P64" i="1"/>
  <c r="L53" i="1"/>
  <c r="M53" i="1"/>
  <c r="N53" i="1"/>
  <c r="O53" i="1"/>
  <c r="P53" i="1"/>
  <c r="L54" i="1"/>
  <c r="M54" i="1"/>
  <c r="N54" i="1"/>
  <c r="O54" i="1"/>
  <c r="P54" i="1"/>
  <c r="L55" i="1"/>
  <c r="M55" i="1"/>
  <c r="N55" i="1"/>
  <c r="O55" i="1"/>
  <c r="P55" i="1"/>
  <c r="L56" i="1"/>
  <c r="M56" i="1"/>
  <c r="N56" i="1"/>
  <c r="O56" i="1"/>
  <c r="P56" i="1"/>
  <c r="L57" i="1"/>
  <c r="M57" i="1"/>
  <c r="N57" i="1"/>
  <c r="O57" i="1"/>
  <c r="P57" i="1"/>
  <c r="L58" i="1"/>
  <c r="M58" i="1"/>
  <c r="N58" i="1"/>
  <c r="O58" i="1"/>
  <c r="P58" i="1"/>
  <c r="L59" i="1"/>
  <c r="M59" i="1"/>
  <c r="N59" i="1"/>
  <c r="O59" i="1"/>
  <c r="P59" i="1"/>
  <c r="L60" i="1"/>
  <c r="M60" i="1"/>
  <c r="N60" i="1"/>
  <c r="O60" i="1"/>
  <c r="P60" i="1"/>
  <c r="L61" i="1"/>
  <c r="M61" i="1"/>
  <c r="N61" i="1"/>
  <c r="O61" i="1"/>
  <c r="P61" i="1"/>
  <c r="M52" i="1"/>
  <c r="N52" i="1"/>
  <c r="O52" i="1"/>
  <c r="P52" i="1"/>
  <c r="L52" i="1"/>
  <c r="P51" i="1"/>
  <c r="O51" i="1"/>
  <c r="N51" i="1"/>
  <c r="AZ51" i="1"/>
  <c r="M51" i="1"/>
  <c r="L51" i="1"/>
  <c r="AX51" i="1"/>
  <c r="R61" i="1"/>
  <c r="R60" i="1"/>
  <c r="R59" i="1"/>
  <c r="R58" i="1"/>
  <c r="R57" i="1"/>
  <c r="R56" i="1"/>
  <c r="R55" i="1"/>
  <c r="R54" i="1"/>
  <c r="R53" i="1"/>
  <c r="R52" i="1"/>
  <c r="AX73" i="1"/>
  <c r="BB73" i="1"/>
  <c r="BA73" i="1"/>
  <c r="AZ73" i="1"/>
  <c r="AY73" i="1"/>
  <c r="AY67" i="1"/>
  <c r="AZ67" i="1"/>
  <c r="BA67" i="1"/>
  <c r="BB67" i="1"/>
  <c r="AX67" i="1"/>
  <c r="AY64" i="1"/>
  <c r="AZ64" i="1"/>
  <c r="BA64" i="1"/>
  <c r="BB64" i="1"/>
  <c r="AX53" i="1"/>
  <c r="AY53" i="1"/>
  <c r="AZ53" i="1"/>
  <c r="BA53" i="1"/>
  <c r="BB53" i="1"/>
  <c r="AX54" i="1"/>
  <c r="AY54" i="1"/>
  <c r="AZ54" i="1"/>
  <c r="BA54" i="1"/>
  <c r="BB54" i="1"/>
  <c r="AX55" i="1"/>
  <c r="AY55" i="1"/>
  <c r="AZ55" i="1"/>
  <c r="BA55" i="1"/>
  <c r="BB55" i="1"/>
  <c r="AX56" i="1"/>
  <c r="AY56" i="1"/>
  <c r="AZ56" i="1"/>
  <c r="BA56" i="1"/>
  <c r="BB56" i="1"/>
  <c r="AX57" i="1"/>
  <c r="AY57" i="1"/>
  <c r="AZ57" i="1"/>
  <c r="BA57" i="1"/>
  <c r="BB57" i="1"/>
  <c r="AX58" i="1"/>
  <c r="AY58" i="1"/>
  <c r="AZ58" i="1"/>
  <c r="BA58" i="1"/>
  <c r="BB58" i="1"/>
  <c r="AX59" i="1"/>
  <c r="AY59" i="1"/>
  <c r="AZ59" i="1"/>
  <c r="BA59" i="1"/>
  <c r="BB59" i="1"/>
  <c r="AX60" i="1"/>
  <c r="AY60" i="1"/>
  <c r="AZ60" i="1"/>
  <c r="BA60" i="1"/>
  <c r="BB60" i="1"/>
  <c r="AX61" i="1"/>
  <c r="AY61" i="1"/>
  <c r="AZ61" i="1"/>
  <c r="BA61" i="1"/>
  <c r="BB61" i="1"/>
  <c r="AY52" i="1"/>
  <c r="AZ52" i="1"/>
  <c r="BA52" i="1"/>
  <c r="BB52" i="1"/>
  <c r="AX52" i="1"/>
  <c r="AY70" i="1"/>
  <c r="AZ70" i="1"/>
  <c r="BA70" i="1"/>
  <c r="BB70" i="1"/>
  <c r="AX70" i="1"/>
  <c r="CP51" i="1"/>
  <c r="CO51" i="1"/>
  <c r="CM51" i="1"/>
  <c r="CL51" i="1"/>
  <c r="CL52" i="1"/>
  <c r="BD61" i="1"/>
  <c r="BD60" i="1"/>
  <c r="BD59" i="1"/>
  <c r="BD58" i="1"/>
  <c r="BD57" i="1"/>
  <c r="BD56" i="1"/>
  <c r="BD55" i="1"/>
  <c r="BD54" i="1"/>
  <c r="BD53" i="1"/>
  <c r="BD52" i="1"/>
  <c r="CM70" i="1"/>
  <c r="CN70" i="1"/>
  <c r="CO70" i="1"/>
  <c r="CP70" i="1"/>
  <c r="CL70" i="1"/>
  <c r="CL73" i="1"/>
  <c r="CM73" i="1"/>
  <c r="CN73" i="1"/>
  <c r="CO73" i="1"/>
  <c r="CP73" i="1"/>
  <c r="CM67" i="1"/>
  <c r="CN67" i="1"/>
  <c r="CO67" i="1"/>
  <c r="CP67" i="1"/>
  <c r="CL67" i="1"/>
  <c r="CM64" i="1"/>
  <c r="CN64" i="1"/>
  <c r="CO64" i="1"/>
  <c r="CP64" i="1"/>
  <c r="CL53" i="1"/>
  <c r="CM52" i="1"/>
  <c r="CN52" i="1"/>
  <c r="CO52" i="1"/>
  <c r="CP52" i="1"/>
  <c r="CL60" i="1"/>
  <c r="CM60" i="1"/>
  <c r="CN60" i="1"/>
  <c r="CO60" i="1"/>
  <c r="CP60" i="1"/>
  <c r="CR60" i="1"/>
  <c r="CL61" i="1"/>
  <c r="CM61" i="1"/>
  <c r="CN61" i="1"/>
  <c r="CO61" i="1"/>
  <c r="CP61" i="1"/>
  <c r="CR61" i="1"/>
  <c r="CM53" i="1"/>
  <c r="CN53" i="1"/>
  <c r="CO53" i="1"/>
  <c r="CP53" i="1"/>
  <c r="CM54" i="1"/>
  <c r="CN54" i="1"/>
  <c r="CO54" i="1"/>
  <c r="CP54" i="1"/>
  <c r="CM55" i="1"/>
  <c r="CN55" i="1"/>
  <c r="CO55" i="1"/>
  <c r="CP55" i="1"/>
  <c r="CM56" i="1"/>
  <c r="CN56" i="1"/>
  <c r="CO56" i="1"/>
  <c r="CP56" i="1"/>
  <c r="CM57" i="1"/>
  <c r="CN57" i="1"/>
  <c r="CO57" i="1"/>
  <c r="CP57" i="1"/>
  <c r="CM58" i="1"/>
  <c r="CN58" i="1"/>
  <c r="CO58" i="1"/>
  <c r="CP58" i="1"/>
  <c r="CM59" i="1"/>
  <c r="CN59" i="1"/>
  <c r="CO59" i="1"/>
  <c r="CP59" i="1"/>
  <c r="CL54" i="1"/>
  <c r="CL55" i="1"/>
  <c r="CL56" i="1"/>
  <c r="CL57" i="1"/>
  <c r="CL58" i="1"/>
  <c r="CL59" i="1"/>
  <c r="C52" i="1"/>
  <c r="CN51" i="1"/>
  <c r="CR59" i="1"/>
  <c r="CR58" i="1"/>
  <c r="CR57" i="1"/>
  <c r="CR56" i="1"/>
  <c r="CR55" i="1"/>
  <c r="CR54" i="1"/>
  <c r="CR53" i="1"/>
  <c r="CR52" i="1"/>
  <c r="W9" i="1"/>
  <c r="W8" i="1"/>
  <c r="X12" i="1"/>
  <c r="Y12" i="1"/>
  <c r="Z12" i="1"/>
  <c r="AB12" i="1"/>
  <c r="C53" i="1"/>
  <c r="D53" i="1"/>
  <c r="E53" i="1"/>
  <c r="F53" i="1"/>
  <c r="G53" i="1"/>
  <c r="C54" i="1"/>
  <c r="D54" i="1"/>
  <c r="E54" i="1"/>
  <c r="F54" i="1"/>
  <c r="G54" i="1"/>
  <c r="D55" i="1"/>
  <c r="E55" i="1"/>
  <c r="F55" i="1"/>
  <c r="G55" i="1"/>
  <c r="D56" i="1"/>
  <c r="E56" i="1"/>
  <c r="F56" i="1"/>
  <c r="G56" i="1"/>
  <c r="C57" i="1"/>
  <c r="D57" i="1"/>
  <c r="E57" i="1"/>
  <c r="F57" i="1"/>
  <c r="G57" i="1"/>
  <c r="C58" i="1"/>
  <c r="D58" i="1"/>
  <c r="F58" i="1"/>
  <c r="G58" i="1"/>
  <c r="D59" i="1"/>
  <c r="E59" i="1"/>
  <c r="F59" i="1"/>
  <c r="G59" i="1"/>
  <c r="D52" i="1"/>
  <c r="E52" i="1"/>
  <c r="F52" i="1"/>
  <c r="G52" i="1"/>
  <c r="D51" i="1"/>
  <c r="F51" i="1"/>
  <c r="E51" i="1"/>
  <c r="I53" i="1"/>
  <c r="I54" i="1"/>
  <c r="I55" i="1"/>
  <c r="I56" i="1"/>
  <c r="I57" i="1"/>
  <c r="I58" i="1"/>
  <c r="I59" i="1"/>
  <c r="I52" i="1"/>
  <c r="G51" i="1"/>
  <c r="C51" i="1"/>
  <c r="A25" i="1"/>
  <c r="A23" i="1"/>
  <c r="A21" i="1"/>
  <c r="A19" i="1"/>
  <c r="A17" i="1"/>
  <c r="A15" i="1"/>
  <c r="A13" i="1"/>
  <c r="A11" i="1"/>
  <c r="A9" i="1"/>
  <c r="A7" i="1"/>
  <c r="A5" i="1"/>
  <c r="A3" i="1"/>
  <c r="U23" i="1"/>
  <c r="U21" i="1"/>
  <c r="U19" i="1"/>
  <c r="U17" i="1"/>
  <c r="U15" i="1"/>
  <c r="U13" i="1"/>
  <c r="U11" i="1"/>
  <c r="U9" i="1"/>
  <c r="U7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C24" i="1"/>
  <c r="C23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C22" i="1"/>
  <c r="C21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C20" i="1"/>
  <c r="C19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C18" i="1"/>
  <c r="C17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C16" i="1"/>
  <c r="C15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C14" i="1"/>
  <c r="C13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C12" i="1"/>
  <c r="C11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C10" i="1"/>
  <c r="C9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C8" i="1"/>
  <c r="C7" i="1"/>
  <c r="U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C6" i="1"/>
  <c r="C5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C4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C3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</calcChain>
</file>

<file path=xl/connections.xml><?xml version="1.0" encoding="utf-8"?>
<connections xmlns="http://schemas.openxmlformats.org/spreadsheetml/2006/main">
  <connection id="1" name="pop_age_gender.csv" type="6" refreshedVersion="0" background="1" saveData="1">
    <textPr fileType="mac" sourceFile="Macintosh HD:Users:Charles:Documents:hea_baselines:south_africa:baselines_surveys:2016_zn:report:pop_age_gender.csv" delimited="0">
      <textFields count="77">
        <textField type="text"/>
        <textField type="skip" position="68"/>
        <textField position="69"/>
        <textField type="skip" position="77"/>
        <textField position="79"/>
        <textField type="skip" position="90"/>
        <textField position="92"/>
        <textField type="skip" position="103"/>
        <textField position="105"/>
        <textField type="skip" position="116"/>
        <textField position="118"/>
        <textField type="skip" position="129"/>
        <textField position="131"/>
        <textField type="skip" position="142"/>
        <textField position="144"/>
        <textField position="155"/>
        <textField position="157"/>
        <textField position="168"/>
        <textField position="170"/>
        <textField position="181"/>
        <textField position="183"/>
        <textField position="194"/>
        <textField position="196"/>
        <textField position="207"/>
        <textField position="209"/>
        <textField position="220"/>
        <textField position="222"/>
        <textField position="233"/>
        <textField position="235"/>
        <textField position="246"/>
        <textField position="248"/>
        <textField position="259"/>
        <textField position="261"/>
        <textField position="272"/>
        <textField position="274"/>
        <textField position="285"/>
        <textField position="287"/>
        <textField position="298"/>
        <textField position="300"/>
        <textField position="309"/>
        <textField position="311"/>
        <textField position="322"/>
        <textField position="324"/>
        <textField position="335"/>
        <textField position="337"/>
        <textField position="348"/>
        <textField position="350"/>
        <textField position="361"/>
        <textField position="363"/>
        <textField position="374"/>
        <textField position="376"/>
        <textField position="387"/>
        <textField position="389"/>
        <textField position="400"/>
        <textField position="402"/>
        <textField position="413"/>
        <textField position="415"/>
        <textField position="426"/>
        <textField position="428"/>
        <textField position="439"/>
        <textField position="441"/>
        <textField position="452"/>
        <textField position="454"/>
        <textField position="465"/>
        <textField position="467"/>
        <textField position="478"/>
        <textField position="480"/>
        <textField position="491"/>
        <textField position="493"/>
        <textField position="504"/>
        <textField position="506"/>
        <textField position="517"/>
        <textField position="519"/>
        <textField position="530"/>
        <textField position="532"/>
        <textField position="541"/>
        <textField position="543"/>
      </textFields>
    </textPr>
  </connection>
  <connection id="2" name="pop_age_gender.csv1" type="6" refreshedVersion="0" background="1" saveData="1">
    <textPr fileType="mac" sourceFile="Macintosh HD:Users:Charles:Documents:hea_baselines:south_africa:baselines_surveys:2016_zn:report:pop_age_gender.csv" delimited="0">
      <textFields count="77">
        <textField type="text"/>
        <textField type="skip" position="68"/>
        <textField position="69"/>
        <textField type="skip" position="77"/>
        <textField position="79"/>
        <textField type="skip" position="90"/>
        <textField position="92"/>
        <textField type="skip" position="103"/>
        <textField position="105"/>
        <textField type="skip" position="116"/>
        <textField position="118"/>
        <textField type="skip" position="129"/>
        <textField position="131"/>
        <textField type="skip" position="142"/>
        <textField position="144"/>
        <textField type="skip" position="155"/>
        <textField position="157"/>
        <textField type="skip" position="168"/>
        <textField position="170"/>
        <textField type="skip" position="181"/>
        <textField position="183"/>
        <textField type="skip" position="194"/>
        <textField position="196"/>
        <textField position="207"/>
        <textField position="209"/>
        <textField type="skip" position="220"/>
        <textField position="222"/>
        <textField type="skip" position="233"/>
        <textField position="235"/>
        <textField type="skip" position="246"/>
        <textField position="248"/>
        <textField type="skip" position="259"/>
        <textField position="261"/>
        <textField type="skip" position="272"/>
        <textField position="274"/>
        <textField type="skip" position="285"/>
        <textField position="287"/>
        <textField type="skip" position="298"/>
        <textField position="300"/>
        <textField type="skip" position="309"/>
        <textField position="311"/>
        <textField type="skip" position="322"/>
        <textField position="324"/>
        <textField type="skip" position="335"/>
        <textField position="337"/>
        <textField type="skip" position="348"/>
        <textField position="350"/>
        <textField type="skip" position="361"/>
        <textField position="363"/>
        <textField type="skip" position="374"/>
        <textField position="376"/>
        <textField type="skip" position="387"/>
        <textField position="389"/>
        <textField type="skip" position="400"/>
        <textField position="402"/>
        <textField type="skip" position="413"/>
        <textField position="415"/>
        <textField type="skip" position="426"/>
        <textField position="428"/>
        <textField type="skip" position="439"/>
        <textField position="441"/>
        <textField type="skip" position="452"/>
        <textField position="454"/>
        <textField type="skip" position="465"/>
        <textField position="467"/>
        <textField type="skip" position="478"/>
        <textField position="480"/>
        <textField type="skip" position="491"/>
        <textField position="493"/>
        <textField type="skip" position="504"/>
        <textField position="506"/>
        <textField type="skip" position="517"/>
        <textField position="519"/>
        <textField type="skip" position="530"/>
        <textField position="532"/>
        <textField type="skip" position="541"/>
        <textField position="543"/>
      </textFields>
    </textPr>
  </connection>
  <connection id="3" name="pop_age_gender.csv2" type="6" refreshedVersion="0" background="1" saveData="1">
    <textPr fileType="mac" sourceFile="Macintosh HD:Users:Charles:Documents:hea_baselines:south_africa:baselines_surveys:2016_zn:report:pop_age_gender.csv" delimited="0">
      <textFields count="77">
        <textField type="text"/>
        <textField position="68"/>
        <textField position="69"/>
        <textField position="77"/>
        <textField position="79"/>
        <textField position="90"/>
        <textField position="92"/>
        <textField position="103"/>
        <textField position="105"/>
        <textField position="116"/>
        <textField position="118"/>
        <textField position="129"/>
        <textField position="131"/>
        <textField position="142"/>
        <textField position="144"/>
        <textField position="155"/>
        <textField position="157"/>
        <textField position="168"/>
        <textField position="170"/>
        <textField position="181"/>
        <textField position="183"/>
        <textField position="194"/>
        <textField position="196"/>
        <textField position="207"/>
        <textField position="209"/>
        <textField position="220"/>
        <textField position="222"/>
        <textField position="233"/>
        <textField position="235"/>
        <textField position="246"/>
        <textField position="248"/>
        <textField position="259"/>
        <textField position="261"/>
        <textField position="272"/>
        <textField position="274"/>
        <textField position="285"/>
        <textField position="287"/>
        <textField position="298"/>
        <textField position="300"/>
        <textField position="309"/>
        <textField position="311"/>
        <textField position="322"/>
        <textField position="324"/>
        <textField position="335"/>
        <textField position="337"/>
        <textField position="348"/>
        <textField position="350"/>
        <textField position="361"/>
        <textField position="363"/>
        <textField position="374"/>
        <textField position="376"/>
        <textField position="387"/>
        <textField position="389"/>
        <textField position="400"/>
        <textField position="402"/>
        <textField position="413"/>
        <textField position="415"/>
        <textField position="426"/>
        <textField position="428"/>
        <textField position="439"/>
        <textField position="441"/>
        <textField position="452"/>
        <textField position="454"/>
        <textField position="465"/>
        <textField position="467"/>
        <textField position="478"/>
        <textField position="480"/>
        <textField position="491"/>
        <textField position="493"/>
        <textField position="504"/>
        <textField position="506"/>
        <textField position="517"/>
        <textField position="519"/>
        <textField position="530"/>
        <textField position="532"/>
        <textField position="541"/>
        <textField position="543"/>
      </textFields>
    </textPr>
  </connection>
</connections>
</file>

<file path=xl/sharedStrings.xml><?xml version="1.0" encoding="utf-8"?>
<sst xmlns="http://schemas.openxmlformats.org/spreadsheetml/2006/main" count="252" uniqueCount="90">
  <si>
    <t>lz</t>
  </si>
  <si>
    <t>num_sas</t>
  </si>
  <si>
    <t>pc_m_00_04</t>
  </si>
  <si>
    <t>pc_m_05_09</t>
  </si>
  <si>
    <t>pc_m_10_14</t>
  </si>
  <si>
    <t>pc_m_15_19</t>
  </si>
  <si>
    <t>pc_m_20_24</t>
  </si>
  <si>
    <t>pc_m_25_29</t>
  </si>
  <si>
    <t>pc_m_30_34</t>
  </si>
  <si>
    <t>pc_m_35_39</t>
  </si>
  <si>
    <t>pc_m_40_44</t>
  </si>
  <si>
    <t>pc_m_45_49</t>
  </si>
  <si>
    <t>pc_m_50_54</t>
  </si>
  <si>
    <t>pc_m_55_59</t>
  </si>
  <si>
    <t>pc_m_60_64</t>
  </si>
  <si>
    <t>pc_m_65_69</t>
  </si>
  <si>
    <t>pc_m_70_74</t>
  </si>
  <si>
    <t>pc_m_75_79</t>
  </si>
  <si>
    <t>pc_m_80_84</t>
  </si>
  <si>
    <t>pc_m_85+</t>
  </si>
  <si>
    <t>pc_f_00_04</t>
  </si>
  <si>
    <t>pc_f_05_09</t>
  </si>
  <si>
    <t>pc_f_10_14</t>
  </si>
  <si>
    <t>pc_f_15_19</t>
  </si>
  <si>
    <t>pc_f_20_24</t>
  </si>
  <si>
    <t>pc_f_25_29</t>
  </si>
  <si>
    <t>pc_f_30_34</t>
  </si>
  <si>
    <t>pc_f_35_39</t>
  </si>
  <si>
    <t>pc_f_40_44</t>
  </si>
  <si>
    <t>pc_f_45_49</t>
  </si>
  <si>
    <t>pc_f_50_54</t>
  </si>
  <si>
    <t>pc_f_55_59</t>
  </si>
  <si>
    <t>pc_f_60_64</t>
  </si>
  <si>
    <t>pc_f_65_69</t>
  </si>
  <si>
    <t>pc_f_70_74</t>
  </si>
  <si>
    <t>pc_f_75_79</t>
  </si>
  <si>
    <t>pc_f_80_84</t>
  </si>
  <si>
    <t>pc_f_85+</t>
  </si>
  <si>
    <t>pop</t>
  </si>
  <si>
    <t>59105: Thukela and Lebombo sparsely populated (ZATGL)</t>
  </si>
  <si>
    <t>59106: Coastal open access non-crop income (ZACNI)</t>
  </si>
  <si>
    <t>59107: Inland open access livestock and other income (ZAOLO)</t>
  </si>
  <si>
    <t>59206: Open access low intensity rainfed cultivation (ZALRC)</t>
  </si>
  <si>
    <t>59207: Northern inland open access farming and livestock (ZANFL)</t>
  </si>
  <si>
    <t>59208: Ukhahlamba open access intense crops and livestock (ZAKHC)</t>
  </si>
  <si>
    <t>59209: Free State open access cattle and crops (ZAOCC)</t>
  </si>
  <si>
    <t>59210: Mzimkulu-Mkomazi midlands open access mixed farming (ZAMMO)</t>
  </si>
  <si>
    <t>59304: North coast open access intense cultivation (ZANCC)</t>
  </si>
  <si>
    <t>59305: South coast intensive open access cropping (ZASCO)</t>
  </si>
  <si>
    <t>female, 59105</t>
  </si>
  <si>
    <t>male, 59106</t>
  </si>
  <si>
    <t>male, 59105</t>
  </si>
  <si>
    <t>female, 59106</t>
  </si>
  <si>
    <t>female, 59107</t>
  </si>
  <si>
    <t>male, 59107</t>
  </si>
  <si>
    <t>female, 59206</t>
  </si>
  <si>
    <t>male, 59206</t>
  </si>
  <si>
    <t>female, 59207</t>
  </si>
  <si>
    <t>male, 59207</t>
  </si>
  <si>
    <t>female, 59208</t>
  </si>
  <si>
    <t>male, 59208</t>
  </si>
  <si>
    <t>female, 59209</t>
  </si>
  <si>
    <t>male, 59209</t>
  </si>
  <si>
    <t>female, 59210</t>
  </si>
  <si>
    <t>male, 59210</t>
  </si>
  <si>
    <t>female, 59304</t>
  </si>
  <si>
    <t>male, 59304</t>
  </si>
  <si>
    <t>female, 59305</t>
  </si>
  <si>
    <t>male, 59305</t>
  </si>
  <si>
    <t>All ten livelihood zones</t>
  </si>
  <si>
    <t>(11 rows)</t>
  </si>
  <si>
    <t>female, all LZs</t>
  </si>
  <si>
    <t>male, all LZs</t>
  </si>
  <si>
    <t>0 - 4</t>
  </si>
  <si>
    <t>PC</t>
  </si>
  <si>
    <t>Hh=3</t>
  </si>
  <si>
    <t>Hh=4</t>
  </si>
  <si>
    <t>Hh=5</t>
  </si>
  <si>
    <t>Hh=6</t>
  </si>
  <si>
    <t>&gt;60 (F) 65 (M)</t>
  </si>
  <si>
    <t>Hh=7</t>
  </si>
  <si>
    <t>Hh=8</t>
  </si>
  <si>
    <t>Hh=9</t>
  </si>
  <si>
    <t>Hh=10</t>
  </si>
  <si>
    <t>20 - 64 (M)</t>
  </si>
  <si>
    <t>20 - 59 (F)</t>
  </si>
  <si>
    <t>5 - 19</t>
  </si>
  <si>
    <t>Hh=11</t>
  </si>
  <si>
    <t>Hh=12</t>
  </si>
  <si>
    <t>all LZs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</si>
</sst>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10" fontId="0" fillId="0" borderId="0" xfId="0" applyNumberFormat="1"/>
    <xf numFmtId="0" fontId="0" fillId="0" borderId="0" xfId="0" applyFill="1"/>
    <xf numFmtId="43" fontId="0" fillId="0" borderId="0" xfId="1" applyFont="1"/>
    <xf numFmtId="164" fontId="0" fillId="0" borderId="0" xfId="1" applyNumberFormat="1" applyFont="1"/>
    <xf numFmtId="10" fontId="0" fillId="0" borderId="0" xfId="2" applyNumberFormat="1" applyFont="1"/>
    <xf numFmtId="0" fontId="0" fillId="0" borderId="0" xfId="0" applyNumberFormat="1"/>
    <xf numFmtId="16" fontId="0" fillId="0" borderId="0" xfId="0" quotePrefix="1" applyNumberFormat="1"/>
    <xf numFmtId="165" fontId="0" fillId="0" borderId="0" xfId="0" applyNumberFormat="1"/>
    <xf numFmtId="1" fontId="0" fillId="0" borderId="0" xfId="0" applyNumberFormat="1"/>
    <xf numFmtId="10" fontId="0" fillId="0" borderId="0" xfId="0" quotePrefix="1" applyNumberFormat="1"/>
    <xf numFmtId="2" fontId="0" fillId="0" borderId="0" xfId="0" applyNumberFormat="1"/>
    <xf numFmtId="2" fontId="4" fillId="0" borderId="0" xfId="0" applyNumberFormat="1" applyFont="1"/>
    <xf numFmtId="164" fontId="0" fillId="0" borderId="0" xfId="0" applyNumberFormat="1"/>
    <xf numFmtId="166" fontId="0" fillId="0" borderId="0" xfId="0" applyNumberFormat="1"/>
    <xf numFmtId="2" fontId="0" fillId="0" borderId="0" xfId="2" applyNumberFormat="1" applyFont="1"/>
    <xf numFmtId="165" fontId="0" fillId="0" borderId="0" xfId="2" applyNumberFormat="1" applyFont="1"/>
  </cellXfs>
  <cellStyles count="165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result!$B$4</c:f>
              <c:strCache>
                <c:ptCount val="1"/>
                <c:pt idx="0">
                  <c:v>male, 59105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result!$C$4:$T$4</c:f>
              <c:numCache>
                <c:formatCode>0.00%</c:formatCode>
                <c:ptCount val="18"/>
                <c:pt idx="0">
                  <c:v>-0.0773</c:v>
                </c:pt>
                <c:pt idx="1">
                  <c:v>-0.07</c:v>
                </c:pt>
                <c:pt idx="2">
                  <c:v>-0.0707</c:v>
                </c:pt>
                <c:pt idx="3">
                  <c:v>-0.0645</c:v>
                </c:pt>
                <c:pt idx="4">
                  <c:v>-0.0368</c:v>
                </c:pt>
                <c:pt idx="5">
                  <c:v>-0.0232</c:v>
                </c:pt>
                <c:pt idx="6">
                  <c:v>-0.0168</c:v>
                </c:pt>
                <c:pt idx="7">
                  <c:v>-0.0149</c:v>
                </c:pt>
                <c:pt idx="8">
                  <c:v>-0.0128</c:v>
                </c:pt>
                <c:pt idx="9">
                  <c:v>-0.0117</c:v>
                </c:pt>
                <c:pt idx="10">
                  <c:v>-0.0102</c:v>
                </c:pt>
                <c:pt idx="11">
                  <c:v>-0.0107</c:v>
                </c:pt>
                <c:pt idx="12">
                  <c:v>-0.0091</c:v>
                </c:pt>
                <c:pt idx="13">
                  <c:v>-0.0051</c:v>
                </c:pt>
                <c:pt idx="14">
                  <c:v>-0.0042</c:v>
                </c:pt>
                <c:pt idx="15">
                  <c:v>-0.0019</c:v>
                </c:pt>
                <c:pt idx="16">
                  <c:v>-0.0018</c:v>
                </c:pt>
                <c:pt idx="17">
                  <c:v>-0.0013</c:v>
                </c:pt>
              </c:numCache>
            </c:numRef>
          </c:val>
        </c:ser>
        <c:ser>
          <c:idx val="1"/>
          <c:order val="1"/>
          <c:tx>
            <c:strRef>
              <c:f>result!$B$3</c:f>
              <c:strCache>
                <c:ptCount val="1"/>
                <c:pt idx="0">
                  <c:v>female, 59105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result!$C$3:$T$3</c:f>
              <c:numCache>
                <c:formatCode>0.00%</c:formatCode>
                <c:ptCount val="18"/>
                <c:pt idx="0">
                  <c:v>0.0759</c:v>
                </c:pt>
                <c:pt idx="1">
                  <c:v>0.0684</c:v>
                </c:pt>
                <c:pt idx="2">
                  <c:v>0.0682</c:v>
                </c:pt>
                <c:pt idx="3">
                  <c:v>0.0666</c:v>
                </c:pt>
                <c:pt idx="4">
                  <c:v>0.0494</c:v>
                </c:pt>
                <c:pt idx="5">
                  <c:v>0.0382</c:v>
                </c:pt>
                <c:pt idx="6">
                  <c:v>0.0282</c:v>
                </c:pt>
                <c:pt idx="7">
                  <c:v>0.0239</c:v>
                </c:pt>
                <c:pt idx="8">
                  <c:v>0.0224</c:v>
                </c:pt>
                <c:pt idx="9">
                  <c:v>0.0223</c:v>
                </c:pt>
                <c:pt idx="10">
                  <c:v>0.0194</c:v>
                </c:pt>
                <c:pt idx="11">
                  <c:v>0.0168</c:v>
                </c:pt>
                <c:pt idx="12">
                  <c:v>0.0163</c:v>
                </c:pt>
                <c:pt idx="13">
                  <c:v>0.0102</c:v>
                </c:pt>
                <c:pt idx="14">
                  <c:v>0.0102</c:v>
                </c:pt>
                <c:pt idx="15">
                  <c:v>0.0069</c:v>
                </c:pt>
                <c:pt idx="16">
                  <c:v>0.0065</c:v>
                </c:pt>
                <c:pt idx="17">
                  <c:v>0.0045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994995336"/>
        <c:axId val="-1995237032"/>
      </c:barChart>
      <c:catAx>
        <c:axId val="-1994995336"/>
        <c:scaling>
          <c:orientation val="minMax"/>
        </c:scaling>
        <c:delete val="0"/>
        <c:axPos val="l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crossAx val="-1995237032"/>
        <c:crosses val="autoZero"/>
        <c:auto val="1"/>
        <c:lblAlgn val="ctr"/>
        <c:lblOffset val="100"/>
        <c:noMultiLvlLbl val="1"/>
      </c:catAx>
      <c:valAx>
        <c:axId val="-1995237032"/>
        <c:scaling>
          <c:orientation val="minMax"/>
          <c:max val="0.1"/>
          <c:min val="-0.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1994995336"/>
        <c:crossesAt val="1.0"/>
        <c:crossBetween val="between"/>
        <c:majorUnit val="0.02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1"/>
      <c:spPr>
        <a:solidFill>
          <a:srgbClr val="FFFFFF"/>
        </a:solidFill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result!$B$6</c:f>
              <c:strCache>
                <c:ptCount val="1"/>
                <c:pt idx="0">
                  <c:v>male, 59106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result!$C$6:$T$6</c:f>
              <c:numCache>
                <c:formatCode>0.00%</c:formatCode>
                <c:ptCount val="18"/>
                <c:pt idx="0">
                  <c:v>-0.0674</c:v>
                </c:pt>
                <c:pt idx="1">
                  <c:v>-0.0595</c:v>
                </c:pt>
                <c:pt idx="2">
                  <c:v>-0.0612</c:v>
                </c:pt>
                <c:pt idx="3">
                  <c:v>-0.062</c:v>
                </c:pt>
                <c:pt idx="4">
                  <c:v>-0.0479</c:v>
                </c:pt>
                <c:pt idx="5">
                  <c:v>-0.0368</c:v>
                </c:pt>
                <c:pt idx="6">
                  <c:v>-0.026</c:v>
                </c:pt>
                <c:pt idx="7">
                  <c:v>-0.0219</c:v>
                </c:pt>
                <c:pt idx="8">
                  <c:v>-0.0164</c:v>
                </c:pt>
                <c:pt idx="9">
                  <c:v>-0.0152</c:v>
                </c:pt>
                <c:pt idx="10">
                  <c:v>-0.0128</c:v>
                </c:pt>
                <c:pt idx="11">
                  <c:v>-0.0116</c:v>
                </c:pt>
                <c:pt idx="12">
                  <c:v>-0.01</c:v>
                </c:pt>
                <c:pt idx="13">
                  <c:v>-0.0054</c:v>
                </c:pt>
                <c:pt idx="14">
                  <c:v>-0.0039</c:v>
                </c:pt>
                <c:pt idx="15">
                  <c:v>-0.0019</c:v>
                </c:pt>
                <c:pt idx="16">
                  <c:v>-0.0015</c:v>
                </c:pt>
                <c:pt idx="17">
                  <c:v>-0.0012</c:v>
                </c:pt>
              </c:numCache>
            </c:numRef>
          </c:val>
        </c:ser>
        <c:ser>
          <c:idx val="1"/>
          <c:order val="1"/>
          <c:tx>
            <c:strRef>
              <c:f>result!$B$5</c:f>
              <c:strCache>
                <c:ptCount val="1"/>
                <c:pt idx="0">
                  <c:v>female, 59106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result!$C$5:$T$5</c:f>
              <c:numCache>
                <c:formatCode>0.00%</c:formatCode>
                <c:ptCount val="18"/>
                <c:pt idx="0">
                  <c:v>0.0671</c:v>
                </c:pt>
                <c:pt idx="1">
                  <c:v>0.0581</c:v>
                </c:pt>
                <c:pt idx="2">
                  <c:v>0.0578</c:v>
                </c:pt>
                <c:pt idx="3">
                  <c:v>0.0625</c:v>
                </c:pt>
                <c:pt idx="4">
                  <c:v>0.0536</c:v>
                </c:pt>
                <c:pt idx="5">
                  <c:v>0.0448</c:v>
                </c:pt>
                <c:pt idx="6">
                  <c:v>0.0325</c:v>
                </c:pt>
                <c:pt idx="7">
                  <c:v>0.0265</c:v>
                </c:pt>
                <c:pt idx="8">
                  <c:v>0.0232</c:v>
                </c:pt>
                <c:pt idx="9">
                  <c:v>0.0236</c:v>
                </c:pt>
                <c:pt idx="10">
                  <c:v>0.02</c:v>
                </c:pt>
                <c:pt idx="11">
                  <c:v>0.017</c:v>
                </c:pt>
                <c:pt idx="12">
                  <c:v>0.0153</c:v>
                </c:pt>
                <c:pt idx="13">
                  <c:v>0.0097</c:v>
                </c:pt>
                <c:pt idx="14">
                  <c:v>0.009</c:v>
                </c:pt>
                <c:pt idx="15">
                  <c:v>0.0062</c:v>
                </c:pt>
                <c:pt idx="16">
                  <c:v>0.0052</c:v>
                </c:pt>
                <c:pt idx="17">
                  <c:v>0.0037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055513112"/>
        <c:axId val="-2055509928"/>
      </c:barChart>
      <c:catAx>
        <c:axId val="-2055513112"/>
        <c:scaling>
          <c:orientation val="minMax"/>
        </c:scaling>
        <c:delete val="0"/>
        <c:axPos val="l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crossAx val="-2055509928"/>
        <c:crosses val="autoZero"/>
        <c:auto val="1"/>
        <c:lblAlgn val="ctr"/>
        <c:lblOffset val="100"/>
        <c:noMultiLvlLbl val="1"/>
      </c:catAx>
      <c:valAx>
        <c:axId val="-2055509928"/>
        <c:scaling>
          <c:orientation val="minMax"/>
          <c:max val="0.1"/>
          <c:min val="-0.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055513112"/>
        <c:crossesAt val="1.0"/>
        <c:crossBetween val="between"/>
        <c:majorUnit val="0.02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1"/>
      <c:spPr>
        <a:solidFill>
          <a:srgbClr val="FFFFFF"/>
        </a:solidFill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result!$B$8</c:f>
              <c:strCache>
                <c:ptCount val="1"/>
                <c:pt idx="0">
                  <c:v>male, 59107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result!$C$8:$T$8</c:f>
              <c:numCache>
                <c:formatCode>0.00%</c:formatCode>
                <c:ptCount val="18"/>
                <c:pt idx="0">
                  <c:v>-0.071</c:v>
                </c:pt>
                <c:pt idx="1">
                  <c:v>-0.065</c:v>
                </c:pt>
                <c:pt idx="2">
                  <c:v>-0.0644</c:v>
                </c:pt>
                <c:pt idx="3">
                  <c:v>-0.0631</c:v>
                </c:pt>
                <c:pt idx="4">
                  <c:v>-0.044</c:v>
                </c:pt>
                <c:pt idx="5">
                  <c:v>-0.0323</c:v>
                </c:pt>
                <c:pt idx="6">
                  <c:v>-0.0226</c:v>
                </c:pt>
                <c:pt idx="7">
                  <c:v>-0.0199</c:v>
                </c:pt>
                <c:pt idx="8">
                  <c:v>-0.0158</c:v>
                </c:pt>
                <c:pt idx="9">
                  <c:v>-0.0146</c:v>
                </c:pt>
                <c:pt idx="10">
                  <c:v>-0.0124</c:v>
                </c:pt>
                <c:pt idx="11">
                  <c:v>-0.0117</c:v>
                </c:pt>
                <c:pt idx="12">
                  <c:v>-0.0094</c:v>
                </c:pt>
                <c:pt idx="13">
                  <c:v>-0.0055</c:v>
                </c:pt>
                <c:pt idx="14">
                  <c:v>-0.0039</c:v>
                </c:pt>
                <c:pt idx="15">
                  <c:v>-0.002</c:v>
                </c:pt>
                <c:pt idx="16">
                  <c:v>-0.0014</c:v>
                </c:pt>
                <c:pt idx="17">
                  <c:v>-0.0013</c:v>
                </c:pt>
              </c:numCache>
            </c:numRef>
          </c:val>
        </c:ser>
        <c:ser>
          <c:idx val="1"/>
          <c:order val="1"/>
          <c:tx>
            <c:strRef>
              <c:f>result!$B$7</c:f>
              <c:strCache>
                <c:ptCount val="1"/>
                <c:pt idx="0">
                  <c:v>female, 59107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result!$C$7:$T$7</c:f>
              <c:numCache>
                <c:formatCode>0.00%</c:formatCode>
                <c:ptCount val="18"/>
                <c:pt idx="0">
                  <c:v>0.0709</c:v>
                </c:pt>
                <c:pt idx="1">
                  <c:v>0.0635</c:v>
                </c:pt>
                <c:pt idx="2">
                  <c:v>0.0604</c:v>
                </c:pt>
                <c:pt idx="3">
                  <c:v>0.0616</c:v>
                </c:pt>
                <c:pt idx="4">
                  <c:v>0.0499</c:v>
                </c:pt>
                <c:pt idx="5">
                  <c:v>0.0426</c:v>
                </c:pt>
                <c:pt idx="6">
                  <c:v>0.0308</c:v>
                </c:pt>
                <c:pt idx="7">
                  <c:v>0.0251</c:v>
                </c:pt>
                <c:pt idx="8">
                  <c:v>0.0232</c:v>
                </c:pt>
                <c:pt idx="9">
                  <c:v>0.0229</c:v>
                </c:pt>
                <c:pt idx="10">
                  <c:v>0.0195</c:v>
                </c:pt>
                <c:pt idx="11">
                  <c:v>0.0181</c:v>
                </c:pt>
                <c:pt idx="12">
                  <c:v>0.0158</c:v>
                </c:pt>
                <c:pt idx="13">
                  <c:v>0.01</c:v>
                </c:pt>
                <c:pt idx="14">
                  <c:v>0.0089</c:v>
                </c:pt>
                <c:pt idx="15">
                  <c:v>0.0052</c:v>
                </c:pt>
                <c:pt idx="16">
                  <c:v>0.005</c:v>
                </c:pt>
                <c:pt idx="17">
                  <c:v>0.0039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055470248"/>
        <c:axId val="-2055467032"/>
      </c:barChart>
      <c:catAx>
        <c:axId val="-2055470248"/>
        <c:scaling>
          <c:orientation val="minMax"/>
        </c:scaling>
        <c:delete val="0"/>
        <c:axPos val="l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crossAx val="-2055467032"/>
        <c:crosses val="autoZero"/>
        <c:auto val="1"/>
        <c:lblAlgn val="ctr"/>
        <c:lblOffset val="100"/>
        <c:noMultiLvlLbl val="1"/>
      </c:catAx>
      <c:valAx>
        <c:axId val="-2055467032"/>
        <c:scaling>
          <c:orientation val="minMax"/>
          <c:max val="0.1"/>
          <c:min val="-0.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055470248"/>
        <c:crossesAt val="1.0"/>
        <c:crossBetween val="between"/>
        <c:majorUnit val="0.02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1"/>
      <c:spPr>
        <a:solidFill>
          <a:srgbClr val="FFFFFF"/>
        </a:solidFill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result!$B$10</c:f>
              <c:strCache>
                <c:ptCount val="1"/>
                <c:pt idx="0">
                  <c:v>male, 59206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result!$C$10:$T$10</c:f>
              <c:numCache>
                <c:formatCode>0.00%</c:formatCode>
                <c:ptCount val="18"/>
                <c:pt idx="0">
                  <c:v>-0.0725</c:v>
                </c:pt>
                <c:pt idx="1">
                  <c:v>-0.0642</c:v>
                </c:pt>
                <c:pt idx="2">
                  <c:v>-0.0665</c:v>
                </c:pt>
                <c:pt idx="3">
                  <c:v>-0.0664</c:v>
                </c:pt>
                <c:pt idx="4">
                  <c:v>-0.0457</c:v>
                </c:pt>
                <c:pt idx="5">
                  <c:v>-0.0326</c:v>
                </c:pt>
                <c:pt idx="6">
                  <c:v>-0.022</c:v>
                </c:pt>
                <c:pt idx="7">
                  <c:v>-0.0178</c:v>
                </c:pt>
                <c:pt idx="8">
                  <c:v>-0.0137</c:v>
                </c:pt>
                <c:pt idx="9">
                  <c:v>-0.0128</c:v>
                </c:pt>
                <c:pt idx="10">
                  <c:v>-0.0124</c:v>
                </c:pt>
                <c:pt idx="11">
                  <c:v>-0.0106</c:v>
                </c:pt>
                <c:pt idx="12">
                  <c:v>-0.0086</c:v>
                </c:pt>
                <c:pt idx="13">
                  <c:v>-0.0052</c:v>
                </c:pt>
                <c:pt idx="14">
                  <c:v>-0.0039</c:v>
                </c:pt>
                <c:pt idx="15">
                  <c:v>-0.0021</c:v>
                </c:pt>
                <c:pt idx="16">
                  <c:v>-0.0016</c:v>
                </c:pt>
                <c:pt idx="17">
                  <c:v>-0.0014</c:v>
                </c:pt>
              </c:numCache>
            </c:numRef>
          </c:val>
        </c:ser>
        <c:ser>
          <c:idx val="1"/>
          <c:order val="1"/>
          <c:tx>
            <c:strRef>
              <c:f>result!$B$9</c:f>
              <c:strCache>
                <c:ptCount val="1"/>
                <c:pt idx="0">
                  <c:v>female, 59206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result!$C$9:$T$9</c:f>
              <c:numCache>
                <c:formatCode>0.00%</c:formatCode>
                <c:ptCount val="18"/>
                <c:pt idx="0">
                  <c:v>0.0719</c:v>
                </c:pt>
                <c:pt idx="1">
                  <c:v>0.0635</c:v>
                </c:pt>
                <c:pt idx="2">
                  <c:v>0.0635</c:v>
                </c:pt>
                <c:pt idx="3">
                  <c:v>0.0649</c:v>
                </c:pt>
                <c:pt idx="4">
                  <c:v>0.0541</c:v>
                </c:pt>
                <c:pt idx="5">
                  <c:v>0.0433</c:v>
                </c:pt>
                <c:pt idx="6">
                  <c:v>0.0298</c:v>
                </c:pt>
                <c:pt idx="7">
                  <c:v>0.0237</c:v>
                </c:pt>
                <c:pt idx="8">
                  <c:v>0.0205</c:v>
                </c:pt>
                <c:pt idx="9">
                  <c:v>0.0221</c:v>
                </c:pt>
                <c:pt idx="10">
                  <c:v>0.0192</c:v>
                </c:pt>
                <c:pt idx="11">
                  <c:v>0.0154</c:v>
                </c:pt>
                <c:pt idx="12">
                  <c:v>0.0136</c:v>
                </c:pt>
                <c:pt idx="13">
                  <c:v>0.0086</c:v>
                </c:pt>
                <c:pt idx="14">
                  <c:v>0.0087</c:v>
                </c:pt>
                <c:pt idx="15">
                  <c:v>0.0063</c:v>
                </c:pt>
                <c:pt idx="16">
                  <c:v>0.0053</c:v>
                </c:pt>
                <c:pt idx="17">
                  <c:v>0.0035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055431112"/>
        <c:axId val="-2057604408"/>
      </c:barChart>
      <c:catAx>
        <c:axId val="-2055431112"/>
        <c:scaling>
          <c:orientation val="minMax"/>
        </c:scaling>
        <c:delete val="0"/>
        <c:axPos val="l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crossAx val="-2057604408"/>
        <c:crosses val="autoZero"/>
        <c:auto val="1"/>
        <c:lblAlgn val="ctr"/>
        <c:lblOffset val="100"/>
        <c:noMultiLvlLbl val="1"/>
      </c:catAx>
      <c:valAx>
        <c:axId val="-2057604408"/>
        <c:scaling>
          <c:orientation val="minMax"/>
          <c:max val="0.1"/>
          <c:min val="-0.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055431112"/>
        <c:crossesAt val="1.0"/>
        <c:crossBetween val="between"/>
        <c:majorUnit val="0.02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1"/>
      <c:spPr>
        <a:solidFill>
          <a:srgbClr val="FFFFFF"/>
        </a:solidFill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result!$B$12</c:f>
              <c:strCache>
                <c:ptCount val="1"/>
                <c:pt idx="0">
                  <c:v>male, 59207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result!$C$12:$T$12</c:f>
              <c:numCache>
                <c:formatCode>0.00%</c:formatCode>
                <c:ptCount val="18"/>
                <c:pt idx="0">
                  <c:v>-0.0734</c:v>
                </c:pt>
                <c:pt idx="1">
                  <c:v>-0.0678</c:v>
                </c:pt>
                <c:pt idx="2">
                  <c:v>-0.0673</c:v>
                </c:pt>
                <c:pt idx="3">
                  <c:v>-0.0664</c:v>
                </c:pt>
                <c:pt idx="4">
                  <c:v>-0.0417</c:v>
                </c:pt>
                <c:pt idx="5">
                  <c:v>-0.0294</c:v>
                </c:pt>
                <c:pt idx="6">
                  <c:v>-0.0212</c:v>
                </c:pt>
                <c:pt idx="7">
                  <c:v>-0.0179</c:v>
                </c:pt>
                <c:pt idx="8">
                  <c:v>-0.0134</c:v>
                </c:pt>
                <c:pt idx="9">
                  <c:v>-0.0129</c:v>
                </c:pt>
                <c:pt idx="10">
                  <c:v>-0.0115</c:v>
                </c:pt>
                <c:pt idx="11">
                  <c:v>-0.0112</c:v>
                </c:pt>
                <c:pt idx="12">
                  <c:v>-0.0094</c:v>
                </c:pt>
                <c:pt idx="13">
                  <c:v>-0.0056</c:v>
                </c:pt>
                <c:pt idx="14">
                  <c:v>-0.004</c:v>
                </c:pt>
                <c:pt idx="15">
                  <c:v>-0.002</c:v>
                </c:pt>
                <c:pt idx="16">
                  <c:v>-0.0013</c:v>
                </c:pt>
                <c:pt idx="17">
                  <c:v>-0.0012</c:v>
                </c:pt>
              </c:numCache>
            </c:numRef>
          </c:val>
        </c:ser>
        <c:ser>
          <c:idx val="1"/>
          <c:order val="1"/>
          <c:tx>
            <c:strRef>
              <c:f>result!$B$11</c:f>
              <c:strCache>
                <c:ptCount val="1"/>
                <c:pt idx="0">
                  <c:v>female, 59207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result!$C$11:$T$11</c:f>
              <c:numCache>
                <c:formatCode>0.00%</c:formatCode>
                <c:ptCount val="18"/>
                <c:pt idx="0">
                  <c:v>0.0735</c:v>
                </c:pt>
                <c:pt idx="1">
                  <c:v>0.0665</c:v>
                </c:pt>
                <c:pt idx="2">
                  <c:v>0.0632</c:v>
                </c:pt>
                <c:pt idx="3">
                  <c:v>0.0649</c:v>
                </c:pt>
                <c:pt idx="4">
                  <c:v>0.0501</c:v>
                </c:pt>
                <c:pt idx="5">
                  <c:v>0.0399</c:v>
                </c:pt>
                <c:pt idx="6">
                  <c:v>0.0292</c:v>
                </c:pt>
                <c:pt idx="7">
                  <c:v>0.0235</c:v>
                </c:pt>
                <c:pt idx="8">
                  <c:v>0.0208</c:v>
                </c:pt>
                <c:pt idx="9">
                  <c:v>0.0217</c:v>
                </c:pt>
                <c:pt idx="10">
                  <c:v>0.0189</c:v>
                </c:pt>
                <c:pt idx="11">
                  <c:v>0.018</c:v>
                </c:pt>
                <c:pt idx="12">
                  <c:v>0.0154</c:v>
                </c:pt>
                <c:pt idx="13">
                  <c:v>0.0105</c:v>
                </c:pt>
                <c:pt idx="14">
                  <c:v>0.0094</c:v>
                </c:pt>
                <c:pt idx="15">
                  <c:v>0.0061</c:v>
                </c:pt>
                <c:pt idx="16">
                  <c:v>0.0049</c:v>
                </c:pt>
                <c:pt idx="17">
                  <c:v>0.0037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055692504"/>
        <c:axId val="-2055689448"/>
      </c:barChart>
      <c:catAx>
        <c:axId val="-2055692504"/>
        <c:scaling>
          <c:orientation val="minMax"/>
        </c:scaling>
        <c:delete val="0"/>
        <c:axPos val="l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crossAx val="-2055689448"/>
        <c:crosses val="autoZero"/>
        <c:auto val="1"/>
        <c:lblAlgn val="ctr"/>
        <c:lblOffset val="100"/>
        <c:noMultiLvlLbl val="1"/>
      </c:catAx>
      <c:valAx>
        <c:axId val="-2055689448"/>
        <c:scaling>
          <c:orientation val="minMax"/>
          <c:max val="0.1"/>
          <c:min val="-0.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055692504"/>
        <c:crossesAt val="1.0"/>
        <c:crossBetween val="between"/>
        <c:majorUnit val="0.02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1"/>
      <c:spPr>
        <a:solidFill>
          <a:srgbClr val="FFFFFF"/>
        </a:solidFill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result!$B$14</c:f>
              <c:strCache>
                <c:ptCount val="1"/>
                <c:pt idx="0">
                  <c:v>male, 59208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result!$C$14:$T$14</c:f>
              <c:numCache>
                <c:formatCode>0.00%</c:formatCode>
                <c:ptCount val="18"/>
                <c:pt idx="0">
                  <c:v>-0.0736</c:v>
                </c:pt>
                <c:pt idx="1">
                  <c:v>-0.0649</c:v>
                </c:pt>
                <c:pt idx="2">
                  <c:v>-0.064</c:v>
                </c:pt>
                <c:pt idx="3">
                  <c:v>-0.0634</c:v>
                </c:pt>
                <c:pt idx="4">
                  <c:v>-0.0422</c:v>
                </c:pt>
                <c:pt idx="5">
                  <c:v>-0.0331</c:v>
                </c:pt>
                <c:pt idx="6">
                  <c:v>-0.0229</c:v>
                </c:pt>
                <c:pt idx="7">
                  <c:v>-0.0195</c:v>
                </c:pt>
                <c:pt idx="8">
                  <c:v>-0.0149</c:v>
                </c:pt>
                <c:pt idx="9">
                  <c:v>-0.0141</c:v>
                </c:pt>
                <c:pt idx="10">
                  <c:v>-0.0122</c:v>
                </c:pt>
                <c:pt idx="11">
                  <c:v>-0.0127</c:v>
                </c:pt>
                <c:pt idx="12">
                  <c:v>-0.0105</c:v>
                </c:pt>
                <c:pt idx="13">
                  <c:v>-0.0054</c:v>
                </c:pt>
                <c:pt idx="14">
                  <c:v>-0.0044</c:v>
                </c:pt>
                <c:pt idx="15">
                  <c:v>-0.0019</c:v>
                </c:pt>
                <c:pt idx="16">
                  <c:v>-0.0014</c:v>
                </c:pt>
                <c:pt idx="17">
                  <c:v>-0.001</c:v>
                </c:pt>
              </c:numCache>
            </c:numRef>
          </c:val>
        </c:ser>
        <c:ser>
          <c:idx val="1"/>
          <c:order val="1"/>
          <c:tx>
            <c:strRef>
              <c:f>result!$B$13</c:f>
              <c:strCache>
                <c:ptCount val="1"/>
                <c:pt idx="0">
                  <c:v>female, 59208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result!$C$13:$T$13</c:f>
              <c:numCache>
                <c:formatCode>0.00%</c:formatCode>
                <c:ptCount val="18"/>
                <c:pt idx="0">
                  <c:v>0.0727</c:v>
                </c:pt>
                <c:pt idx="1">
                  <c:v>0.064</c:v>
                </c:pt>
                <c:pt idx="2">
                  <c:v>0.0601</c:v>
                </c:pt>
                <c:pt idx="3">
                  <c:v>0.0637</c:v>
                </c:pt>
                <c:pt idx="4">
                  <c:v>0.049</c:v>
                </c:pt>
                <c:pt idx="5">
                  <c:v>0.0418</c:v>
                </c:pt>
                <c:pt idx="6">
                  <c:v>0.03</c:v>
                </c:pt>
                <c:pt idx="7">
                  <c:v>0.0242</c:v>
                </c:pt>
                <c:pt idx="8">
                  <c:v>0.022</c:v>
                </c:pt>
                <c:pt idx="9">
                  <c:v>0.0217</c:v>
                </c:pt>
                <c:pt idx="10">
                  <c:v>0.0195</c:v>
                </c:pt>
                <c:pt idx="11">
                  <c:v>0.0188</c:v>
                </c:pt>
                <c:pt idx="12">
                  <c:v>0.0162</c:v>
                </c:pt>
                <c:pt idx="13">
                  <c:v>0.01</c:v>
                </c:pt>
                <c:pt idx="14">
                  <c:v>0.0083</c:v>
                </c:pt>
                <c:pt idx="15">
                  <c:v>0.0061</c:v>
                </c:pt>
                <c:pt idx="16">
                  <c:v>0.0049</c:v>
                </c:pt>
                <c:pt idx="17">
                  <c:v>0.0037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055648696"/>
        <c:axId val="-2055645512"/>
      </c:barChart>
      <c:catAx>
        <c:axId val="-2055648696"/>
        <c:scaling>
          <c:orientation val="minMax"/>
        </c:scaling>
        <c:delete val="0"/>
        <c:axPos val="l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crossAx val="-2055645512"/>
        <c:crosses val="autoZero"/>
        <c:auto val="1"/>
        <c:lblAlgn val="ctr"/>
        <c:lblOffset val="100"/>
        <c:noMultiLvlLbl val="1"/>
      </c:catAx>
      <c:valAx>
        <c:axId val="-2055645512"/>
        <c:scaling>
          <c:orientation val="minMax"/>
          <c:max val="0.1"/>
          <c:min val="-0.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055648696"/>
        <c:crossesAt val="1.0"/>
        <c:crossBetween val="between"/>
        <c:majorUnit val="0.02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1"/>
      <c:spPr>
        <a:solidFill>
          <a:srgbClr val="FFFFFF"/>
        </a:solidFill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result!$B$16</c:f>
              <c:strCache>
                <c:ptCount val="1"/>
                <c:pt idx="0">
                  <c:v>male, 59209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result!$C$16:$T$16</c:f>
              <c:numCache>
                <c:formatCode>0.00%</c:formatCode>
                <c:ptCount val="18"/>
                <c:pt idx="0">
                  <c:v>-0.0543</c:v>
                </c:pt>
                <c:pt idx="1">
                  <c:v>-0.0574</c:v>
                </c:pt>
                <c:pt idx="2">
                  <c:v>-0.0458</c:v>
                </c:pt>
                <c:pt idx="3">
                  <c:v>-0.05</c:v>
                </c:pt>
                <c:pt idx="4">
                  <c:v>-0.0455</c:v>
                </c:pt>
                <c:pt idx="5">
                  <c:v>-0.0382</c:v>
                </c:pt>
                <c:pt idx="6">
                  <c:v>-0.0266</c:v>
                </c:pt>
                <c:pt idx="7">
                  <c:v>-0.022</c:v>
                </c:pt>
                <c:pt idx="8">
                  <c:v>-0.0209</c:v>
                </c:pt>
                <c:pt idx="9">
                  <c:v>-0.0197</c:v>
                </c:pt>
                <c:pt idx="10">
                  <c:v>-0.023</c:v>
                </c:pt>
                <c:pt idx="11">
                  <c:v>-0.0199</c:v>
                </c:pt>
                <c:pt idx="12">
                  <c:v>-0.0183</c:v>
                </c:pt>
                <c:pt idx="13">
                  <c:v>-0.0145</c:v>
                </c:pt>
                <c:pt idx="14">
                  <c:v>-0.0114</c:v>
                </c:pt>
                <c:pt idx="15">
                  <c:v>-0.0071</c:v>
                </c:pt>
                <c:pt idx="16">
                  <c:v>-0.0031</c:v>
                </c:pt>
                <c:pt idx="17">
                  <c:v>-0.0024</c:v>
                </c:pt>
              </c:numCache>
            </c:numRef>
          </c:val>
        </c:ser>
        <c:ser>
          <c:idx val="1"/>
          <c:order val="1"/>
          <c:tx>
            <c:strRef>
              <c:f>result!$B$15</c:f>
              <c:strCache>
                <c:ptCount val="1"/>
                <c:pt idx="0">
                  <c:v>female, 59209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result!$C$15:$T$15</c:f>
              <c:numCache>
                <c:formatCode>0.00%</c:formatCode>
                <c:ptCount val="18"/>
                <c:pt idx="0">
                  <c:v>0.0597</c:v>
                </c:pt>
                <c:pt idx="1">
                  <c:v>0.0519</c:v>
                </c:pt>
                <c:pt idx="2">
                  <c:v>0.0405</c:v>
                </c:pt>
                <c:pt idx="3">
                  <c:v>0.0493</c:v>
                </c:pt>
                <c:pt idx="4">
                  <c:v>0.0427</c:v>
                </c:pt>
                <c:pt idx="5">
                  <c:v>0.0367</c:v>
                </c:pt>
                <c:pt idx="6">
                  <c:v>0.0294</c:v>
                </c:pt>
                <c:pt idx="7">
                  <c:v>0.0239</c:v>
                </c:pt>
                <c:pt idx="8">
                  <c:v>0.0232</c:v>
                </c:pt>
                <c:pt idx="9">
                  <c:v>0.0247</c:v>
                </c:pt>
                <c:pt idx="10">
                  <c:v>0.0244</c:v>
                </c:pt>
                <c:pt idx="11">
                  <c:v>0.0256</c:v>
                </c:pt>
                <c:pt idx="12">
                  <c:v>0.0275</c:v>
                </c:pt>
                <c:pt idx="13">
                  <c:v>0.019</c:v>
                </c:pt>
                <c:pt idx="14">
                  <c:v>0.0145</c:v>
                </c:pt>
                <c:pt idx="15">
                  <c:v>0.0109</c:v>
                </c:pt>
                <c:pt idx="16">
                  <c:v>0.0071</c:v>
                </c:pt>
                <c:pt idx="17">
                  <c:v>0.0057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055604056"/>
        <c:axId val="-2055600312"/>
      </c:barChart>
      <c:catAx>
        <c:axId val="-2055604056"/>
        <c:scaling>
          <c:orientation val="minMax"/>
        </c:scaling>
        <c:delete val="0"/>
        <c:axPos val="l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crossAx val="-2055600312"/>
        <c:crosses val="autoZero"/>
        <c:auto val="1"/>
        <c:lblAlgn val="ctr"/>
        <c:lblOffset val="100"/>
        <c:noMultiLvlLbl val="1"/>
      </c:catAx>
      <c:valAx>
        <c:axId val="-2055600312"/>
        <c:scaling>
          <c:orientation val="minMax"/>
          <c:max val="0.1"/>
          <c:min val="-0.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055604056"/>
        <c:crossesAt val="1.0"/>
        <c:crossBetween val="between"/>
        <c:majorUnit val="0.02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1"/>
      <c:spPr>
        <a:solidFill>
          <a:srgbClr val="FFFFFF"/>
        </a:solidFill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result!$B$18</c:f>
              <c:strCache>
                <c:ptCount val="1"/>
                <c:pt idx="0">
                  <c:v>male, 59210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result!$C$18:$T$18</c:f>
              <c:numCache>
                <c:formatCode>0.00%</c:formatCode>
                <c:ptCount val="18"/>
                <c:pt idx="0">
                  <c:v>-0.0728</c:v>
                </c:pt>
                <c:pt idx="1">
                  <c:v>-0.0647</c:v>
                </c:pt>
                <c:pt idx="2">
                  <c:v>-0.0647</c:v>
                </c:pt>
                <c:pt idx="3">
                  <c:v>-0.0652</c:v>
                </c:pt>
                <c:pt idx="4">
                  <c:v>-0.0428</c:v>
                </c:pt>
                <c:pt idx="5">
                  <c:v>-0.029</c:v>
                </c:pt>
                <c:pt idx="6">
                  <c:v>-0.0201</c:v>
                </c:pt>
                <c:pt idx="7">
                  <c:v>-0.0181</c:v>
                </c:pt>
                <c:pt idx="8">
                  <c:v>-0.0144</c:v>
                </c:pt>
                <c:pt idx="9">
                  <c:v>-0.0143</c:v>
                </c:pt>
                <c:pt idx="10">
                  <c:v>-0.0129</c:v>
                </c:pt>
                <c:pt idx="11">
                  <c:v>-0.0117</c:v>
                </c:pt>
                <c:pt idx="12">
                  <c:v>-0.0113</c:v>
                </c:pt>
                <c:pt idx="13">
                  <c:v>-0.0064</c:v>
                </c:pt>
                <c:pt idx="14">
                  <c:v>-0.0043</c:v>
                </c:pt>
                <c:pt idx="15">
                  <c:v>-0.0022</c:v>
                </c:pt>
                <c:pt idx="16">
                  <c:v>-0.0016</c:v>
                </c:pt>
                <c:pt idx="17">
                  <c:v>-0.0009</c:v>
                </c:pt>
              </c:numCache>
            </c:numRef>
          </c:val>
        </c:ser>
        <c:ser>
          <c:idx val="1"/>
          <c:order val="1"/>
          <c:tx>
            <c:strRef>
              <c:f>result!$B$17</c:f>
              <c:strCache>
                <c:ptCount val="1"/>
                <c:pt idx="0">
                  <c:v>female, 59210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result!$C$17:$T$17</c:f>
              <c:numCache>
                <c:formatCode>0.00%</c:formatCode>
                <c:ptCount val="18"/>
                <c:pt idx="0">
                  <c:v>0.0705</c:v>
                </c:pt>
                <c:pt idx="1">
                  <c:v>0.064</c:v>
                </c:pt>
                <c:pt idx="2">
                  <c:v>0.0599</c:v>
                </c:pt>
                <c:pt idx="3">
                  <c:v>0.0634</c:v>
                </c:pt>
                <c:pt idx="4">
                  <c:v>0.048</c:v>
                </c:pt>
                <c:pt idx="5">
                  <c:v>0.0378</c:v>
                </c:pt>
                <c:pt idx="6">
                  <c:v>0.0282</c:v>
                </c:pt>
                <c:pt idx="7">
                  <c:v>0.0244</c:v>
                </c:pt>
                <c:pt idx="8">
                  <c:v>0.0231</c:v>
                </c:pt>
                <c:pt idx="9">
                  <c:v>0.0238</c:v>
                </c:pt>
                <c:pt idx="10">
                  <c:v>0.0209</c:v>
                </c:pt>
                <c:pt idx="11">
                  <c:v>0.0196</c:v>
                </c:pt>
                <c:pt idx="12">
                  <c:v>0.0172</c:v>
                </c:pt>
                <c:pt idx="13">
                  <c:v>0.0126</c:v>
                </c:pt>
                <c:pt idx="14">
                  <c:v>0.0099</c:v>
                </c:pt>
                <c:pt idx="15">
                  <c:v>0.0075</c:v>
                </c:pt>
                <c:pt idx="16">
                  <c:v>0.0056</c:v>
                </c:pt>
                <c:pt idx="17">
                  <c:v>0.0037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016812984"/>
        <c:axId val="-2055888664"/>
      </c:barChart>
      <c:catAx>
        <c:axId val="-2016812984"/>
        <c:scaling>
          <c:orientation val="minMax"/>
        </c:scaling>
        <c:delete val="0"/>
        <c:axPos val="l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crossAx val="-2055888664"/>
        <c:crosses val="autoZero"/>
        <c:auto val="1"/>
        <c:lblAlgn val="ctr"/>
        <c:lblOffset val="100"/>
        <c:noMultiLvlLbl val="1"/>
      </c:catAx>
      <c:valAx>
        <c:axId val="-2055888664"/>
        <c:scaling>
          <c:orientation val="minMax"/>
          <c:max val="0.1"/>
          <c:min val="-0.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016812984"/>
        <c:crossesAt val="1.0"/>
        <c:crossBetween val="between"/>
        <c:majorUnit val="0.02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1"/>
      <c:spPr>
        <a:solidFill>
          <a:srgbClr val="FFFFFF"/>
        </a:solidFill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result!$B$20</c:f>
              <c:strCache>
                <c:ptCount val="1"/>
                <c:pt idx="0">
                  <c:v>male, 59304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result!$C$20:$T$20</c:f>
              <c:numCache>
                <c:formatCode>0.00%</c:formatCode>
                <c:ptCount val="18"/>
                <c:pt idx="0">
                  <c:v>-0.0714</c:v>
                </c:pt>
                <c:pt idx="1">
                  <c:v>-0.062</c:v>
                </c:pt>
                <c:pt idx="2">
                  <c:v>-0.0622</c:v>
                </c:pt>
                <c:pt idx="3">
                  <c:v>-0.0638</c:v>
                </c:pt>
                <c:pt idx="4">
                  <c:v>-0.0497</c:v>
                </c:pt>
                <c:pt idx="5">
                  <c:v>-0.0374</c:v>
                </c:pt>
                <c:pt idx="6">
                  <c:v>-0.0255</c:v>
                </c:pt>
                <c:pt idx="7">
                  <c:v>-0.0207</c:v>
                </c:pt>
                <c:pt idx="8">
                  <c:v>-0.0149</c:v>
                </c:pt>
                <c:pt idx="9">
                  <c:v>-0.0137</c:v>
                </c:pt>
                <c:pt idx="10">
                  <c:v>-0.0121</c:v>
                </c:pt>
                <c:pt idx="11">
                  <c:v>-0.0103</c:v>
                </c:pt>
                <c:pt idx="12">
                  <c:v>-0.0082</c:v>
                </c:pt>
                <c:pt idx="13">
                  <c:v>-0.005</c:v>
                </c:pt>
                <c:pt idx="14">
                  <c:v>-0.0043</c:v>
                </c:pt>
                <c:pt idx="15">
                  <c:v>-0.002</c:v>
                </c:pt>
                <c:pt idx="16">
                  <c:v>-0.0016</c:v>
                </c:pt>
                <c:pt idx="17">
                  <c:v>-0.0012</c:v>
                </c:pt>
              </c:numCache>
            </c:numRef>
          </c:val>
        </c:ser>
        <c:ser>
          <c:idx val="1"/>
          <c:order val="1"/>
          <c:tx>
            <c:strRef>
              <c:f>result!$B$19</c:f>
              <c:strCache>
                <c:ptCount val="1"/>
                <c:pt idx="0">
                  <c:v>female, 59304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result!$C$19:$T$19</c:f>
              <c:numCache>
                <c:formatCode>0.00%</c:formatCode>
                <c:ptCount val="18"/>
                <c:pt idx="0">
                  <c:v>0.0708</c:v>
                </c:pt>
                <c:pt idx="1">
                  <c:v>0.0611</c:v>
                </c:pt>
                <c:pt idx="2">
                  <c:v>0.0593</c:v>
                </c:pt>
                <c:pt idx="3">
                  <c:v>0.0636</c:v>
                </c:pt>
                <c:pt idx="4">
                  <c:v>0.0575</c:v>
                </c:pt>
                <c:pt idx="5">
                  <c:v>0.0472</c:v>
                </c:pt>
                <c:pt idx="6">
                  <c:v>0.0316</c:v>
                </c:pt>
                <c:pt idx="7">
                  <c:v>0.0244</c:v>
                </c:pt>
                <c:pt idx="8">
                  <c:v>0.0205</c:v>
                </c:pt>
                <c:pt idx="9">
                  <c:v>0.0211</c:v>
                </c:pt>
                <c:pt idx="10">
                  <c:v>0.0184</c:v>
                </c:pt>
                <c:pt idx="11">
                  <c:v>0.0145</c:v>
                </c:pt>
                <c:pt idx="12">
                  <c:v>0.0126</c:v>
                </c:pt>
                <c:pt idx="13">
                  <c:v>0.0082</c:v>
                </c:pt>
                <c:pt idx="14">
                  <c:v>0.008</c:v>
                </c:pt>
                <c:pt idx="15">
                  <c:v>0.0055</c:v>
                </c:pt>
                <c:pt idx="16">
                  <c:v>0.0047</c:v>
                </c:pt>
                <c:pt idx="17">
                  <c:v>0.0033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058230472"/>
        <c:axId val="-2058227320"/>
      </c:barChart>
      <c:catAx>
        <c:axId val="-2058230472"/>
        <c:scaling>
          <c:orientation val="minMax"/>
        </c:scaling>
        <c:delete val="0"/>
        <c:axPos val="l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crossAx val="-2058227320"/>
        <c:crosses val="autoZero"/>
        <c:auto val="1"/>
        <c:lblAlgn val="ctr"/>
        <c:lblOffset val="100"/>
        <c:noMultiLvlLbl val="1"/>
      </c:catAx>
      <c:valAx>
        <c:axId val="-2058227320"/>
        <c:scaling>
          <c:orientation val="minMax"/>
          <c:max val="0.1"/>
          <c:min val="-0.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058230472"/>
        <c:crossesAt val="1.0"/>
        <c:crossBetween val="between"/>
        <c:majorUnit val="0.02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1"/>
      <c:spPr>
        <a:solidFill>
          <a:srgbClr val="FFFFFF"/>
        </a:solidFill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result!$B$22</c:f>
              <c:strCache>
                <c:ptCount val="1"/>
                <c:pt idx="0">
                  <c:v>male, 59305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result!$C$22:$T$22</c:f>
              <c:numCache>
                <c:formatCode>0.00%</c:formatCode>
                <c:ptCount val="18"/>
                <c:pt idx="0">
                  <c:v>-0.0667</c:v>
                </c:pt>
                <c:pt idx="1">
                  <c:v>-0.0577</c:v>
                </c:pt>
                <c:pt idx="2">
                  <c:v>-0.0578</c:v>
                </c:pt>
                <c:pt idx="3">
                  <c:v>-0.061</c:v>
                </c:pt>
                <c:pt idx="4">
                  <c:v>-0.0489</c:v>
                </c:pt>
                <c:pt idx="5">
                  <c:v>-0.0399</c:v>
                </c:pt>
                <c:pt idx="6">
                  <c:v>-0.0285</c:v>
                </c:pt>
                <c:pt idx="7">
                  <c:v>-0.0232</c:v>
                </c:pt>
                <c:pt idx="8">
                  <c:v>-0.0172</c:v>
                </c:pt>
                <c:pt idx="9">
                  <c:v>-0.0162</c:v>
                </c:pt>
                <c:pt idx="10">
                  <c:v>-0.0136</c:v>
                </c:pt>
                <c:pt idx="11">
                  <c:v>-0.0118</c:v>
                </c:pt>
                <c:pt idx="12">
                  <c:v>-0.0104</c:v>
                </c:pt>
                <c:pt idx="13">
                  <c:v>-0.0054</c:v>
                </c:pt>
                <c:pt idx="14">
                  <c:v>-0.0042</c:v>
                </c:pt>
                <c:pt idx="15">
                  <c:v>-0.0021</c:v>
                </c:pt>
                <c:pt idx="16">
                  <c:v>-0.0014</c:v>
                </c:pt>
                <c:pt idx="17">
                  <c:v>-0.0012</c:v>
                </c:pt>
              </c:numCache>
            </c:numRef>
          </c:val>
        </c:ser>
        <c:ser>
          <c:idx val="1"/>
          <c:order val="1"/>
          <c:tx>
            <c:strRef>
              <c:f>result!$B$21</c:f>
              <c:strCache>
                <c:ptCount val="1"/>
                <c:pt idx="0">
                  <c:v>female, 59305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result!$C$21:$T$21</c:f>
              <c:numCache>
                <c:formatCode>0.00%</c:formatCode>
                <c:ptCount val="18"/>
                <c:pt idx="0">
                  <c:v>0.0653</c:v>
                </c:pt>
                <c:pt idx="1">
                  <c:v>0.0553</c:v>
                </c:pt>
                <c:pt idx="2">
                  <c:v>0.0548</c:v>
                </c:pt>
                <c:pt idx="3">
                  <c:v>0.0608</c:v>
                </c:pt>
                <c:pt idx="4">
                  <c:v>0.052</c:v>
                </c:pt>
                <c:pt idx="5">
                  <c:v>0.0461</c:v>
                </c:pt>
                <c:pt idx="6">
                  <c:v>0.0336</c:v>
                </c:pt>
                <c:pt idx="7">
                  <c:v>0.0276</c:v>
                </c:pt>
                <c:pt idx="8">
                  <c:v>0.0236</c:v>
                </c:pt>
                <c:pt idx="9">
                  <c:v>0.0245</c:v>
                </c:pt>
                <c:pt idx="10">
                  <c:v>0.0204</c:v>
                </c:pt>
                <c:pt idx="11">
                  <c:v>0.0164</c:v>
                </c:pt>
                <c:pt idx="12">
                  <c:v>0.0153</c:v>
                </c:pt>
                <c:pt idx="13">
                  <c:v>0.011</c:v>
                </c:pt>
                <c:pt idx="14">
                  <c:v>0.0097</c:v>
                </c:pt>
                <c:pt idx="15">
                  <c:v>0.0065</c:v>
                </c:pt>
                <c:pt idx="16">
                  <c:v>0.0053</c:v>
                </c:pt>
                <c:pt idx="17">
                  <c:v>0.0031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057683912"/>
        <c:axId val="-2058249192"/>
      </c:barChart>
      <c:catAx>
        <c:axId val="-2057683912"/>
        <c:scaling>
          <c:orientation val="minMax"/>
        </c:scaling>
        <c:delete val="0"/>
        <c:axPos val="l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crossAx val="-2058249192"/>
        <c:crosses val="autoZero"/>
        <c:auto val="1"/>
        <c:lblAlgn val="ctr"/>
        <c:lblOffset val="100"/>
        <c:noMultiLvlLbl val="1"/>
      </c:catAx>
      <c:valAx>
        <c:axId val="-2058249192"/>
        <c:scaling>
          <c:orientation val="minMax"/>
          <c:max val="0.1"/>
          <c:min val="-0.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057683912"/>
        <c:crossesAt val="1.0"/>
        <c:crossBetween val="between"/>
        <c:majorUnit val="0.02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1"/>
      <c:spPr>
        <a:solidFill>
          <a:srgbClr val="FFFFFF"/>
        </a:solidFill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result!$B$24</c:f>
              <c:strCache>
                <c:ptCount val="1"/>
                <c:pt idx="0">
                  <c:v>male, all LZs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result!$C$24:$T$24</c:f>
              <c:numCache>
                <c:formatCode>0.00%</c:formatCode>
                <c:ptCount val="18"/>
                <c:pt idx="0">
                  <c:v>-0.0705</c:v>
                </c:pt>
                <c:pt idx="1">
                  <c:v>-0.0628</c:v>
                </c:pt>
                <c:pt idx="2">
                  <c:v>-0.0634</c:v>
                </c:pt>
                <c:pt idx="3">
                  <c:v>-0.0637</c:v>
                </c:pt>
                <c:pt idx="4">
                  <c:v>-0.0457</c:v>
                </c:pt>
                <c:pt idx="5">
                  <c:v>-0.0339</c:v>
                </c:pt>
                <c:pt idx="6">
                  <c:v>-0.0238</c:v>
                </c:pt>
                <c:pt idx="7">
                  <c:v>-0.02</c:v>
                </c:pt>
                <c:pt idx="8">
                  <c:v>-0.0152</c:v>
                </c:pt>
                <c:pt idx="9">
                  <c:v>-0.0142</c:v>
                </c:pt>
                <c:pt idx="10">
                  <c:v>-0.0125</c:v>
                </c:pt>
                <c:pt idx="11">
                  <c:v>-0.0114</c:v>
                </c:pt>
                <c:pt idx="12">
                  <c:v>-0.0097</c:v>
                </c:pt>
                <c:pt idx="13">
                  <c:v>-0.0055</c:v>
                </c:pt>
                <c:pt idx="14">
                  <c:v>-0.0041</c:v>
                </c:pt>
                <c:pt idx="15">
                  <c:v>-0.002</c:v>
                </c:pt>
                <c:pt idx="16">
                  <c:v>-0.0015</c:v>
                </c:pt>
                <c:pt idx="17">
                  <c:v>-0.0012</c:v>
                </c:pt>
              </c:numCache>
            </c:numRef>
          </c:val>
        </c:ser>
        <c:ser>
          <c:idx val="1"/>
          <c:order val="1"/>
          <c:tx>
            <c:strRef>
              <c:f>result!$B$23</c:f>
              <c:strCache>
                <c:ptCount val="1"/>
                <c:pt idx="0">
                  <c:v>female, all LZs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1"/>
          <c:dLbls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result!$C$1:$T$1</c:f>
              <c:strCache>
                <c:ptCount val="18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  <c:pt idx="10">
                  <c:v>50 - 54</c:v>
                </c:pt>
                <c:pt idx="11">
                  <c:v>55 - 59</c:v>
                </c:pt>
                <c:pt idx="12">
                  <c:v>60 - 64</c:v>
                </c:pt>
                <c:pt idx="13">
                  <c:v>65 - 69</c:v>
                </c:pt>
                <c:pt idx="14">
                  <c:v>70 - 74</c:v>
                </c:pt>
                <c:pt idx="15">
                  <c:v>75 - 79</c:v>
                </c:pt>
                <c:pt idx="16">
                  <c:v>80 - 84</c:v>
                </c:pt>
                <c:pt idx="17">
                  <c:v>85+</c:v>
                </c:pt>
              </c:strCache>
            </c:strRef>
          </c:cat>
          <c:val>
            <c:numRef>
              <c:f>result!$C$23:$T$23</c:f>
              <c:numCache>
                <c:formatCode>0.00%</c:formatCode>
                <c:ptCount val="18"/>
                <c:pt idx="0">
                  <c:v>0.0699</c:v>
                </c:pt>
                <c:pt idx="1">
                  <c:v>0.0615</c:v>
                </c:pt>
                <c:pt idx="2">
                  <c:v>0.0599</c:v>
                </c:pt>
                <c:pt idx="3">
                  <c:v>0.0633</c:v>
                </c:pt>
                <c:pt idx="4">
                  <c:v>0.0523</c:v>
                </c:pt>
                <c:pt idx="5">
                  <c:v>0.0431</c:v>
                </c:pt>
                <c:pt idx="6">
                  <c:v>0.0309</c:v>
                </c:pt>
                <c:pt idx="7">
                  <c:v>0.0251</c:v>
                </c:pt>
                <c:pt idx="8">
                  <c:v>0.0222</c:v>
                </c:pt>
                <c:pt idx="9">
                  <c:v>0.0228</c:v>
                </c:pt>
                <c:pt idx="10">
                  <c:v>0.0197</c:v>
                </c:pt>
                <c:pt idx="11">
                  <c:v>0.0171</c:v>
                </c:pt>
                <c:pt idx="12">
                  <c:v>0.0152</c:v>
                </c:pt>
                <c:pt idx="13">
                  <c:v>0.01</c:v>
                </c:pt>
                <c:pt idx="14">
                  <c:v>0.0091</c:v>
                </c:pt>
                <c:pt idx="15">
                  <c:v>0.0062</c:v>
                </c:pt>
                <c:pt idx="16">
                  <c:v>0.0052</c:v>
                </c:pt>
                <c:pt idx="17">
                  <c:v>0.0036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058217096"/>
        <c:axId val="-2055899896"/>
      </c:barChart>
      <c:catAx>
        <c:axId val="-2058217096"/>
        <c:scaling>
          <c:orientation val="minMax"/>
        </c:scaling>
        <c:delete val="0"/>
        <c:axPos val="l"/>
        <c:majorTickMark val="out"/>
        <c:minorTickMark val="none"/>
        <c:tickLblPos val="low"/>
        <c:spPr>
          <a:ln>
            <a:solidFill>
              <a:srgbClr val="B3B3B3"/>
            </a:solidFill>
          </a:ln>
        </c:spPr>
        <c:crossAx val="-2055899896"/>
        <c:crosses val="autoZero"/>
        <c:auto val="1"/>
        <c:lblAlgn val="ctr"/>
        <c:lblOffset val="100"/>
        <c:noMultiLvlLbl val="1"/>
      </c:catAx>
      <c:valAx>
        <c:axId val="-2055899896"/>
        <c:scaling>
          <c:orientation val="minMax"/>
          <c:max val="0.1"/>
          <c:min val="-0.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-2058217096"/>
        <c:crossesAt val="1.0"/>
        <c:crossBetween val="between"/>
        <c:majorUnit val="0.02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1"/>
      <c:spPr>
        <a:solidFill>
          <a:srgbClr val="FFFFFF"/>
        </a:solidFill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</xdr:colOff>
      <xdr:row>26</xdr:row>
      <xdr:rowOff>88900</xdr:rowOff>
    </xdr:from>
    <xdr:to>
      <xdr:col>14</xdr:col>
      <xdr:colOff>802546</xdr:colOff>
      <xdr:row>47</xdr:row>
      <xdr:rowOff>135340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88900</xdr:colOff>
      <xdr:row>26</xdr:row>
      <xdr:rowOff>12700</xdr:rowOff>
    </xdr:from>
    <xdr:to>
      <xdr:col>24</xdr:col>
      <xdr:colOff>40546</xdr:colOff>
      <xdr:row>47</xdr:row>
      <xdr:rowOff>59140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28</xdr:col>
      <xdr:colOff>76200</xdr:colOff>
      <xdr:row>26</xdr:row>
      <xdr:rowOff>88900</xdr:rowOff>
    </xdr:from>
    <xdr:to>
      <xdr:col>33</xdr:col>
      <xdr:colOff>332646</xdr:colOff>
      <xdr:row>47</xdr:row>
      <xdr:rowOff>135340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38</xdr:col>
      <xdr:colOff>228600</xdr:colOff>
      <xdr:row>26</xdr:row>
      <xdr:rowOff>177800</xdr:rowOff>
    </xdr:from>
    <xdr:to>
      <xdr:col>43</xdr:col>
      <xdr:colOff>446946</xdr:colOff>
      <xdr:row>48</xdr:row>
      <xdr:rowOff>33740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48</xdr:col>
      <xdr:colOff>177800</xdr:colOff>
      <xdr:row>26</xdr:row>
      <xdr:rowOff>50800</xdr:rowOff>
    </xdr:from>
    <xdr:to>
      <xdr:col>53</xdr:col>
      <xdr:colOff>434246</xdr:colOff>
      <xdr:row>47</xdr:row>
      <xdr:rowOff>97240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58</xdr:col>
      <xdr:colOff>76200</xdr:colOff>
      <xdr:row>26</xdr:row>
      <xdr:rowOff>50800</xdr:rowOff>
    </xdr:from>
    <xdr:to>
      <xdr:col>63</xdr:col>
      <xdr:colOff>332646</xdr:colOff>
      <xdr:row>47</xdr:row>
      <xdr:rowOff>97240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68</xdr:col>
      <xdr:colOff>127000</xdr:colOff>
      <xdr:row>26</xdr:row>
      <xdr:rowOff>76200</xdr:rowOff>
    </xdr:from>
    <xdr:to>
      <xdr:col>73</xdr:col>
      <xdr:colOff>383446</xdr:colOff>
      <xdr:row>47</xdr:row>
      <xdr:rowOff>122640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78</xdr:col>
      <xdr:colOff>228600</xdr:colOff>
      <xdr:row>26</xdr:row>
      <xdr:rowOff>139700</xdr:rowOff>
    </xdr:from>
    <xdr:to>
      <xdr:col>83</xdr:col>
      <xdr:colOff>485046</xdr:colOff>
      <xdr:row>47</xdr:row>
      <xdr:rowOff>186140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88</xdr:col>
      <xdr:colOff>190500</xdr:colOff>
      <xdr:row>26</xdr:row>
      <xdr:rowOff>165100</xdr:rowOff>
    </xdr:from>
    <xdr:to>
      <xdr:col>93</xdr:col>
      <xdr:colOff>446946</xdr:colOff>
      <xdr:row>48</xdr:row>
      <xdr:rowOff>21040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98</xdr:col>
      <xdr:colOff>228600</xdr:colOff>
      <xdr:row>26</xdr:row>
      <xdr:rowOff>114300</xdr:rowOff>
    </xdr:from>
    <xdr:to>
      <xdr:col>103</xdr:col>
      <xdr:colOff>485046</xdr:colOff>
      <xdr:row>47</xdr:row>
      <xdr:rowOff>160740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</xdr:col>
      <xdr:colOff>469900</xdr:colOff>
      <xdr:row>26</xdr:row>
      <xdr:rowOff>12700</xdr:rowOff>
    </xdr:from>
    <xdr:to>
      <xdr:col>6</xdr:col>
      <xdr:colOff>332646</xdr:colOff>
      <xdr:row>47</xdr:row>
      <xdr:rowOff>59140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op_age_gender_1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age_gend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M13"/>
  <sheetViews>
    <sheetView workbookViewId="0">
      <selection activeCell="A12" sqref="A12"/>
    </sheetView>
  </sheetViews>
  <sheetFormatPr baseColWidth="10" defaultRowHeight="15" x14ac:dyDescent="0"/>
  <cols>
    <col min="1" max="1" width="62.1640625" bestFit="1" customWidth="1"/>
    <col min="2" max="2" width="9.5" style="5" bestFit="1" customWidth="1"/>
    <col min="3" max="19" width="11.83203125" style="6" bestFit="1" customWidth="1"/>
    <col min="20" max="20" width="9.83203125" style="6" bestFit="1" customWidth="1"/>
    <col min="21" max="37" width="10.83203125" style="6"/>
    <col min="38" max="38" width="8.83203125" style="6" bestFit="1" customWidth="1"/>
    <col min="39" max="39" width="13.1640625" style="5" bestFit="1" customWidth="1"/>
  </cols>
  <sheetData>
    <row r="1" spans="1:39">
      <c r="A1" s="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5" t="s">
        <v>38</v>
      </c>
    </row>
    <row r="2" spans="1:39">
      <c r="A2" s="1" t="s">
        <v>39</v>
      </c>
      <c r="B2" s="5">
        <v>237</v>
      </c>
      <c r="C2" s="6">
        <v>7.7299999999999994E-2</v>
      </c>
      <c r="D2" s="6">
        <v>7.0000000000000007E-2</v>
      </c>
      <c r="E2" s="6">
        <v>7.0699999999999999E-2</v>
      </c>
      <c r="F2" s="6">
        <v>6.4500000000000002E-2</v>
      </c>
      <c r="G2" s="6">
        <v>3.6799999999999999E-2</v>
      </c>
      <c r="H2" s="6">
        <v>2.3199999999999998E-2</v>
      </c>
      <c r="I2" s="6">
        <v>1.6799999999999999E-2</v>
      </c>
      <c r="J2" s="6">
        <v>1.49E-2</v>
      </c>
      <c r="K2" s="6">
        <v>1.2800000000000001E-2</v>
      </c>
      <c r="L2" s="6">
        <v>1.17E-2</v>
      </c>
      <c r="M2" s="6">
        <v>1.0200000000000001E-2</v>
      </c>
      <c r="N2" s="6">
        <v>1.0699999999999999E-2</v>
      </c>
      <c r="O2" s="6">
        <v>9.1000000000000004E-3</v>
      </c>
      <c r="P2" s="6">
        <v>5.1000000000000004E-3</v>
      </c>
      <c r="Q2" s="6">
        <v>4.1999999999999997E-3</v>
      </c>
      <c r="R2" s="6">
        <v>1.9E-3</v>
      </c>
      <c r="S2" s="6">
        <v>1.8E-3</v>
      </c>
      <c r="T2" s="6">
        <v>1.2999999999999999E-3</v>
      </c>
      <c r="U2" s="6">
        <v>7.5899999999999995E-2</v>
      </c>
      <c r="V2" s="6">
        <v>6.8400000000000002E-2</v>
      </c>
      <c r="W2" s="6">
        <v>6.8199999999999997E-2</v>
      </c>
      <c r="X2" s="6">
        <v>6.6600000000000006E-2</v>
      </c>
      <c r="Y2" s="6">
        <v>4.9399999999999999E-2</v>
      </c>
      <c r="Z2" s="6">
        <v>3.8199999999999998E-2</v>
      </c>
      <c r="AA2" s="6">
        <v>2.8199999999999999E-2</v>
      </c>
      <c r="AB2" s="6">
        <v>2.3900000000000001E-2</v>
      </c>
      <c r="AC2" s="6">
        <v>2.24E-2</v>
      </c>
      <c r="AD2" s="6">
        <v>2.23E-2</v>
      </c>
      <c r="AE2" s="6">
        <v>1.9400000000000001E-2</v>
      </c>
      <c r="AF2" s="6">
        <v>1.6799999999999999E-2</v>
      </c>
      <c r="AG2" s="6">
        <v>1.6299999999999999E-2</v>
      </c>
      <c r="AH2" s="6">
        <v>1.0200000000000001E-2</v>
      </c>
      <c r="AI2" s="6">
        <v>1.0200000000000001E-2</v>
      </c>
      <c r="AJ2" s="6">
        <v>6.8999999999999999E-3</v>
      </c>
      <c r="AK2" s="6">
        <v>6.4999999999999997E-3</v>
      </c>
      <c r="AL2" s="6">
        <v>4.4999999999999997E-3</v>
      </c>
      <c r="AM2" s="5">
        <v>151944</v>
      </c>
    </row>
    <row r="3" spans="1:39">
      <c r="A3" s="1" t="s">
        <v>40</v>
      </c>
      <c r="B3" s="5">
        <v>2096</v>
      </c>
      <c r="C3" s="6">
        <v>6.7400000000000002E-2</v>
      </c>
      <c r="D3" s="6">
        <v>5.9499999999999997E-2</v>
      </c>
      <c r="E3" s="6">
        <v>6.1199999999999997E-2</v>
      </c>
      <c r="F3" s="6">
        <v>6.2E-2</v>
      </c>
      <c r="G3" s="6">
        <v>4.7899999999999998E-2</v>
      </c>
      <c r="H3" s="6">
        <v>3.6799999999999999E-2</v>
      </c>
      <c r="I3" s="6">
        <v>2.5999999999999999E-2</v>
      </c>
      <c r="J3" s="6">
        <v>2.1899999999999999E-2</v>
      </c>
      <c r="K3" s="6">
        <v>1.6400000000000001E-2</v>
      </c>
      <c r="L3" s="6">
        <v>1.52E-2</v>
      </c>
      <c r="M3" s="6">
        <v>1.2800000000000001E-2</v>
      </c>
      <c r="N3" s="6">
        <v>1.1599999999999999E-2</v>
      </c>
      <c r="O3" s="6">
        <v>0.01</v>
      </c>
      <c r="P3" s="6">
        <v>5.4000000000000003E-3</v>
      </c>
      <c r="Q3" s="6">
        <v>3.8999999999999998E-3</v>
      </c>
      <c r="R3" s="6">
        <v>1.9E-3</v>
      </c>
      <c r="S3" s="6">
        <v>1.5E-3</v>
      </c>
      <c r="T3" s="6">
        <v>1.1999999999999999E-3</v>
      </c>
      <c r="U3" s="6">
        <v>6.7100000000000007E-2</v>
      </c>
      <c r="V3" s="6">
        <v>5.8099999999999999E-2</v>
      </c>
      <c r="W3" s="6">
        <v>5.7799999999999997E-2</v>
      </c>
      <c r="X3" s="6">
        <v>6.25E-2</v>
      </c>
      <c r="Y3" s="6">
        <v>5.3600000000000002E-2</v>
      </c>
      <c r="Z3" s="6">
        <v>4.48E-2</v>
      </c>
      <c r="AA3" s="6">
        <v>3.2500000000000001E-2</v>
      </c>
      <c r="AB3" s="6">
        <v>2.6499999999999999E-2</v>
      </c>
      <c r="AC3" s="6">
        <v>2.3199999999999998E-2</v>
      </c>
      <c r="AD3" s="6">
        <v>2.3599999999999999E-2</v>
      </c>
      <c r="AE3" s="6">
        <v>0.02</v>
      </c>
      <c r="AF3" s="6">
        <v>1.7000000000000001E-2</v>
      </c>
      <c r="AG3" s="6">
        <v>1.5299999999999999E-2</v>
      </c>
      <c r="AH3" s="6">
        <v>9.7000000000000003E-3</v>
      </c>
      <c r="AI3" s="6">
        <v>8.9999999999999993E-3</v>
      </c>
      <c r="AJ3" s="6">
        <v>6.1999999999999998E-3</v>
      </c>
      <c r="AK3" s="6">
        <v>5.1999999999999998E-3</v>
      </c>
      <c r="AL3" s="6">
        <v>3.7000000000000002E-3</v>
      </c>
      <c r="AM3" s="5">
        <v>1501812</v>
      </c>
    </row>
    <row r="4" spans="1:39">
      <c r="A4" s="1" t="s">
        <v>41</v>
      </c>
      <c r="B4" s="5">
        <v>398</v>
      </c>
      <c r="C4" s="6">
        <v>7.0999999999999994E-2</v>
      </c>
      <c r="D4" s="6">
        <v>6.5000000000000002E-2</v>
      </c>
      <c r="E4" s="6">
        <v>6.4399999999999999E-2</v>
      </c>
      <c r="F4" s="6">
        <v>6.3100000000000003E-2</v>
      </c>
      <c r="G4" s="6">
        <v>4.3999999999999997E-2</v>
      </c>
      <c r="H4" s="6">
        <v>3.2300000000000002E-2</v>
      </c>
      <c r="I4" s="6">
        <v>2.2599999999999999E-2</v>
      </c>
      <c r="J4" s="6">
        <v>1.9900000000000001E-2</v>
      </c>
      <c r="K4" s="6">
        <v>1.5800000000000002E-2</v>
      </c>
      <c r="L4" s="6">
        <v>1.46E-2</v>
      </c>
      <c r="M4" s="6">
        <v>1.24E-2</v>
      </c>
      <c r="N4" s="6">
        <v>1.17E-2</v>
      </c>
      <c r="O4" s="6">
        <v>9.4000000000000004E-3</v>
      </c>
      <c r="P4" s="6">
        <v>5.4999999999999997E-3</v>
      </c>
      <c r="Q4" s="6">
        <v>3.8999999999999998E-3</v>
      </c>
      <c r="R4" s="6">
        <v>2E-3</v>
      </c>
      <c r="S4" s="6">
        <v>1.4E-3</v>
      </c>
      <c r="T4" s="6">
        <v>1.2999999999999999E-3</v>
      </c>
      <c r="U4" s="6">
        <v>7.0900000000000005E-2</v>
      </c>
      <c r="V4" s="6">
        <v>6.3500000000000001E-2</v>
      </c>
      <c r="W4" s="6">
        <v>6.0400000000000002E-2</v>
      </c>
      <c r="X4" s="6">
        <v>6.1600000000000002E-2</v>
      </c>
      <c r="Y4" s="6">
        <v>4.99E-2</v>
      </c>
      <c r="Z4" s="6">
        <v>4.2599999999999999E-2</v>
      </c>
      <c r="AA4" s="6">
        <v>3.0800000000000001E-2</v>
      </c>
      <c r="AB4" s="6">
        <v>2.5100000000000001E-2</v>
      </c>
      <c r="AC4" s="6">
        <v>2.3199999999999998E-2</v>
      </c>
      <c r="AD4" s="6">
        <v>2.29E-2</v>
      </c>
      <c r="AE4" s="6">
        <v>1.95E-2</v>
      </c>
      <c r="AF4" s="6">
        <v>1.8100000000000002E-2</v>
      </c>
      <c r="AG4" s="6">
        <v>1.5800000000000002E-2</v>
      </c>
      <c r="AH4" s="6">
        <v>0.01</v>
      </c>
      <c r="AI4" s="6">
        <v>8.8999999999999999E-3</v>
      </c>
      <c r="AJ4" s="6">
        <v>5.1999999999999998E-3</v>
      </c>
      <c r="AK4" s="6">
        <v>5.0000000000000001E-3</v>
      </c>
      <c r="AL4" s="6">
        <v>3.8999999999999998E-3</v>
      </c>
      <c r="AM4" s="5">
        <v>290283</v>
      </c>
    </row>
    <row r="5" spans="1:39">
      <c r="A5" s="1" t="s">
        <v>42</v>
      </c>
      <c r="B5" s="5">
        <v>726</v>
      </c>
      <c r="C5" s="6">
        <v>7.2499999999999995E-2</v>
      </c>
      <c r="D5" s="6">
        <v>6.4199999999999993E-2</v>
      </c>
      <c r="E5" s="6">
        <v>6.6500000000000004E-2</v>
      </c>
      <c r="F5" s="6">
        <v>6.6400000000000001E-2</v>
      </c>
      <c r="G5" s="6">
        <v>4.5699999999999998E-2</v>
      </c>
      <c r="H5" s="6">
        <v>3.2599999999999997E-2</v>
      </c>
      <c r="I5" s="6">
        <v>2.1999999999999999E-2</v>
      </c>
      <c r="J5" s="6">
        <v>1.78E-2</v>
      </c>
      <c r="K5" s="6">
        <v>1.37E-2</v>
      </c>
      <c r="L5" s="6">
        <v>1.2800000000000001E-2</v>
      </c>
      <c r="M5" s="6">
        <v>1.24E-2</v>
      </c>
      <c r="N5" s="6">
        <v>1.06E-2</v>
      </c>
      <c r="O5" s="6">
        <v>8.6E-3</v>
      </c>
      <c r="P5" s="6">
        <v>5.1999999999999998E-3</v>
      </c>
      <c r="Q5" s="6">
        <v>3.8999999999999998E-3</v>
      </c>
      <c r="R5" s="6">
        <v>2.0999999999999999E-3</v>
      </c>
      <c r="S5" s="6">
        <v>1.6000000000000001E-3</v>
      </c>
      <c r="T5" s="6">
        <v>1.4E-3</v>
      </c>
      <c r="U5" s="6">
        <v>7.1900000000000006E-2</v>
      </c>
      <c r="V5" s="6">
        <v>6.3500000000000001E-2</v>
      </c>
      <c r="W5" s="6">
        <v>6.3500000000000001E-2</v>
      </c>
      <c r="X5" s="6">
        <v>6.4899999999999999E-2</v>
      </c>
      <c r="Y5" s="6">
        <v>5.4100000000000002E-2</v>
      </c>
      <c r="Z5" s="6">
        <v>4.3299999999999998E-2</v>
      </c>
      <c r="AA5" s="6">
        <v>2.98E-2</v>
      </c>
      <c r="AB5" s="6">
        <v>2.3699999999999999E-2</v>
      </c>
      <c r="AC5" s="6">
        <v>2.0500000000000001E-2</v>
      </c>
      <c r="AD5" s="6">
        <v>2.2100000000000002E-2</v>
      </c>
      <c r="AE5" s="6">
        <v>1.9199999999999998E-2</v>
      </c>
      <c r="AF5" s="6">
        <v>1.54E-2</v>
      </c>
      <c r="AG5" s="6">
        <v>1.3599999999999999E-2</v>
      </c>
      <c r="AH5" s="6">
        <v>8.6E-3</v>
      </c>
      <c r="AI5" s="6">
        <v>8.6999999999999994E-3</v>
      </c>
      <c r="AJ5" s="6">
        <v>6.3E-3</v>
      </c>
      <c r="AK5" s="6">
        <v>5.3E-3</v>
      </c>
      <c r="AL5" s="6">
        <v>3.5000000000000001E-3</v>
      </c>
      <c r="AM5" s="5">
        <v>528798</v>
      </c>
    </row>
    <row r="6" spans="1:39">
      <c r="A6" s="1" t="s">
        <v>43</v>
      </c>
      <c r="B6" s="5">
        <v>1038</v>
      </c>
      <c r="C6" s="6">
        <v>7.3400000000000007E-2</v>
      </c>
      <c r="D6" s="6">
        <v>6.7799999999999999E-2</v>
      </c>
      <c r="E6" s="6">
        <v>6.7299999999999999E-2</v>
      </c>
      <c r="F6" s="6">
        <v>6.6400000000000001E-2</v>
      </c>
      <c r="G6" s="6">
        <v>4.1700000000000001E-2</v>
      </c>
      <c r="H6" s="6">
        <v>2.9399999999999999E-2</v>
      </c>
      <c r="I6" s="6">
        <v>2.12E-2</v>
      </c>
      <c r="J6" s="6">
        <v>1.7899999999999999E-2</v>
      </c>
      <c r="K6" s="6">
        <v>1.34E-2</v>
      </c>
      <c r="L6" s="6">
        <v>1.29E-2</v>
      </c>
      <c r="M6" s="6">
        <v>1.15E-2</v>
      </c>
      <c r="N6" s="6">
        <v>1.12E-2</v>
      </c>
      <c r="O6" s="6">
        <v>9.4000000000000004E-3</v>
      </c>
      <c r="P6" s="6">
        <v>5.5999999999999999E-3</v>
      </c>
      <c r="Q6" s="6">
        <v>4.0000000000000001E-3</v>
      </c>
      <c r="R6" s="6">
        <v>2E-3</v>
      </c>
      <c r="S6" s="6">
        <v>1.2999999999999999E-3</v>
      </c>
      <c r="T6" s="6">
        <v>1.1999999999999999E-3</v>
      </c>
      <c r="U6" s="6">
        <v>7.3499999999999996E-2</v>
      </c>
      <c r="V6" s="6">
        <v>6.6500000000000004E-2</v>
      </c>
      <c r="W6" s="6">
        <v>6.3200000000000006E-2</v>
      </c>
      <c r="X6" s="6">
        <v>6.4899999999999999E-2</v>
      </c>
      <c r="Y6" s="6">
        <v>5.0099999999999999E-2</v>
      </c>
      <c r="Z6" s="6">
        <v>3.9899999999999998E-2</v>
      </c>
      <c r="AA6" s="6">
        <v>2.92E-2</v>
      </c>
      <c r="AB6" s="6">
        <v>2.35E-2</v>
      </c>
      <c r="AC6" s="6">
        <v>2.0799999999999999E-2</v>
      </c>
      <c r="AD6" s="6">
        <v>2.1700000000000001E-2</v>
      </c>
      <c r="AE6" s="6">
        <v>1.89E-2</v>
      </c>
      <c r="AF6" s="6">
        <v>1.7999999999999999E-2</v>
      </c>
      <c r="AG6" s="6">
        <v>1.54E-2</v>
      </c>
      <c r="AH6" s="6">
        <v>1.0500000000000001E-2</v>
      </c>
      <c r="AI6" s="6">
        <v>9.4000000000000004E-3</v>
      </c>
      <c r="AJ6" s="6">
        <v>6.1000000000000004E-3</v>
      </c>
      <c r="AK6" s="6">
        <v>4.8999999999999998E-3</v>
      </c>
      <c r="AL6" s="6">
        <v>3.7000000000000002E-3</v>
      </c>
      <c r="AM6" s="5">
        <v>758862</v>
      </c>
    </row>
    <row r="7" spans="1:39">
      <c r="A7" s="1" t="s">
        <v>44</v>
      </c>
      <c r="B7" s="5">
        <v>172</v>
      </c>
      <c r="C7" s="6">
        <v>7.3599999999999999E-2</v>
      </c>
      <c r="D7" s="6">
        <v>6.4899999999999999E-2</v>
      </c>
      <c r="E7" s="6">
        <v>6.4000000000000001E-2</v>
      </c>
      <c r="F7" s="6">
        <v>6.3399999999999998E-2</v>
      </c>
      <c r="G7" s="6">
        <v>4.2200000000000001E-2</v>
      </c>
      <c r="H7" s="6">
        <v>3.3099999999999997E-2</v>
      </c>
      <c r="I7" s="6">
        <v>2.29E-2</v>
      </c>
      <c r="J7" s="6">
        <v>1.95E-2</v>
      </c>
      <c r="K7" s="6">
        <v>1.49E-2</v>
      </c>
      <c r="L7" s="6">
        <v>1.41E-2</v>
      </c>
      <c r="M7" s="6">
        <v>1.2200000000000001E-2</v>
      </c>
      <c r="N7" s="6">
        <v>1.2699999999999999E-2</v>
      </c>
      <c r="O7" s="6">
        <v>1.0500000000000001E-2</v>
      </c>
      <c r="P7" s="6">
        <v>5.4000000000000003E-3</v>
      </c>
      <c r="Q7" s="6">
        <v>4.4000000000000003E-3</v>
      </c>
      <c r="R7" s="6">
        <v>1.9E-3</v>
      </c>
      <c r="S7" s="6">
        <v>1.4E-3</v>
      </c>
      <c r="T7" s="6">
        <v>1E-3</v>
      </c>
      <c r="U7" s="6">
        <v>7.2700000000000001E-2</v>
      </c>
      <c r="V7" s="6">
        <v>6.4000000000000001E-2</v>
      </c>
      <c r="W7" s="6">
        <v>6.0100000000000001E-2</v>
      </c>
      <c r="X7" s="6">
        <v>6.3700000000000007E-2</v>
      </c>
      <c r="Y7" s="6">
        <v>4.9000000000000002E-2</v>
      </c>
      <c r="Z7" s="6">
        <v>4.1799999999999997E-2</v>
      </c>
      <c r="AA7" s="6">
        <v>0.03</v>
      </c>
      <c r="AB7" s="6">
        <v>2.4199999999999999E-2</v>
      </c>
      <c r="AC7" s="6">
        <v>2.1999999999999999E-2</v>
      </c>
      <c r="AD7" s="6">
        <v>2.1700000000000001E-2</v>
      </c>
      <c r="AE7" s="6">
        <v>1.95E-2</v>
      </c>
      <c r="AF7" s="6">
        <v>1.8800000000000001E-2</v>
      </c>
      <c r="AG7" s="6">
        <v>1.6199999999999999E-2</v>
      </c>
      <c r="AH7" s="6">
        <v>0.01</v>
      </c>
      <c r="AI7" s="6">
        <v>8.3000000000000001E-3</v>
      </c>
      <c r="AJ7" s="6">
        <v>6.1000000000000004E-3</v>
      </c>
      <c r="AK7" s="6">
        <v>4.8999999999999998E-3</v>
      </c>
      <c r="AL7" s="6">
        <v>3.7000000000000002E-3</v>
      </c>
      <c r="AM7" s="5">
        <v>139596</v>
      </c>
    </row>
    <row r="8" spans="1:39">
      <c r="A8" s="1" t="s">
        <v>45</v>
      </c>
      <c r="B8" s="5">
        <v>50</v>
      </c>
      <c r="C8" s="6">
        <v>5.4300000000000001E-2</v>
      </c>
      <c r="D8" s="6">
        <v>5.74E-2</v>
      </c>
      <c r="E8" s="6">
        <v>4.58E-2</v>
      </c>
      <c r="F8" s="6">
        <v>0.05</v>
      </c>
      <c r="G8" s="6">
        <v>4.5499999999999999E-2</v>
      </c>
      <c r="H8" s="6">
        <v>3.8199999999999998E-2</v>
      </c>
      <c r="I8" s="6">
        <v>2.6599999999999999E-2</v>
      </c>
      <c r="J8" s="6">
        <v>2.1999999999999999E-2</v>
      </c>
      <c r="K8" s="6">
        <v>2.0899999999999998E-2</v>
      </c>
      <c r="L8" s="6">
        <v>1.9699999999999999E-2</v>
      </c>
      <c r="M8" s="6">
        <v>2.3E-2</v>
      </c>
      <c r="N8" s="6">
        <v>1.9900000000000001E-2</v>
      </c>
      <c r="O8" s="6">
        <v>1.83E-2</v>
      </c>
      <c r="P8" s="6">
        <v>1.4500000000000001E-2</v>
      </c>
      <c r="Q8" s="6">
        <v>1.14E-2</v>
      </c>
      <c r="R8" s="6">
        <v>7.1000000000000004E-3</v>
      </c>
      <c r="S8" s="6">
        <v>3.0999999999999999E-3</v>
      </c>
      <c r="T8" s="6">
        <v>2.3999999999999998E-3</v>
      </c>
      <c r="U8" s="6">
        <v>5.9700000000000003E-2</v>
      </c>
      <c r="V8" s="6">
        <v>5.1900000000000002E-2</v>
      </c>
      <c r="W8" s="6">
        <v>4.0500000000000001E-2</v>
      </c>
      <c r="X8" s="6">
        <v>4.9299999999999997E-2</v>
      </c>
      <c r="Y8" s="6">
        <v>4.2700000000000002E-2</v>
      </c>
      <c r="Z8" s="6">
        <v>3.6700000000000003E-2</v>
      </c>
      <c r="AA8" s="6">
        <v>2.9399999999999999E-2</v>
      </c>
      <c r="AB8" s="6">
        <v>2.3900000000000001E-2</v>
      </c>
      <c r="AC8" s="6">
        <v>2.3199999999999998E-2</v>
      </c>
      <c r="AD8" s="6">
        <v>2.47E-2</v>
      </c>
      <c r="AE8" s="6">
        <v>2.4400000000000002E-2</v>
      </c>
      <c r="AF8" s="6">
        <v>2.5600000000000001E-2</v>
      </c>
      <c r="AG8" s="6">
        <v>2.75E-2</v>
      </c>
      <c r="AH8" s="6">
        <v>1.9E-2</v>
      </c>
      <c r="AI8" s="6">
        <v>1.4500000000000001E-2</v>
      </c>
      <c r="AJ8" s="6">
        <v>1.09E-2</v>
      </c>
      <c r="AK8" s="6">
        <v>7.1000000000000004E-3</v>
      </c>
      <c r="AL8" s="6">
        <v>5.7000000000000002E-3</v>
      </c>
      <c r="AM8" s="5">
        <v>12654</v>
      </c>
    </row>
    <row r="9" spans="1:39">
      <c r="A9" s="1" t="s">
        <v>46</v>
      </c>
      <c r="B9" s="5">
        <v>782</v>
      </c>
      <c r="C9" s="6">
        <v>7.2800000000000004E-2</v>
      </c>
      <c r="D9" s="6">
        <v>6.4699999999999994E-2</v>
      </c>
      <c r="E9" s="6">
        <v>6.4699999999999994E-2</v>
      </c>
      <c r="F9" s="6">
        <v>6.5199999999999994E-2</v>
      </c>
      <c r="G9" s="6">
        <v>4.2799999999999998E-2</v>
      </c>
      <c r="H9" s="6">
        <v>2.9000000000000001E-2</v>
      </c>
      <c r="I9" s="6">
        <v>2.01E-2</v>
      </c>
      <c r="J9" s="6">
        <v>1.8100000000000002E-2</v>
      </c>
      <c r="K9" s="6">
        <v>1.44E-2</v>
      </c>
      <c r="L9" s="6">
        <v>1.43E-2</v>
      </c>
      <c r="M9" s="6">
        <v>1.29E-2</v>
      </c>
      <c r="N9" s="6">
        <v>1.17E-2</v>
      </c>
      <c r="O9" s="6">
        <v>1.1299999999999999E-2</v>
      </c>
      <c r="P9" s="6">
        <v>6.4000000000000003E-3</v>
      </c>
      <c r="Q9" s="6">
        <v>4.3E-3</v>
      </c>
      <c r="R9" s="6">
        <v>2.2000000000000001E-3</v>
      </c>
      <c r="S9" s="6">
        <v>1.6000000000000001E-3</v>
      </c>
      <c r="T9" s="6">
        <v>8.9999999999999998E-4</v>
      </c>
      <c r="U9" s="6">
        <v>7.0499999999999993E-2</v>
      </c>
      <c r="V9" s="6">
        <v>6.4000000000000001E-2</v>
      </c>
      <c r="W9" s="6">
        <v>5.9900000000000002E-2</v>
      </c>
      <c r="X9" s="6">
        <v>6.3399999999999998E-2</v>
      </c>
      <c r="Y9" s="6">
        <v>4.8000000000000001E-2</v>
      </c>
      <c r="Z9" s="6">
        <v>3.78E-2</v>
      </c>
      <c r="AA9" s="6">
        <v>2.8199999999999999E-2</v>
      </c>
      <c r="AB9" s="6">
        <v>2.4400000000000002E-2</v>
      </c>
      <c r="AC9" s="6">
        <v>2.3099999999999999E-2</v>
      </c>
      <c r="AD9" s="6">
        <v>2.3800000000000002E-2</v>
      </c>
      <c r="AE9" s="6">
        <v>2.0899999999999998E-2</v>
      </c>
      <c r="AF9" s="6">
        <v>1.9599999999999999E-2</v>
      </c>
      <c r="AG9" s="6">
        <v>1.72E-2</v>
      </c>
      <c r="AH9" s="6">
        <v>1.26E-2</v>
      </c>
      <c r="AI9" s="6">
        <v>9.9000000000000008E-3</v>
      </c>
      <c r="AJ9" s="6">
        <v>7.4999999999999997E-3</v>
      </c>
      <c r="AK9" s="6">
        <v>5.5999999999999999E-3</v>
      </c>
      <c r="AL9" s="6">
        <v>3.7000000000000002E-3</v>
      </c>
      <c r="AM9" s="5">
        <v>467526</v>
      </c>
    </row>
    <row r="10" spans="1:39">
      <c r="A10" s="1" t="s">
        <v>47</v>
      </c>
      <c r="B10" s="5">
        <v>597</v>
      </c>
      <c r="C10" s="6">
        <v>7.1400000000000005E-2</v>
      </c>
      <c r="D10" s="6">
        <v>6.2E-2</v>
      </c>
      <c r="E10" s="6">
        <v>6.2199999999999998E-2</v>
      </c>
      <c r="F10" s="6">
        <v>6.3799999999999996E-2</v>
      </c>
      <c r="G10" s="6">
        <v>4.9700000000000001E-2</v>
      </c>
      <c r="H10" s="6">
        <v>3.7400000000000003E-2</v>
      </c>
      <c r="I10" s="6">
        <v>2.5499999999999998E-2</v>
      </c>
      <c r="J10" s="6">
        <v>2.07E-2</v>
      </c>
      <c r="K10" s="6">
        <v>1.49E-2</v>
      </c>
      <c r="L10" s="6">
        <v>1.37E-2</v>
      </c>
      <c r="M10" s="6">
        <v>1.21E-2</v>
      </c>
      <c r="N10" s="6">
        <v>1.03E-2</v>
      </c>
      <c r="O10" s="6">
        <v>8.2000000000000007E-3</v>
      </c>
      <c r="P10" s="6">
        <v>5.0000000000000001E-3</v>
      </c>
      <c r="Q10" s="6">
        <v>4.3E-3</v>
      </c>
      <c r="R10" s="6">
        <v>2E-3</v>
      </c>
      <c r="S10" s="6">
        <v>1.6000000000000001E-3</v>
      </c>
      <c r="T10" s="6">
        <v>1.1999999999999999E-3</v>
      </c>
      <c r="U10" s="6">
        <v>7.0800000000000002E-2</v>
      </c>
      <c r="V10" s="6">
        <v>6.1100000000000002E-2</v>
      </c>
      <c r="W10" s="6">
        <v>5.9299999999999999E-2</v>
      </c>
      <c r="X10" s="6">
        <v>6.3600000000000004E-2</v>
      </c>
      <c r="Y10" s="6">
        <v>5.7500000000000002E-2</v>
      </c>
      <c r="Z10" s="6">
        <v>4.7199999999999999E-2</v>
      </c>
      <c r="AA10" s="6">
        <v>3.1600000000000003E-2</v>
      </c>
      <c r="AB10" s="6">
        <v>2.4400000000000002E-2</v>
      </c>
      <c r="AC10" s="6">
        <v>2.0500000000000001E-2</v>
      </c>
      <c r="AD10" s="6">
        <v>2.1100000000000001E-2</v>
      </c>
      <c r="AE10" s="6">
        <v>1.84E-2</v>
      </c>
      <c r="AF10" s="6">
        <v>1.4500000000000001E-2</v>
      </c>
      <c r="AG10" s="6">
        <v>1.26E-2</v>
      </c>
      <c r="AH10" s="6">
        <v>8.2000000000000007E-3</v>
      </c>
      <c r="AI10" s="6">
        <v>8.0000000000000002E-3</v>
      </c>
      <c r="AJ10" s="6">
        <v>5.4999999999999997E-3</v>
      </c>
      <c r="AK10" s="6">
        <v>4.7000000000000002E-3</v>
      </c>
      <c r="AL10" s="6">
        <v>3.3E-3</v>
      </c>
      <c r="AM10" s="5">
        <v>506760</v>
      </c>
    </row>
    <row r="11" spans="1:39">
      <c r="A11" s="1" t="s">
        <v>48</v>
      </c>
      <c r="B11" s="5">
        <v>524</v>
      </c>
      <c r="C11" s="6">
        <v>6.6699999999999995E-2</v>
      </c>
      <c r="D11" s="6">
        <v>5.7700000000000001E-2</v>
      </c>
      <c r="E11" s="6">
        <v>5.7799999999999997E-2</v>
      </c>
      <c r="F11" s="6">
        <v>6.0999999999999999E-2</v>
      </c>
      <c r="G11" s="6">
        <v>4.8899999999999999E-2</v>
      </c>
      <c r="H11" s="6">
        <v>3.9899999999999998E-2</v>
      </c>
      <c r="I11" s="6">
        <v>2.8500000000000001E-2</v>
      </c>
      <c r="J11" s="6">
        <v>2.3199999999999998E-2</v>
      </c>
      <c r="K11" s="6">
        <v>1.72E-2</v>
      </c>
      <c r="L11" s="6">
        <v>1.6199999999999999E-2</v>
      </c>
      <c r="M11" s="6">
        <v>1.3599999999999999E-2</v>
      </c>
      <c r="N11" s="6">
        <v>1.18E-2</v>
      </c>
      <c r="O11" s="6">
        <v>1.04E-2</v>
      </c>
      <c r="P11" s="6">
        <v>5.4000000000000003E-3</v>
      </c>
      <c r="Q11" s="6">
        <v>4.1999999999999997E-3</v>
      </c>
      <c r="R11" s="6">
        <v>2.0999999999999999E-3</v>
      </c>
      <c r="S11" s="6">
        <v>1.4E-3</v>
      </c>
      <c r="T11" s="6">
        <v>1.1999999999999999E-3</v>
      </c>
      <c r="U11" s="6">
        <v>6.5299999999999997E-2</v>
      </c>
      <c r="V11" s="6">
        <v>5.5300000000000002E-2</v>
      </c>
      <c r="W11" s="6">
        <v>5.4800000000000001E-2</v>
      </c>
      <c r="X11" s="6">
        <v>6.08E-2</v>
      </c>
      <c r="Y11" s="6">
        <v>5.1999999999999998E-2</v>
      </c>
      <c r="Z11" s="6">
        <v>4.6100000000000002E-2</v>
      </c>
      <c r="AA11" s="6">
        <v>3.3599999999999998E-2</v>
      </c>
      <c r="AB11" s="6">
        <v>2.76E-2</v>
      </c>
      <c r="AC11" s="6">
        <v>2.3599999999999999E-2</v>
      </c>
      <c r="AD11" s="6">
        <v>2.4500000000000001E-2</v>
      </c>
      <c r="AE11" s="6">
        <v>2.0400000000000001E-2</v>
      </c>
      <c r="AF11" s="6">
        <v>1.6400000000000001E-2</v>
      </c>
      <c r="AG11" s="6">
        <v>1.5299999999999999E-2</v>
      </c>
      <c r="AH11" s="6">
        <v>1.0999999999999999E-2</v>
      </c>
      <c r="AI11" s="6">
        <v>9.7000000000000003E-3</v>
      </c>
      <c r="AJ11" s="6">
        <v>6.4999999999999997E-3</v>
      </c>
      <c r="AK11" s="6">
        <v>5.3E-3</v>
      </c>
      <c r="AL11" s="6">
        <v>3.0999999999999999E-3</v>
      </c>
      <c r="AM11" s="5">
        <v>429462</v>
      </c>
    </row>
    <row r="12" spans="1:39">
      <c r="A12" s="1" t="s">
        <v>69</v>
      </c>
      <c r="B12" s="5">
        <v>6620</v>
      </c>
      <c r="C12" s="6">
        <v>7.0499999999999993E-2</v>
      </c>
      <c r="D12" s="6">
        <v>6.2799999999999995E-2</v>
      </c>
      <c r="E12" s="6">
        <v>6.3399999999999998E-2</v>
      </c>
      <c r="F12" s="6">
        <v>6.3700000000000007E-2</v>
      </c>
      <c r="G12" s="6">
        <v>4.5699999999999998E-2</v>
      </c>
      <c r="H12" s="6">
        <v>3.39E-2</v>
      </c>
      <c r="I12" s="6">
        <v>2.3800000000000002E-2</v>
      </c>
      <c r="J12" s="6">
        <v>0.02</v>
      </c>
      <c r="K12" s="6">
        <v>1.52E-2</v>
      </c>
      <c r="L12" s="6">
        <v>1.4200000000000001E-2</v>
      </c>
      <c r="M12" s="6">
        <v>1.2500000000000001E-2</v>
      </c>
      <c r="N12" s="6">
        <v>1.14E-2</v>
      </c>
      <c r="O12" s="6">
        <v>9.7000000000000003E-3</v>
      </c>
      <c r="P12" s="6">
        <v>5.4999999999999997E-3</v>
      </c>
      <c r="Q12" s="6">
        <v>4.1000000000000003E-3</v>
      </c>
      <c r="R12" s="6">
        <v>2E-3</v>
      </c>
      <c r="S12" s="6">
        <v>1.5E-3</v>
      </c>
      <c r="T12" s="6">
        <v>1.1999999999999999E-3</v>
      </c>
      <c r="U12" s="6">
        <v>6.9900000000000004E-2</v>
      </c>
      <c r="V12" s="6">
        <v>6.1499999999999999E-2</v>
      </c>
      <c r="W12" s="6">
        <v>5.9900000000000002E-2</v>
      </c>
      <c r="X12" s="6">
        <v>6.3299999999999995E-2</v>
      </c>
      <c r="Y12" s="6">
        <v>5.2299999999999999E-2</v>
      </c>
      <c r="Z12" s="6">
        <v>4.3099999999999999E-2</v>
      </c>
      <c r="AA12" s="6">
        <v>3.09E-2</v>
      </c>
      <c r="AB12" s="6">
        <v>2.5100000000000001E-2</v>
      </c>
      <c r="AC12" s="6">
        <v>2.2200000000000001E-2</v>
      </c>
      <c r="AD12" s="6">
        <v>2.2800000000000001E-2</v>
      </c>
      <c r="AE12" s="6">
        <v>1.9699999999999999E-2</v>
      </c>
      <c r="AF12" s="6">
        <v>1.7100000000000001E-2</v>
      </c>
      <c r="AG12" s="6">
        <v>1.52E-2</v>
      </c>
      <c r="AH12" s="6">
        <v>0.01</v>
      </c>
      <c r="AI12" s="6">
        <v>9.1000000000000004E-3</v>
      </c>
      <c r="AJ12" s="6">
        <v>6.1999999999999998E-3</v>
      </c>
      <c r="AK12" s="6">
        <v>5.1999999999999998E-3</v>
      </c>
      <c r="AL12" s="6">
        <v>3.5999999999999999E-3</v>
      </c>
      <c r="AM12" s="5">
        <v>4787697</v>
      </c>
    </row>
    <row r="13" spans="1:39">
      <c r="A13" s="1" t="s">
        <v>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B8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64" sqref="L64"/>
    </sheetView>
  </sheetViews>
  <sheetFormatPr baseColWidth="10" defaultRowHeight="15" x14ac:dyDescent="0"/>
  <cols>
    <col min="1" max="1" width="62.1640625" style="7" bestFit="1" customWidth="1"/>
    <col min="2" max="2" width="15.33203125" customWidth="1"/>
    <col min="3" max="3" width="8.5" bestFit="1" customWidth="1"/>
    <col min="4" max="20" width="11.83203125" style="2" bestFit="1" customWidth="1"/>
    <col min="21" max="21" width="13.83203125" style="14" customWidth="1"/>
    <col min="22" max="38" width="10.83203125" style="2"/>
    <col min="39" max="39" width="8.83203125" style="2" bestFit="1" customWidth="1"/>
    <col min="40" max="40" width="13.33203125" style="4" bestFit="1" customWidth="1"/>
  </cols>
  <sheetData>
    <row r="1" spans="1:28">
      <c r="A1" s="7" t="s">
        <v>0</v>
      </c>
      <c r="B1" s="1"/>
      <c r="C1" s="2" t="str">
        <f t="shared" ref="C1" si="0">TEXT(VALUE(MID(C2,6,2)),"#0")&amp;IF(RIGHT(C2,1)="+", "+"," - "&amp; TEXT(VALUE(RIGHT(C2,2)),"#0"))</f>
        <v>0 - 4</v>
      </c>
      <c r="D1" s="2" t="str">
        <f t="shared" ref="D1" si="1">TEXT(VALUE(MID(D2,6,2)),"#0")&amp;IF(RIGHT(D2,1)="+", "+"," - "&amp; TEXT(VALUE(RIGHT(D2,2)),"#0"))</f>
        <v>5 - 9</v>
      </c>
      <c r="E1" s="2" t="str">
        <f t="shared" ref="E1" si="2">TEXT(VALUE(MID(E2,6,2)),"#0")&amp;IF(RIGHT(E2,1)="+", "+"," - "&amp; TEXT(VALUE(RIGHT(E2,2)),"#0"))</f>
        <v>10 - 14</v>
      </c>
      <c r="F1" s="2" t="str">
        <f t="shared" ref="F1" si="3">TEXT(VALUE(MID(F2,6,2)),"#0")&amp;IF(RIGHT(F2,1)="+", "+"," - "&amp; TEXT(VALUE(RIGHT(F2,2)),"#0"))</f>
        <v>15 - 19</v>
      </c>
      <c r="G1" s="2" t="str">
        <f t="shared" ref="G1" si="4">TEXT(VALUE(MID(G2,6,2)),"#0")&amp;IF(RIGHT(G2,1)="+", "+"," - "&amp; TEXT(VALUE(RIGHT(G2,2)),"#0"))</f>
        <v>20 - 24</v>
      </c>
      <c r="H1" s="2" t="str">
        <f t="shared" ref="H1" si="5">TEXT(VALUE(MID(H2,6,2)),"#0")&amp;IF(RIGHT(H2,1)="+", "+"," - "&amp; TEXT(VALUE(RIGHT(H2,2)),"#0"))</f>
        <v>25 - 29</v>
      </c>
      <c r="I1" s="2" t="str">
        <f t="shared" ref="I1" si="6">TEXT(VALUE(MID(I2,6,2)),"#0")&amp;IF(RIGHT(I2,1)="+", "+"," - "&amp; TEXT(VALUE(RIGHT(I2,2)),"#0"))</f>
        <v>30 - 34</v>
      </c>
      <c r="J1" s="2" t="str">
        <f t="shared" ref="J1" si="7">TEXT(VALUE(MID(J2,6,2)),"#0")&amp;IF(RIGHT(J2,1)="+", "+"," - "&amp; TEXT(VALUE(RIGHT(J2,2)),"#0"))</f>
        <v>35 - 39</v>
      </c>
      <c r="K1" s="2" t="str">
        <f t="shared" ref="K1" si="8">TEXT(VALUE(MID(K2,6,2)),"#0")&amp;IF(RIGHT(K2,1)="+", "+"," - "&amp; TEXT(VALUE(RIGHT(K2,2)),"#0"))</f>
        <v>40 - 44</v>
      </c>
      <c r="L1" s="2" t="str">
        <f t="shared" ref="L1" si="9">TEXT(VALUE(MID(L2,6,2)),"#0")&amp;IF(RIGHT(L2,1)="+", "+"," - "&amp; TEXT(VALUE(RIGHT(L2,2)),"#0"))</f>
        <v>45 - 49</v>
      </c>
      <c r="M1" s="2" t="str">
        <f t="shared" ref="M1" si="10">TEXT(VALUE(MID(M2,6,2)),"#0")&amp;IF(RIGHT(M2,1)="+", "+"," - "&amp; TEXT(VALUE(RIGHT(M2,2)),"#0"))</f>
        <v>50 - 54</v>
      </c>
      <c r="N1" s="2" t="str">
        <f t="shared" ref="N1" si="11">TEXT(VALUE(MID(N2,6,2)),"#0")&amp;IF(RIGHT(N2,1)="+", "+"," - "&amp; TEXT(VALUE(RIGHT(N2,2)),"#0"))</f>
        <v>55 - 59</v>
      </c>
      <c r="O1" s="2" t="str">
        <f t="shared" ref="O1" si="12">TEXT(VALUE(MID(O2,6,2)),"#0")&amp;IF(RIGHT(O2,1)="+", "+"," - "&amp; TEXT(VALUE(RIGHT(O2,2)),"#0"))</f>
        <v>60 - 64</v>
      </c>
      <c r="P1" s="2" t="str">
        <f t="shared" ref="P1" si="13">TEXT(VALUE(MID(P2,6,2)),"#0")&amp;IF(RIGHT(P2,1)="+", "+"," - "&amp; TEXT(VALUE(RIGHT(P2,2)),"#0"))</f>
        <v>65 - 69</v>
      </c>
      <c r="Q1" s="2" t="str">
        <f t="shared" ref="Q1" si="14">TEXT(VALUE(MID(Q2,6,2)),"#0")&amp;IF(RIGHT(Q2,1)="+", "+"," - "&amp; TEXT(VALUE(RIGHT(Q2,2)),"#0"))</f>
        <v>70 - 74</v>
      </c>
      <c r="R1" s="2" t="str">
        <f t="shared" ref="R1" si="15">TEXT(VALUE(MID(R2,6,2)),"#0")&amp;IF(RIGHT(R2,1)="+", "+"," - "&amp; TEXT(VALUE(RIGHT(R2,2)),"#0"))</f>
        <v>75 - 79</v>
      </c>
      <c r="S1" s="2" t="str">
        <f t="shared" ref="S1" si="16">TEXT(VALUE(MID(S2,6,2)),"#0")&amp;IF(RIGHT(S2,1)="+", "+"," - "&amp; TEXT(VALUE(RIGHT(S2,2)),"#0"))</f>
        <v>80 - 84</v>
      </c>
      <c r="T1" s="2" t="str">
        <f>TEXT(VALUE(MID(T2,6,2)),"#0")&amp;IF(RIGHT(T2,1)="+", "+"," - "&amp; TEXT(VALUE(RIGHT(T2,2)),"#0"))</f>
        <v>85+</v>
      </c>
      <c r="U1" s="5" t="s">
        <v>38</v>
      </c>
    </row>
    <row r="2" spans="1:28">
      <c r="B2" s="1"/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5"/>
    </row>
    <row r="3" spans="1:28">
      <c r="A3" s="1" t="str">
        <f>data!A2</f>
        <v>59105: Thukela and Lebombo sparsely populated (ZATGL)</v>
      </c>
      <c r="B3" s="1" t="s">
        <v>49</v>
      </c>
      <c r="C3" s="2">
        <f>data!U2</f>
        <v>7.5899999999999995E-2</v>
      </c>
      <c r="D3" s="2">
        <f>data!V2</f>
        <v>6.8400000000000002E-2</v>
      </c>
      <c r="E3" s="2">
        <f>data!W2</f>
        <v>6.8199999999999997E-2</v>
      </c>
      <c r="F3" s="2">
        <f>data!X2</f>
        <v>6.6600000000000006E-2</v>
      </c>
      <c r="G3" s="2">
        <f>data!Y2</f>
        <v>4.9399999999999999E-2</v>
      </c>
      <c r="H3" s="2">
        <f>data!Z2</f>
        <v>3.8199999999999998E-2</v>
      </c>
      <c r="I3" s="2">
        <f>data!AA2</f>
        <v>2.8199999999999999E-2</v>
      </c>
      <c r="J3" s="2">
        <f>data!AB2</f>
        <v>2.3900000000000001E-2</v>
      </c>
      <c r="K3" s="2">
        <f>data!AC2</f>
        <v>2.24E-2</v>
      </c>
      <c r="L3" s="2">
        <f>data!AD2</f>
        <v>2.23E-2</v>
      </c>
      <c r="M3" s="2">
        <f>data!AE2</f>
        <v>1.9400000000000001E-2</v>
      </c>
      <c r="N3" s="2">
        <f>data!AF2</f>
        <v>1.6799999999999999E-2</v>
      </c>
      <c r="O3" s="2">
        <f>data!AG2</f>
        <v>1.6299999999999999E-2</v>
      </c>
      <c r="P3" s="2">
        <f>data!AH2</f>
        <v>1.0200000000000001E-2</v>
      </c>
      <c r="Q3" s="2">
        <f>data!AI2</f>
        <v>1.0200000000000001E-2</v>
      </c>
      <c r="R3" s="2">
        <f>data!AJ2</f>
        <v>6.8999999999999999E-3</v>
      </c>
      <c r="S3" s="2">
        <f>data!AK2</f>
        <v>6.4999999999999997E-3</v>
      </c>
      <c r="T3" s="2">
        <f>data!AL2</f>
        <v>4.4999999999999997E-3</v>
      </c>
      <c r="U3" s="5">
        <f>data!AM2</f>
        <v>151944</v>
      </c>
    </row>
    <row r="4" spans="1:28">
      <c r="B4" s="1" t="s">
        <v>51</v>
      </c>
      <c r="C4" s="2">
        <f>-data!C2</f>
        <v>-7.7299999999999994E-2</v>
      </c>
      <c r="D4" s="2">
        <f>-data!D2</f>
        <v>-7.0000000000000007E-2</v>
      </c>
      <c r="E4" s="2">
        <f>-data!E2</f>
        <v>-7.0699999999999999E-2</v>
      </c>
      <c r="F4" s="2">
        <f>-data!F2</f>
        <v>-6.4500000000000002E-2</v>
      </c>
      <c r="G4" s="2">
        <f>-data!G2</f>
        <v>-3.6799999999999999E-2</v>
      </c>
      <c r="H4" s="2">
        <f>-data!H2</f>
        <v>-2.3199999999999998E-2</v>
      </c>
      <c r="I4" s="2">
        <f>-data!I2</f>
        <v>-1.6799999999999999E-2</v>
      </c>
      <c r="J4" s="2">
        <f>-data!J2</f>
        <v>-1.49E-2</v>
      </c>
      <c r="K4" s="2">
        <f>-data!K2</f>
        <v>-1.2800000000000001E-2</v>
      </c>
      <c r="L4" s="2">
        <f>-data!L2</f>
        <v>-1.17E-2</v>
      </c>
      <c r="M4" s="2">
        <f>-data!M2</f>
        <v>-1.0200000000000001E-2</v>
      </c>
      <c r="N4" s="2">
        <f>-data!N2</f>
        <v>-1.0699999999999999E-2</v>
      </c>
      <c r="O4" s="2">
        <f>-data!O2</f>
        <v>-9.1000000000000004E-3</v>
      </c>
      <c r="P4" s="2">
        <f>-data!P2</f>
        <v>-5.1000000000000004E-3</v>
      </c>
      <c r="Q4" s="2">
        <f>-data!Q2</f>
        <v>-4.1999999999999997E-3</v>
      </c>
      <c r="R4" s="2">
        <f>-data!R2</f>
        <v>-1.9E-3</v>
      </c>
      <c r="S4" s="2">
        <f>-data!S2</f>
        <v>-1.8E-3</v>
      </c>
      <c r="T4" s="2">
        <f>-data!T2</f>
        <v>-1.2999999999999999E-3</v>
      </c>
      <c r="U4" s="5"/>
    </row>
    <row r="5" spans="1:28">
      <c r="A5" s="1" t="str">
        <f>data!A3</f>
        <v>59106: Coastal open access non-crop income (ZACNI)</v>
      </c>
      <c r="B5" s="1" t="s">
        <v>52</v>
      </c>
      <c r="C5" s="2">
        <f>data!U3</f>
        <v>6.7100000000000007E-2</v>
      </c>
      <c r="D5" s="2">
        <f>data!V3</f>
        <v>5.8099999999999999E-2</v>
      </c>
      <c r="E5" s="2">
        <f>data!W3</f>
        <v>5.7799999999999997E-2</v>
      </c>
      <c r="F5" s="2">
        <f>data!X3</f>
        <v>6.25E-2</v>
      </c>
      <c r="G5" s="2">
        <f>data!Y3</f>
        <v>5.3600000000000002E-2</v>
      </c>
      <c r="H5" s="2">
        <f>data!Z3</f>
        <v>4.48E-2</v>
      </c>
      <c r="I5" s="2">
        <f>data!AA3</f>
        <v>3.2500000000000001E-2</v>
      </c>
      <c r="J5" s="2">
        <f>data!AB3</f>
        <v>2.6499999999999999E-2</v>
      </c>
      <c r="K5" s="2">
        <f>data!AC3</f>
        <v>2.3199999999999998E-2</v>
      </c>
      <c r="L5" s="2">
        <f>data!AD3</f>
        <v>2.3599999999999999E-2</v>
      </c>
      <c r="M5" s="2">
        <f>data!AE3</f>
        <v>0.02</v>
      </c>
      <c r="N5" s="2">
        <f>data!AF3</f>
        <v>1.7000000000000001E-2</v>
      </c>
      <c r="O5" s="2">
        <f>data!AG3</f>
        <v>1.5299999999999999E-2</v>
      </c>
      <c r="P5" s="2">
        <f>data!AH3</f>
        <v>9.7000000000000003E-3</v>
      </c>
      <c r="Q5" s="2">
        <f>data!AI3</f>
        <v>8.9999999999999993E-3</v>
      </c>
      <c r="R5" s="2">
        <f>data!AJ3</f>
        <v>6.1999999999999998E-3</v>
      </c>
      <c r="S5" s="2">
        <f>data!AK3</f>
        <v>5.1999999999999998E-3</v>
      </c>
      <c r="T5" s="2">
        <f>data!AL3</f>
        <v>3.7000000000000002E-3</v>
      </c>
      <c r="U5" s="5">
        <f>data!AM3</f>
        <v>1501812</v>
      </c>
    </row>
    <row r="6" spans="1:28">
      <c r="B6" s="1" t="s">
        <v>50</v>
      </c>
      <c r="C6" s="2">
        <f>-data!C3</f>
        <v>-6.7400000000000002E-2</v>
      </c>
      <c r="D6" s="2">
        <f>-data!D3</f>
        <v>-5.9499999999999997E-2</v>
      </c>
      <c r="E6" s="2">
        <f>-data!E3</f>
        <v>-6.1199999999999997E-2</v>
      </c>
      <c r="F6" s="2">
        <f>-data!F3</f>
        <v>-6.2E-2</v>
      </c>
      <c r="G6" s="2">
        <f>-data!G3</f>
        <v>-4.7899999999999998E-2</v>
      </c>
      <c r="H6" s="2">
        <f>-data!H3</f>
        <v>-3.6799999999999999E-2</v>
      </c>
      <c r="I6" s="2">
        <f>-data!I3</f>
        <v>-2.5999999999999999E-2</v>
      </c>
      <c r="J6" s="2">
        <f>-data!J3</f>
        <v>-2.1899999999999999E-2</v>
      </c>
      <c r="K6" s="2">
        <f>-data!K3</f>
        <v>-1.6400000000000001E-2</v>
      </c>
      <c r="L6" s="2">
        <f>-data!L3</f>
        <v>-1.52E-2</v>
      </c>
      <c r="M6" s="2">
        <f>-data!M3</f>
        <v>-1.2800000000000001E-2</v>
      </c>
      <c r="N6" s="2">
        <f>-data!N3</f>
        <v>-1.1599999999999999E-2</v>
      </c>
      <c r="O6" s="2">
        <f>-data!O3</f>
        <v>-0.01</v>
      </c>
      <c r="P6" s="2">
        <f>-data!P3</f>
        <v>-5.4000000000000003E-3</v>
      </c>
      <c r="Q6" s="2">
        <f>-data!Q3</f>
        <v>-3.8999999999999998E-3</v>
      </c>
      <c r="R6" s="2">
        <f>-data!R3</f>
        <v>-1.9E-3</v>
      </c>
      <c r="S6" s="2">
        <f>-data!S3</f>
        <v>-1.5E-3</v>
      </c>
      <c r="T6" s="2">
        <f>-data!T3</f>
        <v>-1.1999999999999999E-3</v>
      </c>
      <c r="U6" s="5"/>
      <c r="X6" s="12">
        <v>100</v>
      </c>
    </row>
    <row r="7" spans="1:28">
      <c r="A7" s="1" t="str">
        <f>data!A4</f>
        <v>59107: Inland open access livestock and other income (ZAOLO)</v>
      </c>
      <c r="B7" s="1" t="s">
        <v>53</v>
      </c>
      <c r="C7" s="2">
        <f>data!U4</f>
        <v>7.0900000000000005E-2</v>
      </c>
      <c r="D7" s="2">
        <f>data!V4</f>
        <v>6.3500000000000001E-2</v>
      </c>
      <c r="E7" s="2">
        <f>data!W4</f>
        <v>6.0400000000000002E-2</v>
      </c>
      <c r="F7" s="2">
        <f>data!X4</f>
        <v>6.1600000000000002E-2</v>
      </c>
      <c r="G7" s="2">
        <f>data!Y4</f>
        <v>4.99E-2</v>
      </c>
      <c r="H7" s="2">
        <f>data!Z4</f>
        <v>4.2599999999999999E-2</v>
      </c>
      <c r="I7" s="2">
        <f>data!AA4</f>
        <v>3.0800000000000001E-2</v>
      </c>
      <c r="J7" s="2">
        <f>data!AB4</f>
        <v>2.5100000000000001E-2</v>
      </c>
      <c r="K7" s="2">
        <f>data!AC4</f>
        <v>2.3199999999999998E-2</v>
      </c>
      <c r="L7" s="2">
        <f>data!AD4</f>
        <v>2.29E-2</v>
      </c>
      <c r="M7" s="2">
        <f>data!AE4</f>
        <v>1.95E-2</v>
      </c>
      <c r="N7" s="2">
        <f>data!AF4</f>
        <v>1.8100000000000002E-2</v>
      </c>
      <c r="O7" s="2">
        <f>data!AG4</f>
        <v>1.5800000000000002E-2</v>
      </c>
      <c r="P7" s="2">
        <f>data!AH4</f>
        <v>0.01</v>
      </c>
      <c r="Q7" s="2">
        <f>data!AI4</f>
        <v>8.8999999999999999E-3</v>
      </c>
      <c r="R7" s="2">
        <f>data!AJ4</f>
        <v>5.1999999999999998E-3</v>
      </c>
      <c r="S7" s="2">
        <f>data!AK4</f>
        <v>5.0000000000000001E-3</v>
      </c>
      <c r="T7" s="2">
        <f>data!AL4</f>
        <v>3.8999999999999998E-3</v>
      </c>
      <c r="U7" s="5">
        <f>data!AM4</f>
        <v>290283</v>
      </c>
    </row>
    <row r="8" spans="1:28">
      <c r="B8" s="1" t="s">
        <v>54</v>
      </c>
      <c r="C8" s="2">
        <f>-data!C4</f>
        <v>-7.0999999999999994E-2</v>
      </c>
      <c r="D8" s="2">
        <f>-data!D4</f>
        <v>-6.5000000000000002E-2</v>
      </c>
      <c r="E8" s="2">
        <f>-data!E4</f>
        <v>-6.4399999999999999E-2</v>
      </c>
      <c r="F8" s="2">
        <f>-data!F4</f>
        <v>-6.3100000000000003E-2</v>
      </c>
      <c r="G8" s="2">
        <f>-data!G4</f>
        <v>-4.3999999999999997E-2</v>
      </c>
      <c r="H8" s="2">
        <f>-data!H4</f>
        <v>-3.2300000000000002E-2</v>
      </c>
      <c r="I8" s="2">
        <f>-data!I4</f>
        <v>-2.2599999999999999E-2</v>
      </c>
      <c r="J8" s="2">
        <f>-data!J4</f>
        <v>-1.9900000000000001E-2</v>
      </c>
      <c r="K8" s="2">
        <f>-data!K4</f>
        <v>-1.5800000000000002E-2</v>
      </c>
      <c r="L8" s="2">
        <f>-data!L4</f>
        <v>-1.46E-2</v>
      </c>
      <c r="M8" s="2">
        <f>-data!M4</f>
        <v>-1.24E-2</v>
      </c>
      <c r="N8" s="2">
        <f>-data!N4</f>
        <v>-1.17E-2</v>
      </c>
      <c r="O8" s="2">
        <f>-data!O4</f>
        <v>-9.4000000000000004E-3</v>
      </c>
      <c r="P8" s="2">
        <f>-data!P4</f>
        <v>-5.4999999999999997E-3</v>
      </c>
      <c r="Q8" s="2">
        <f>-data!Q4</f>
        <v>-3.8999999999999998E-3</v>
      </c>
      <c r="R8" s="2">
        <f>-data!R4</f>
        <v>-2E-3</v>
      </c>
      <c r="S8" s="2">
        <f>-data!S4</f>
        <v>-1.4E-3</v>
      </c>
      <c r="T8" s="2">
        <f>-data!T4</f>
        <v>-1.2999999999999999E-3</v>
      </c>
      <c r="U8" s="5"/>
      <c r="W8" s="13">
        <f>SUM(O9:T9)-SUM(P10:T10)</f>
        <v>6.0200000000000004E-2</v>
      </c>
      <c r="X8" s="2">
        <v>0.6</v>
      </c>
      <c r="Y8" s="2">
        <v>0.14000000000000001</v>
      </c>
      <c r="Z8" s="2">
        <v>0.04</v>
      </c>
    </row>
    <row r="9" spans="1:28">
      <c r="A9" s="1" t="str">
        <f>data!A5</f>
        <v>59206: Open access low intensity rainfed cultivation (ZALRC)</v>
      </c>
      <c r="B9" s="1" t="s">
        <v>55</v>
      </c>
      <c r="C9" s="2">
        <f>data!U5</f>
        <v>7.1900000000000006E-2</v>
      </c>
      <c r="D9" s="2">
        <f>data!V5</f>
        <v>6.3500000000000001E-2</v>
      </c>
      <c r="E9" s="2">
        <f>data!W5</f>
        <v>6.3500000000000001E-2</v>
      </c>
      <c r="F9" s="2">
        <f>data!X5</f>
        <v>6.4899999999999999E-2</v>
      </c>
      <c r="G9" s="2">
        <f>data!Y5</f>
        <v>5.4100000000000002E-2</v>
      </c>
      <c r="H9" s="2">
        <f>data!Z5</f>
        <v>4.3299999999999998E-2</v>
      </c>
      <c r="I9" s="2">
        <f>data!AA5</f>
        <v>2.98E-2</v>
      </c>
      <c r="J9" s="2">
        <f>data!AB5</f>
        <v>2.3699999999999999E-2</v>
      </c>
      <c r="K9" s="2">
        <f>data!AC5</f>
        <v>2.0500000000000001E-2</v>
      </c>
      <c r="L9" s="2">
        <f>data!AD5</f>
        <v>2.2100000000000002E-2</v>
      </c>
      <c r="M9" s="2">
        <f>data!AE5</f>
        <v>1.9199999999999998E-2</v>
      </c>
      <c r="N9" s="2">
        <f>data!AF5</f>
        <v>1.54E-2</v>
      </c>
      <c r="O9" s="2">
        <f>data!AG5</f>
        <v>1.3599999999999999E-2</v>
      </c>
      <c r="P9" s="2">
        <f>data!AH5</f>
        <v>8.6E-3</v>
      </c>
      <c r="Q9" s="2">
        <f>data!AI5</f>
        <v>8.6999999999999994E-3</v>
      </c>
      <c r="R9" s="2">
        <f>data!AJ5</f>
        <v>6.3E-3</v>
      </c>
      <c r="S9" s="2">
        <f>data!AK5</f>
        <v>5.3E-3</v>
      </c>
      <c r="T9" s="2">
        <f>data!AL5</f>
        <v>3.5000000000000001E-3</v>
      </c>
      <c r="U9" s="5">
        <f>data!AM5</f>
        <v>528798</v>
      </c>
      <c r="W9" s="13">
        <f>SUM(C9:F9)-SUM(C10:F10)</f>
        <v>0.5334000000000001</v>
      </c>
      <c r="X9" s="12">
        <v>1</v>
      </c>
      <c r="Y9" s="12">
        <v>0</v>
      </c>
      <c r="Z9" s="12">
        <v>0</v>
      </c>
    </row>
    <row r="10" spans="1:28">
      <c r="B10" s="1" t="s">
        <v>56</v>
      </c>
      <c r="C10" s="2">
        <f>-data!C5</f>
        <v>-7.2499999999999995E-2</v>
      </c>
      <c r="D10" s="2">
        <f>-data!D5</f>
        <v>-6.4199999999999993E-2</v>
      </c>
      <c r="E10" s="2">
        <f>-data!E5</f>
        <v>-6.6500000000000004E-2</v>
      </c>
      <c r="F10" s="2">
        <f>-data!F5</f>
        <v>-6.6400000000000001E-2</v>
      </c>
      <c r="G10" s="2">
        <f>-data!G5</f>
        <v>-4.5699999999999998E-2</v>
      </c>
      <c r="H10" s="2">
        <f>-data!H5</f>
        <v>-3.2599999999999997E-2</v>
      </c>
      <c r="I10" s="2">
        <f>-data!I5</f>
        <v>-2.1999999999999999E-2</v>
      </c>
      <c r="J10" s="2">
        <f>-data!J5</f>
        <v>-1.78E-2</v>
      </c>
      <c r="K10" s="2">
        <f>-data!K5</f>
        <v>-1.37E-2</v>
      </c>
      <c r="L10" s="2">
        <f>-data!L5</f>
        <v>-1.2800000000000001E-2</v>
      </c>
      <c r="M10" s="2">
        <f>-data!M5</f>
        <v>-1.24E-2</v>
      </c>
      <c r="N10" s="2">
        <f>-data!N5</f>
        <v>-1.06E-2</v>
      </c>
      <c r="O10" s="2">
        <f>-data!O5</f>
        <v>-8.6E-3</v>
      </c>
      <c r="P10" s="2">
        <f>-data!P5</f>
        <v>-5.1999999999999998E-3</v>
      </c>
      <c r="Q10" s="2">
        <f>-data!Q5</f>
        <v>-3.8999999999999998E-3</v>
      </c>
      <c r="R10" s="2">
        <f>-data!R5</f>
        <v>-2.0999999999999999E-3</v>
      </c>
      <c r="S10" s="2">
        <f>-data!S5</f>
        <v>-1.6000000000000001E-3</v>
      </c>
      <c r="T10" s="2">
        <f>-data!T5</f>
        <v>-1.4E-3</v>
      </c>
      <c r="U10" s="5"/>
      <c r="X10" s="12">
        <v>10</v>
      </c>
      <c r="Y10" s="12">
        <v>7</v>
      </c>
      <c r="Z10" s="12">
        <v>9</v>
      </c>
    </row>
    <row r="11" spans="1:28">
      <c r="A11" s="1" t="str">
        <f>data!A6</f>
        <v>59207: Northern inland open access farming and livestock (ZANFL)</v>
      </c>
      <c r="B11" s="1" t="s">
        <v>57</v>
      </c>
      <c r="C11" s="2">
        <f>data!U6</f>
        <v>7.3499999999999996E-2</v>
      </c>
      <c r="D11" s="2">
        <f>data!V6</f>
        <v>6.6500000000000004E-2</v>
      </c>
      <c r="E11" s="2">
        <f>data!W6</f>
        <v>6.3200000000000006E-2</v>
      </c>
      <c r="F11" s="2">
        <f>data!X6</f>
        <v>6.4899999999999999E-2</v>
      </c>
      <c r="G11" s="2">
        <f>data!Y6</f>
        <v>5.0099999999999999E-2</v>
      </c>
      <c r="H11" s="2">
        <f>data!Z6</f>
        <v>3.9899999999999998E-2</v>
      </c>
      <c r="I11" s="2">
        <f>data!AA6</f>
        <v>2.92E-2</v>
      </c>
      <c r="J11" s="2">
        <f>data!AB6</f>
        <v>2.35E-2</v>
      </c>
      <c r="K11" s="2">
        <f>data!AC6</f>
        <v>2.0799999999999999E-2</v>
      </c>
      <c r="L11" s="2">
        <f>data!AD6</f>
        <v>2.1700000000000001E-2</v>
      </c>
      <c r="M11" s="2">
        <f>data!AE6</f>
        <v>1.89E-2</v>
      </c>
      <c r="N11" s="2">
        <f>data!AF6</f>
        <v>1.7999999999999999E-2</v>
      </c>
      <c r="O11" s="2">
        <f>data!AG6</f>
        <v>1.54E-2</v>
      </c>
      <c r="P11" s="2">
        <f>data!AH6</f>
        <v>1.0500000000000001E-2</v>
      </c>
      <c r="Q11" s="2">
        <f>data!AI6</f>
        <v>9.4000000000000004E-3</v>
      </c>
      <c r="R11" s="2">
        <f>data!AJ6</f>
        <v>6.1000000000000004E-3</v>
      </c>
      <c r="S11" s="2">
        <f>data!AK6</f>
        <v>4.8999999999999998E-3</v>
      </c>
      <c r="T11" s="2">
        <f>data!AL6</f>
        <v>3.7000000000000002E-3</v>
      </c>
      <c r="U11" s="5">
        <f>data!AM6</f>
        <v>758862</v>
      </c>
    </row>
    <row r="12" spans="1:28">
      <c r="B12" s="1" t="s">
        <v>58</v>
      </c>
      <c r="C12" s="2">
        <f>-data!C6</f>
        <v>-7.3400000000000007E-2</v>
      </c>
      <c r="D12" s="2">
        <f>-data!D6</f>
        <v>-6.7799999999999999E-2</v>
      </c>
      <c r="E12" s="2">
        <f>-data!E6</f>
        <v>-6.7299999999999999E-2</v>
      </c>
      <c r="F12" s="2">
        <f>-data!F6</f>
        <v>-6.6400000000000001E-2</v>
      </c>
      <c r="G12" s="2">
        <f>-data!G6</f>
        <v>-4.1700000000000001E-2</v>
      </c>
      <c r="H12" s="2">
        <f>-data!H6</f>
        <v>-2.9399999999999999E-2</v>
      </c>
      <c r="I12" s="2">
        <f>-data!I6</f>
        <v>-2.12E-2</v>
      </c>
      <c r="J12" s="2">
        <f>-data!J6</f>
        <v>-1.7899999999999999E-2</v>
      </c>
      <c r="K12" s="2">
        <f>-data!K6</f>
        <v>-1.34E-2</v>
      </c>
      <c r="L12" s="2">
        <f>-data!L6</f>
        <v>-1.29E-2</v>
      </c>
      <c r="M12" s="2">
        <f>-data!M6</f>
        <v>-1.15E-2</v>
      </c>
      <c r="N12" s="2">
        <f>-data!N6</f>
        <v>-1.12E-2</v>
      </c>
      <c r="O12" s="2">
        <f>-data!O6</f>
        <v>-9.4000000000000004E-3</v>
      </c>
      <c r="P12" s="2">
        <f>-data!P6</f>
        <v>-5.5999999999999999E-3</v>
      </c>
      <c r="Q12" s="2">
        <f>-data!Q6</f>
        <v>-4.0000000000000001E-3</v>
      </c>
      <c r="R12" s="2">
        <f>-data!R6</f>
        <v>-2E-3</v>
      </c>
      <c r="S12" s="2">
        <f>-data!S6</f>
        <v>-1.2999999999999999E-3</v>
      </c>
      <c r="T12" s="2">
        <f>-data!T6</f>
        <v>-1.1999999999999999E-3</v>
      </c>
      <c r="U12" s="5"/>
      <c r="X12" s="12">
        <f>60*X9/X10</f>
        <v>6</v>
      </c>
      <c r="Y12" s="12">
        <f>60*Y9/Y10</f>
        <v>0</v>
      </c>
      <c r="Z12" s="12">
        <f>60*Z9/Z10</f>
        <v>0</v>
      </c>
      <c r="AB12" s="12">
        <f>X12+Y12+Z12</f>
        <v>6</v>
      </c>
    </row>
    <row r="13" spans="1:28">
      <c r="A13" s="1" t="str">
        <f>data!A7</f>
        <v>59208: Ukhahlamba open access intense crops and livestock (ZAKHC)</v>
      </c>
      <c r="B13" s="1" t="s">
        <v>59</v>
      </c>
      <c r="C13" s="2">
        <f>data!U7</f>
        <v>7.2700000000000001E-2</v>
      </c>
      <c r="D13" s="2">
        <f>data!V7</f>
        <v>6.4000000000000001E-2</v>
      </c>
      <c r="E13" s="2">
        <f>data!W7</f>
        <v>6.0100000000000001E-2</v>
      </c>
      <c r="F13" s="2">
        <f>data!X7</f>
        <v>6.3700000000000007E-2</v>
      </c>
      <c r="G13" s="2">
        <f>data!Y7</f>
        <v>4.9000000000000002E-2</v>
      </c>
      <c r="H13" s="2">
        <f>data!Z7</f>
        <v>4.1799999999999997E-2</v>
      </c>
      <c r="I13" s="2">
        <f>data!AA7</f>
        <v>0.03</v>
      </c>
      <c r="J13" s="2">
        <f>data!AB7</f>
        <v>2.4199999999999999E-2</v>
      </c>
      <c r="K13" s="2">
        <f>data!AC7</f>
        <v>2.1999999999999999E-2</v>
      </c>
      <c r="L13" s="2">
        <f>data!AD7</f>
        <v>2.1700000000000001E-2</v>
      </c>
      <c r="M13" s="2">
        <f>data!AE7</f>
        <v>1.95E-2</v>
      </c>
      <c r="N13" s="2">
        <f>data!AF7</f>
        <v>1.8800000000000001E-2</v>
      </c>
      <c r="O13" s="2">
        <f>data!AG7</f>
        <v>1.6199999999999999E-2</v>
      </c>
      <c r="P13" s="2">
        <f>data!AH7</f>
        <v>0.01</v>
      </c>
      <c r="Q13" s="2">
        <f>data!AI7</f>
        <v>8.3000000000000001E-3</v>
      </c>
      <c r="R13" s="2">
        <f>data!AJ7</f>
        <v>6.1000000000000004E-3</v>
      </c>
      <c r="S13" s="2">
        <f>data!AK7</f>
        <v>4.8999999999999998E-3</v>
      </c>
      <c r="T13" s="2">
        <f>data!AL7</f>
        <v>3.7000000000000002E-3</v>
      </c>
      <c r="U13" s="5">
        <f>data!AM7</f>
        <v>139596</v>
      </c>
    </row>
    <row r="14" spans="1:28">
      <c r="B14" s="1" t="s">
        <v>60</v>
      </c>
      <c r="C14" s="2">
        <f>-data!C7</f>
        <v>-7.3599999999999999E-2</v>
      </c>
      <c r="D14" s="2">
        <f>-data!D7</f>
        <v>-6.4899999999999999E-2</v>
      </c>
      <c r="E14" s="2">
        <f>-data!E7</f>
        <v>-6.4000000000000001E-2</v>
      </c>
      <c r="F14" s="2">
        <f>-data!F7</f>
        <v>-6.3399999999999998E-2</v>
      </c>
      <c r="G14" s="2">
        <f>-data!G7</f>
        <v>-4.2200000000000001E-2</v>
      </c>
      <c r="H14" s="2">
        <f>-data!H7</f>
        <v>-3.3099999999999997E-2</v>
      </c>
      <c r="I14" s="2">
        <f>-data!I7</f>
        <v>-2.29E-2</v>
      </c>
      <c r="J14" s="2">
        <f>-data!J7</f>
        <v>-1.95E-2</v>
      </c>
      <c r="K14" s="2">
        <f>-data!K7</f>
        <v>-1.49E-2</v>
      </c>
      <c r="L14" s="2">
        <f>-data!L7</f>
        <v>-1.41E-2</v>
      </c>
      <c r="M14" s="2">
        <f>-data!M7</f>
        <v>-1.2200000000000001E-2</v>
      </c>
      <c r="N14" s="2">
        <f>-data!N7</f>
        <v>-1.2699999999999999E-2</v>
      </c>
      <c r="O14" s="2">
        <f>-data!O7</f>
        <v>-1.0500000000000001E-2</v>
      </c>
      <c r="P14" s="2">
        <f>-data!P7</f>
        <v>-5.4000000000000003E-3</v>
      </c>
      <c r="Q14" s="2">
        <f>-data!Q7</f>
        <v>-4.4000000000000003E-3</v>
      </c>
      <c r="R14" s="2">
        <f>-data!R7</f>
        <v>-1.9E-3</v>
      </c>
      <c r="S14" s="2">
        <f>-data!S7</f>
        <v>-1.4E-3</v>
      </c>
      <c r="T14" s="2">
        <f>-data!T7</f>
        <v>-1E-3</v>
      </c>
      <c r="U14" s="5"/>
    </row>
    <row r="15" spans="1:28">
      <c r="A15" s="1" t="str">
        <f>data!A8</f>
        <v>59209: Free State open access cattle and crops (ZAOCC)</v>
      </c>
      <c r="B15" s="1" t="s">
        <v>61</v>
      </c>
      <c r="C15" s="2">
        <f>data!U8</f>
        <v>5.9700000000000003E-2</v>
      </c>
      <c r="D15" s="2">
        <f>data!V8</f>
        <v>5.1900000000000002E-2</v>
      </c>
      <c r="E15" s="2">
        <f>data!W8</f>
        <v>4.0500000000000001E-2</v>
      </c>
      <c r="F15" s="2">
        <f>data!X8</f>
        <v>4.9299999999999997E-2</v>
      </c>
      <c r="G15" s="2">
        <f>data!Y8</f>
        <v>4.2700000000000002E-2</v>
      </c>
      <c r="H15" s="2">
        <f>data!Z8</f>
        <v>3.6700000000000003E-2</v>
      </c>
      <c r="I15" s="2">
        <f>data!AA8</f>
        <v>2.9399999999999999E-2</v>
      </c>
      <c r="J15" s="2">
        <f>data!AB8</f>
        <v>2.3900000000000001E-2</v>
      </c>
      <c r="K15" s="2">
        <f>data!AC8</f>
        <v>2.3199999999999998E-2</v>
      </c>
      <c r="L15" s="2">
        <f>data!AD8</f>
        <v>2.47E-2</v>
      </c>
      <c r="M15" s="2">
        <f>data!AE8</f>
        <v>2.4400000000000002E-2</v>
      </c>
      <c r="N15" s="2">
        <f>data!AF8</f>
        <v>2.5600000000000001E-2</v>
      </c>
      <c r="O15" s="2">
        <f>data!AG8</f>
        <v>2.75E-2</v>
      </c>
      <c r="P15" s="2">
        <f>data!AH8</f>
        <v>1.9E-2</v>
      </c>
      <c r="Q15" s="2">
        <f>data!AI8</f>
        <v>1.4500000000000001E-2</v>
      </c>
      <c r="R15" s="2">
        <f>data!AJ8</f>
        <v>1.09E-2</v>
      </c>
      <c r="S15" s="2">
        <f>data!AK8</f>
        <v>7.1000000000000004E-3</v>
      </c>
      <c r="T15" s="2">
        <f>data!AL8</f>
        <v>5.7000000000000002E-3</v>
      </c>
      <c r="U15" s="5">
        <f>data!AM8</f>
        <v>12654</v>
      </c>
    </row>
    <row r="16" spans="1:28">
      <c r="B16" s="1" t="s">
        <v>62</v>
      </c>
      <c r="C16" s="2">
        <f>-data!C8</f>
        <v>-5.4300000000000001E-2</v>
      </c>
      <c r="D16" s="2">
        <f>-data!D8</f>
        <v>-5.74E-2</v>
      </c>
      <c r="E16" s="2">
        <f>-data!E8</f>
        <v>-4.58E-2</v>
      </c>
      <c r="F16" s="2">
        <f>-data!F8</f>
        <v>-0.05</v>
      </c>
      <c r="G16" s="2">
        <f>-data!G8</f>
        <v>-4.5499999999999999E-2</v>
      </c>
      <c r="H16" s="2">
        <f>-data!H8</f>
        <v>-3.8199999999999998E-2</v>
      </c>
      <c r="I16" s="2">
        <f>-data!I8</f>
        <v>-2.6599999999999999E-2</v>
      </c>
      <c r="J16" s="2">
        <f>-data!J8</f>
        <v>-2.1999999999999999E-2</v>
      </c>
      <c r="K16" s="2">
        <f>-data!K8</f>
        <v>-2.0899999999999998E-2</v>
      </c>
      <c r="L16" s="2">
        <f>-data!L8</f>
        <v>-1.9699999999999999E-2</v>
      </c>
      <c r="M16" s="2">
        <f>-data!M8</f>
        <v>-2.3E-2</v>
      </c>
      <c r="N16" s="2">
        <f>-data!N8</f>
        <v>-1.9900000000000001E-2</v>
      </c>
      <c r="O16" s="2">
        <f>-data!O8</f>
        <v>-1.83E-2</v>
      </c>
      <c r="P16" s="2">
        <f>-data!P8</f>
        <v>-1.4500000000000001E-2</v>
      </c>
      <c r="Q16" s="2">
        <f>-data!Q8</f>
        <v>-1.14E-2</v>
      </c>
      <c r="R16" s="2">
        <f>-data!R8</f>
        <v>-7.1000000000000004E-3</v>
      </c>
      <c r="S16" s="2">
        <f>-data!S8</f>
        <v>-3.0999999999999999E-3</v>
      </c>
      <c r="T16" s="2">
        <f>-data!T8</f>
        <v>-2.3999999999999998E-3</v>
      </c>
      <c r="U16" s="5"/>
    </row>
    <row r="17" spans="1:21">
      <c r="A17" s="1" t="str">
        <f>data!A9</f>
        <v>59210: Mzimkulu-Mkomazi midlands open access mixed farming (ZAMMO)</v>
      </c>
      <c r="B17" s="1" t="s">
        <v>63</v>
      </c>
      <c r="C17" s="2">
        <f>data!U9</f>
        <v>7.0499999999999993E-2</v>
      </c>
      <c r="D17" s="2">
        <f>data!V9</f>
        <v>6.4000000000000001E-2</v>
      </c>
      <c r="E17" s="2">
        <f>data!W9</f>
        <v>5.9900000000000002E-2</v>
      </c>
      <c r="F17" s="2">
        <f>data!X9</f>
        <v>6.3399999999999998E-2</v>
      </c>
      <c r="G17" s="2">
        <f>data!Y9</f>
        <v>4.8000000000000001E-2</v>
      </c>
      <c r="H17" s="2">
        <f>data!Z9</f>
        <v>3.78E-2</v>
      </c>
      <c r="I17" s="2">
        <f>data!AA9</f>
        <v>2.8199999999999999E-2</v>
      </c>
      <c r="J17" s="2">
        <f>data!AB9</f>
        <v>2.4400000000000002E-2</v>
      </c>
      <c r="K17" s="2">
        <f>data!AC9</f>
        <v>2.3099999999999999E-2</v>
      </c>
      <c r="L17" s="2">
        <f>data!AD9</f>
        <v>2.3800000000000002E-2</v>
      </c>
      <c r="M17" s="2">
        <f>data!AE9</f>
        <v>2.0899999999999998E-2</v>
      </c>
      <c r="N17" s="2">
        <f>data!AF9</f>
        <v>1.9599999999999999E-2</v>
      </c>
      <c r="O17" s="2">
        <f>data!AG9</f>
        <v>1.72E-2</v>
      </c>
      <c r="P17" s="2">
        <f>data!AH9</f>
        <v>1.26E-2</v>
      </c>
      <c r="Q17" s="2">
        <f>data!AI9</f>
        <v>9.9000000000000008E-3</v>
      </c>
      <c r="R17" s="2">
        <f>data!AJ9</f>
        <v>7.4999999999999997E-3</v>
      </c>
      <c r="S17" s="2">
        <f>data!AK9</f>
        <v>5.5999999999999999E-3</v>
      </c>
      <c r="T17" s="2">
        <f>data!AL9</f>
        <v>3.7000000000000002E-3</v>
      </c>
      <c r="U17" s="5">
        <f>data!AM9</f>
        <v>467526</v>
      </c>
    </row>
    <row r="18" spans="1:21">
      <c r="B18" s="1" t="s">
        <v>64</v>
      </c>
      <c r="C18" s="2">
        <f>-data!C9</f>
        <v>-7.2800000000000004E-2</v>
      </c>
      <c r="D18" s="2">
        <f>-data!D9</f>
        <v>-6.4699999999999994E-2</v>
      </c>
      <c r="E18" s="2">
        <f>-data!E9</f>
        <v>-6.4699999999999994E-2</v>
      </c>
      <c r="F18" s="2">
        <f>-data!F9</f>
        <v>-6.5199999999999994E-2</v>
      </c>
      <c r="G18" s="2">
        <f>-data!G9</f>
        <v>-4.2799999999999998E-2</v>
      </c>
      <c r="H18" s="2">
        <f>-data!H9</f>
        <v>-2.9000000000000001E-2</v>
      </c>
      <c r="I18" s="2">
        <f>-data!I9</f>
        <v>-2.01E-2</v>
      </c>
      <c r="J18" s="2">
        <f>-data!J9</f>
        <v>-1.8100000000000002E-2</v>
      </c>
      <c r="K18" s="2">
        <f>-data!K9</f>
        <v>-1.44E-2</v>
      </c>
      <c r="L18" s="2">
        <f>-data!L9</f>
        <v>-1.43E-2</v>
      </c>
      <c r="M18" s="2">
        <f>-data!M9</f>
        <v>-1.29E-2</v>
      </c>
      <c r="N18" s="2">
        <f>-data!N9</f>
        <v>-1.17E-2</v>
      </c>
      <c r="O18" s="2">
        <f>-data!O9</f>
        <v>-1.1299999999999999E-2</v>
      </c>
      <c r="P18" s="2">
        <f>-data!P9</f>
        <v>-6.4000000000000003E-3</v>
      </c>
      <c r="Q18" s="2">
        <f>-data!Q9</f>
        <v>-4.3E-3</v>
      </c>
      <c r="R18" s="2">
        <f>-data!R9</f>
        <v>-2.2000000000000001E-3</v>
      </c>
      <c r="S18" s="2">
        <f>-data!S9</f>
        <v>-1.6000000000000001E-3</v>
      </c>
      <c r="T18" s="2">
        <f>-data!T9</f>
        <v>-8.9999999999999998E-4</v>
      </c>
      <c r="U18" s="5"/>
    </row>
    <row r="19" spans="1:21">
      <c r="A19" s="1" t="str">
        <f>data!A10</f>
        <v>59304: North coast open access intense cultivation (ZANCC)</v>
      </c>
      <c r="B19" s="1" t="s">
        <v>65</v>
      </c>
      <c r="C19" s="2">
        <f>data!U10</f>
        <v>7.0800000000000002E-2</v>
      </c>
      <c r="D19" s="2">
        <f>data!V10</f>
        <v>6.1100000000000002E-2</v>
      </c>
      <c r="E19" s="2">
        <f>data!W10</f>
        <v>5.9299999999999999E-2</v>
      </c>
      <c r="F19" s="2">
        <f>data!X10</f>
        <v>6.3600000000000004E-2</v>
      </c>
      <c r="G19" s="2">
        <f>data!Y10</f>
        <v>5.7500000000000002E-2</v>
      </c>
      <c r="H19" s="2">
        <f>data!Z10</f>
        <v>4.7199999999999999E-2</v>
      </c>
      <c r="I19" s="2">
        <f>data!AA10</f>
        <v>3.1600000000000003E-2</v>
      </c>
      <c r="J19" s="2">
        <f>data!AB10</f>
        <v>2.4400000000000002E-2</v>
      </c>
      <c r="K19" s="2">
        <f>data!AC10</f>
        <v>2.0500000000000001E-2</v>
      </c>
      <c r="L19" s="2">
        <f>data!AD10</f>
        <v>2.1100000000000001E-2</v>
      </c>
      <c r="M19" s="2">
        <f>data!AE10</f>
        <v>1.84E-2</v>
      </c>
      <c r="N19" s="2">
        <f>data!AF10</f>
        <v>1.4500000000000001E-2</v>
      </c>
      <c r="O19" s="2">
        <f>data!AG10</f>
        <v>1.26E-2</v>
      </c>
      <c r="P19" s="2">
        <f>data!AH10</f>
        <v>8.2000000000000007E-3</v>
      </c>
      <c r="Q19" s="2">
        <f>data!AI10</f>
        <v>8.0000000000000002E-3</v>
      </c>
      <c r="R19" s="2">
        <f>data!AJ10</f>
        <v>5.4999999999999997E-3</v>
      </c>
      <c r="S19" s="2">
        <f>data!AK10</f>
        <v>4.7000000000000002E-3</v>
      </c>
      <c r="T19" s="2">
        <f>data!AL10</f>
        <v>3.3E-3</v>
      </c>
      <c r="U19" s="5">
        <f>data!AM10</f>
        <v>506760</v>
      </c>
    </row>
    <row r="20" spans="1:21">
      <c r="B20" s="1" t="s">
        <v>66</v>
      </c>
      <c r="C20" s="2">
        <f>-data!C10</f>
        <v>-7.1400000000000005E-2</v>
      </c>
      <c r="D20" s="2">
        <f>-data!D10</f>
        <v>-6.2E-2</v>
      </c>
      <c r="E20" s="2">
        <f>-data!E10</f>
        <v>-6.2199999999999998E-2</v>
      </c>
      <c r="F20" s="2">
        <f>-data!F10</f>
        <v>-6.3799999999999996E-2</v>
      </c>
      <c r="G20" s="2">
        <f>-data!G10</f>
        <v>-4.9700000000000001E-2</v>
      </c>
      <c r="H20" s="2">
        <f>-data!H10</f>
        <v>-3.7400000000000003E-2</v>
      </c>
      <c r="I20" s="2">
        <f>-data!I10</f>
        <v>-2.5499999999999998E-2</v>
      </c>
      <c r="J20" s="2">
        <f>-data!J10</f>
        <v>-2.07E-2</v>
      </c>
      <c r="K20" s="2">
        <f>-data!K10</f>
        <v>-1.49E-2</v>
      </c>
      <c r="L20" s="2">
        <f>-data!L10</f>
        <v>-1.37E-2</v>
      </c>
      <c r="M20" s="2">
        <f>-data!M10</f>
        <v>-1.21E-2</v>
      </c>
      <c r="N20" s="2">
        <f>-data!N10</f>
        <v>-1.03E-2</v>
      </c>
      <c r="O20" s="2">
        <f>-data!O10</f>
        <v>-8.2000000000000007E-3</v>
      </c>
      <c r="P20" s="2">
        <f>-data!P10</f>
        <v>-5.0000000000000001E-3</v>
      </c>
      <c r="Q20" s="2">
        <f>-data!Q10</f>
        <v>-4.3E-3</v>
      </c>
      <c r="R20" s="2">
        <f>-data!R10</f>
        <v>-2E-3</v>
      </c>
      <c r="S20" s="2">
        <f>-data!S10</f>
        <v>-1.6000000000000001E-3</v>
      </c>
      <c r="T20" s="2">
        <f>-data!T10</f>
        <v>-1.1999999999999999E-3</v>
      </c>
      <c r="U20" s="5"/>
    </row>
    <row r="21" spans="1:21">
      <c r="A21" s="1" t="str">
        <f>data!A11</f>
        <v>59305: South coast intensive open access cropping (ZASCO)</v>
      </c>
      <c r="B21" s="1" t="s">
        <v>67</v>
      </c>
      <c r="C21" s="2">
        <f>data!U11</f>
        <v>6.5299999999999997E-2</v>
      </c>
      <c r="D21" s="2">
        <f>data!V11</f>
        <v>5.5300000000000002E-2</v>
      </c>
      <c r="E21" s="2">
        <f>data!W11</f>
        <v>5.4800000000000001E-2</v>
      </c>
      <c r="F21" s="2">
        <f>data!X11</f>
        <v>6.08E-2</v>
      </c>
      <c r="G21" s="2">
        <f>data!Y11</f>
        <v>5.1999999999999998E-2</v>
      </c>
      <c r="H21" s="2">
        <f>data!Z11</f>
        <v>4.6100000000000002E-2</v>
      </c>
      <c r="I21" s="2">
        <f>data!AA11</f>
        <v>3.3599999999999998E-2</v>
      </c>
      <c r="J21" s="2">
        <f>data!AB11</f>
        <v>2.76E-2</v>
      </c>
      <c r="K21" s="2">
        <f>data!AC11</f>
        <v>2.3599999999999999E-2</v>
      </c>
      <c r="L21" s="2">
        <f>data!AD11</f>
        <v>2.4500000000000001E-2</v>
      </c>
      <c r="M21" s="2">
        <f>data!AE11</f>
        <v>2.0400000000000001E-2</v>
      </c>
      <c r="N21" s="2">
        <f>data!AF11</f>
        <v>1.6400000000000001E-2</v>
      </c>
      <c r="O21" s="2">
        <f>data!AG11</f>
        <v>1.5299999999999999E-2</v>
      </c>
      <c r="P21" s="2">
        <f>data!AH11</f>
        <v>1.0999999999999999E-2</v>
      </c>
      <c r="Q21" s="2">
        <f>data!AI11</f>
        <v>9.7000000000000003E-3</v>
      </c>
      <c r="R21" s="2">
        <f>data!AJ11</f>
        <v>6.4999999999999997E-3</v>
      </c>
      <c r="S21" s="2">
        <f>data!AK11</f>
        <v>5.3E-3</v>
      </c>
      <c r="T21" s="2">
        <f>data!AL11</f>
        <v>3.0999999999999999E-3</v>
      </c>
      <c r="U21" s="5">
        <f>data!AM11</f>
        <v>429462</v>
      </c>
    </row>
    <row r="22" spans="1:21">
      <c r="B22" s="1" t="s">
        <v>68</v>
      </c>
      <c r="C22" s="2">
        <f>-data!C11</f>
        <v>-6.6699999999999995E-2</v>
      </c>
      <c r="D22" s="2">
        <f>-data!D11</f>
        <v>-5.7700000000000001E-2</v>
      </c>
      <c r="E22" s="2">
        <f>-data!E11</f>
        <v>-5.7799999999999997E-2</v>
      </c>
      <c r="F22" s="2">
        <f>-data!F11</f>
        <v>-6.0999999999999999E-2</v>
      </c>
      <c r="G22" s="2">
        <f>-data!G11</f>
        <v>-4.8899999999999999E-2</v>
      </c>
      <c r="H22" s="2">
        <f>-data!H11</f>
        <v>-3.9899999999999998E-2</v>
      </c>
      <c r="I22" s="2">
        <f>-data!I11</f>
        <v>-2.8500000000000001E-2</v>
      </c>
      <c r="J22" s="2">
        <f>-data!J11</f>
        <v>-2.3199999999999998E-2</v>
      </c>
      <c r="K22" s="2">
        <f>-data!K11</f>
        <v>-1.72E-2</v>
      </c>
      <c r="L22" s="2">
        <f>-data!L11</f>
        <v>-1.6199999999999999E-2</v>
      </c>
      <c r="M22" s="2">
        <f>-data!M11</f>
        <v>-1.3599999999999999E-2</v>
      </c>
      <c r="N22" s="2">
        <f>-data!N11</f>
        <v>-1.18E-2</v>
      </c>
      <c r="O22" s="2">
        <f>-data!O11</f>
        <v>-1.04E-2</v>
      </c>
      <c r="P22" s="2">
        <f>-data!P11</f>
        <v>-5.4000000000000003E-3</v>
      </c>
      <c r="Q22" s="2">
        <f>-data!Q11</f>
        <v>-4.1999999999999997E-3</v>
      </c>
      <c r="R22" s="2">
        <f>-data!R11</f>
        <v>-2.0999999999999999E-3</v>
      </c>
      <c r="S22" s="2">
        <f>-data!S11</f>
        <v>-1.4E-3</v>
      </c>
      <c r="T22" s="2">
        <f>-data!T11</f>
        <v>-1.1999999999999999E-3</v>
      </c>
      <c r="U22" s="5"/>
    </row>
    <row r="23" spans="1:21">
      <c r="A23" s="1" t="str">
        <f>data!A12</f>
        <v>All ten livelihood zones</v>
      </c>
      <c r="B23" s="1" t="s">
        <v>71</v>
      </c>
      <c r="C23" s="2">
        <f>data!U12</f>
        <v>6.9900000000000004E-2</v>
      </c>
      <c r="D23" s="2">
        <f>data!V12</f>
        <v>6.1499999999999999E-2</v>
      </c>
      <c r="E23" s="2">
        <f>data!W12</f>
        <v>5.9900000000000002E-2</v>
      </c>
      <c r="F23" s="2">
        <f>data!X12</f>
        <v>6.3299999999999995E-2</v>
      </c>
      <c r="G23" s="2">
        <f>data!Y12</f>
        <v>5.2299999999999999E-2</v>
      </c>
      <c r="H23" s="2">
        <f>data!Z12</f>
        <v>4.3099999999999999E-2</v>
      </c>
      <c r="I23" s="2">
        <f>data!AA12</f>
        <v>3.09E-2</v>
      </c>
      <c r="J23" s="2">
        <f>data!AB12</f>
        <v>2.5100000000000001E-2</v>
      </c>
      <c r="K23" s="2">
        <f>data!AC12</f>
        <v>2.2200000000000001E-2</v>
      </c>
      <c r="L23" s="2">
        <f>data!AD12</f>
        <v>2.2800000000000001E-2</v>
      </c>
      <c r="M23" s="2">
        <f>data!AE12</f>
        <v>1.9699999999999999E-2</v>
      </c>
      <c r="N23" s="2">
        <f>data!AF12</f>
        <v>1.7100000000000001E-2</v>
      </c>
      <c r="O23" s="2">
        <f>data!AG12</f>
        <v>1.52E-2</v>
      </c>
      <c r="P23" s="2">
        <f>data!AH12</f>
        <v>0.01</v>
      </c>
      <c r="Q23" s="2">
        <f>data!AI12</f>
        <v>9.1000000000000004E-3</v>
      </c>
      <c r="R23" s="2">
        <f>data!AJ12</f>
        <v>6.1999999999999998E-3</v>
      </c>
      <c r="S23" s="2">
        <f>data!AK12</f>
        <v>5.1999999999999998E-3</v>
      </c>
      <c r="T23" s="2">
        <f>data!AL12</f>
        <v>3.5999999999999999E-3</v>
      </c>
      <c r="U23" s="5">
        <f>data!AM12</f>
        <v>4787697</v>
      </c>
    </row>
    <row r="24" spans="1:21">
      <c r="B24" s="1" t="s">
        <v>72</v>
      </c>
      <c r="C24" s="2">
        <f>-data!C12</f>
        <v>-7.0499999999999993E-2</v>
      </c>
      <c r="D24" s="2">
        <f>-data!D12</f>
        <v>-6.2799999999999995E-2</v>
      </c>
      <c r="E24" s="2">
        <f>-data!E12</f>
        <v>-6.3399999999999998E-2</v>
      </c>
      <c r="F24" s="2">
        <f>-data!F12</f>
        <v>-6.3700000000000007E-2</v>
      </c>
      <c r="G24" s="2">
        <f>-data!G12</f>
        <v>-4.5699999999999998E-2</v>
      </c>
      <c r="H24" s="2">
        <f>-data!H12</f>
        <v>-3.39E-2</v>
      </c>
      <c r="I24" s="2">
        <f>-data!I12</f>
        <v>-2.3800000000000002E-2</v>
      </c>
      <c r="J24" s="2">
        <f>-data!J12</f>
        <v>-0.02</v>
      </c>
      <c r="K24" s="2">
        <f>-data!K12</f>
        <v>-1.52E-2</v>
      </c>
      <c r="L24" s="2">
        <f>-data!L12</f>
        <v>-1.4200000000000001E-2</v>
      </c>
      <c r="M24" s="2">
        <f>-data!M12</f>
        <v>-1.2500000000000001E-2</v>
      </c>
      <c r="N24" s="2">
        <f>-data!N12</f>
        <v>-1.14E-2</v>
      </c>
      <c r="O24" s="2">
        <f>-data!O12</f>
        <v>-9.7000000000000003E-3</v>
      </c>
      <c r="P24" s="2">
        <f>-data!P12</f>
        <v>-5.4999999999999997E-3</v>
      </c>
      <c r="Q24" s="2">
        <f>-data!Q12</f>
        <v>-4.1000000000000003E-3</v>
      </c>
      <c r="R24" s="2">
        <f>-data!R12</f>
        <v>-2E-3</v>
      </c>
      <c r="S24" s="2">
        <f>-data!S12</f>
        <v>-1.5E-3</v>
      </c>
      <c r="T24" s="2">
        <f>-data!T12</f>
        <v>-1.1999999999999999E-3</v>
      </c>
      <c r="U24" s="5"/>
    </row>
    <row r="25" spans="1:21">
      <c r="A25" s="1" t="str">
        <f>data!A13</f>
        <v>(11 rows)</v>
      </c>
    </row>
    <row r="26" spans="1:21">
      <c r="D26"/>
      <c r="E26"/>
      <c r="F26"/>
      <c r="G26"/>
      <c r="H26"/>
      <c r="I26"/>
      <c r="J26"/>
      <c r="K26"/>
      <c r="L26"/>
      <c r="M26"/>
    </row>
    <row r="27" spans="1:21">
      <c r="A27" s="2"/>
      <c r="D27"/>
      <c r="E27"/>
      <c r="F27"/>
      <c r="G27"/>
      <c r="H27"/>
      <c r="I27"/>
      <c r="J27"/>
      <c r="K27"/>
      <c r="L27"/>
      <c r="M27"/>
    </row>
    <row r="28" spans="1:21">
      <c r="D28"/>
      <c r="E28"/>
      <c r="F28"/>
      <c r="G28"/>
      <c r="H28"/>
      <c r="I28"/>
      <c r="J28"/>
      <c r="K28"/>
      <c r="L28"/>
      <c r="M28"/>
    </row>
    <row r="29" spans="1:21">
      <c r="A29" s="2"/>
      <c r="D29"/>
      <c r="E29" s="3"/>
      <c r="F29" s="3"/>
      <c r="G29" s="3"/>
      <c r="H29"/>
      <c r="I29"/>
      <c r="J29"/>
      <c r="K29"/>
      <c r="L29"/>
      <c r="M29"/>
    </row>
    <row r="30" spans="1:21">
      <c r="D30"/>
      <c r="E30" s="3"/>
      <c r="F30" s="3"/>
      <c r="G30" s="3"/>
      <c r="H30"/>
      <c r="I30"/>
      <c r="J30"/>
      <c r="K30"/>
      <c r="L30"/>
      <c r="M30"/>
    </row>
    <row r="31" spans="1:21">
      <c r="D31"/>
      <c r="E31" s="3"/>
      <c r="F31" s="3"/>
      <c r="G31" s="3"/>
      <c r="H31"/>
      <c r="I31"/>
      <c r="J31"/>
      <c r="K31"/>
      <c r="L31"/>
      <c r="M31"/>
    </row>
    <row r="32" spans="1:21">
      <c r="D32"/>
      <c r="E32"/>
      <c r="F32"/>
      <c r="G32"/>
      <c r="H32"/>
      <c r="I32"/>
      <c r="J32"/>
      <c r="K32"/>
      <c r="L32"/>
      <c r="M32"/>
    </row>
    <row r="33" spans="4:13">
      <c r="D33"/>
      <c r="E33"/>
      <c r="F33"/>
      <c r="G33"/>
      <c r="H33"/>
      <c r="I33"/>
      <c r="J33"/>
      <c r="K33"/>
      <c r="L33"/>
      <c r="M33"/>
    </row>
    <row r="34" spans="4:13">
      <c r="D34"/>
      <c r="E34"/>
      <c r="F34"/>
      <c r="G34"/>
      <c r="H34"/>
      <c r="I34"/>
      <c r="J34"/>
      <c r="K34"/>
      <c r="L34"/>
      <c r="M34"/>
    </row>
    <row r="35" spans="4:13">
      <c r="D35"/>
      <c r="E35"/>
      <c r="F35"/>
      <c r="G35"/>
      <c r="H35"/>
      <c r="I35"/>
      <c r="J35"/>
      <c r="K35"/>
      <c r="L35"/>
      <c r="M35"/>
    </row>
    <row r="36" spans="4:13">
      <c r="D36"/>
      <c r="E36"/>
      <c r="F36"/>
      <c r="G36"/>
      <c r="H36"/>
      <c r="I36"/>
      <c r="J36"/>
      <c r="K36"/>
      <c r="L36"/>
      <c r="M36"/>
    </row>
    <row r="37" spans="4:13">
      <c r="D37"/>
      <c r="E37"/>
      <c r="F37"/>
      <c r="G37"/>
      <c r="H37"/>
      <c r="I37"/>
      <c r="J37"/>
      <c r="K37"/>
      <c r="L37"/>
      <c r="M37"/>
    </row>
    <row r="38" spans="4:13">
      <c r="D38"/>
      <c r="E38"/>
      <c r="F38"/>
      <c r="G38"/>
      <c r="H38"/>
      <c r="I38"/>
      <c r="J38"/>
      <c r="K38"/>
      <c r="L38"/>
      <c r="M38"/>
    </row>
    <row r="39" spans="4:13">
      <c r="D39"/>
      <c r="E39"/>
      <c r="F39"/>
      <c r="G39"/>
      <c r="H39"/>
      <c r="I39"/>
      <c r="J39"/>
      <c r="K39"/>
      <c r="L39"/>
      <c r="M39"/>
    </row>
    <row r="40" spans="4:13">
      <c r="D40"/>
      <c r="E40"/>
      <c r="F40"/>
      <c r="G40"/>
      <c r="H40"/>
      <c r="I40"/>
      <c r="J40"/>
      <c r="K40"/>
      <c r="L40"/>
      <c r="M40"/>
    </row>
    <row r="41" spans="4:13">
      <c r="D41"/>
      <c r="E41"/>
      <c r="F41"/>
      <c r="G41"/>
      <c r="H41"/>
      <c r="I41"/>
      <c r="J41"/>
      <c r="K41"/>
      <c r="L41"/>
      <c r="M41"/>
    </row>
    <row r="42" spans="4:13">
      <c r="D42"/>
      <c r="E42"/>
      <c r="F42"/>
      <c r="G42"/>
      <c r="H42"/>
      <c r="I42"/>
      <c r="J42"/>
      <c r="K42"/>
      <c r="L42"/>
      <c r="M42"/>
    </row>
    <row r="43" spans="4:13">
      <c r="D43"/>
      <c r="E43"/>
      <c r="F43"/>
      <c r="G43"/>
      <c r="H43"/>
      <c r="I43"/>
      <c r="J43"/>
      <c r="K43"/>
      <c r="L43"/>
      <c r="M43"/>
    </row>
    <row r="44" spans="4:13">
      <c r="D44"/>
      <c r="E44"/>
      <c r="F44"/>
      <c r="G44"/>
      <c r="H44"/>
      <c r="I44"/>
      <c r="J44"/>
      <c r="K44"/>
      <c r="L44"/>
      <c r="M44"/>
    </row>
    <row r="45" spans="4:13">
      <c r="D45"/>
      <c r="E45"/>
      <c r="F45"/>
      <c r="G45"/>
      <c r="H45"/>
      <c r="I45"/>
      <c r="J45"/>
      <c r="K45"/>
      <c r="L45"/>
      <c r="M45"/>
    </row>
    <row r="46" spans="4:13">
      <c r="D46"/>
      <c r="E46"/>
      <c r="F46"/>
      <c r="G46"/>
      <c r="H46"/>
      <c r="I46"/>
      <c r="J46"/>
      <c r="K46"/>
      <c r="L46"/>
      <c r="M46"/>
    </row>
    <row r="47" spans="4:13">
      <c r="D47"/>
      <c r="E47"/>
      <c r="F47"/>
      <c r="G47"/>
      <c r="H47"/>
      <c r="I47"/>
      <c r="J47"/>
      <c r="K47"/>
      <c r="L47"/>
      <c r="M47"/>
    </row>
    <row r="48" spans="4:13">
      <c r="D48"/>
      <c r="E48"/>
      <c r="F48"/>
      <c r="G48"/>
      <c r="H48"/>
      <c r="I48"/>
      <c r="J48"/>
      <c r="K48"/>
      <c r="L48"/>
      <c r="M48"/>
    </row>
    <row r="49" spans="2:106">
      <c r="H49"/>
      <c r="I49"/>
      <c r="J49"/>
      <c r="K49"/>
      <c r="L49"/>
      <c r="M49"/>
    </row>
    <row r="50" spans="2:106">
      <c r="B50" t="s">
        <v>89</v>
      </c>
      <c r="C50" t="s">
        <v>73</v>
      </c>
      <c r="D50" s="8" t="s">
        <v>86</v>
      </c>
      <c r="E50" t="s">
        <v>85</v>
      </c>
      <c r="F50" s="11" t="s">
        <v>84</v>
      </c>
      <c r="G50" s="2" t="s">
        <v>79</v>
      </c>
      <c r="K50">
        <v>59105</v>
      </c>
      <c r="L50" t="s">
        <v>73</v>
      </c>
      <c r="M50" s="8" t="s">
        <v>86</v>
      </c>
      <c r="N50" t="s">
        <v>85</v>
      </c>
      <c r="O50" s="11" t="s">
        <v>84</v>
      </c>
      <c r="P50" s="2" t="s">
        <v>79</v>
      </c>
      <c r="T50">
        <v>59207</v>
      </c>
      <c r="U50" t="s">
        <v>73</v>
      </c>
      <c r="V50" s="8" t="s">
        <v>86</v>
      </c>
      <c r="W50" t="s">
        <v>85</v>
      </c>
      <c r="X50" s="11" t="s">
        <v>84</v>
      </c>
      <c r="Y50" s="2" t="s">
        <v>79</v>
      </c>
      <c r="AC50">
        <v>59207</v>
      </c>
      <c r="AD50" t="s">
        <v>73</v>
      </c>
      <c r="AE50" s="8" t="s">
        <v>86</v>
      </c>
      <c r="AF50" t="s">
        <v>85</v>
      </c>
      <c r="AG50" s="11" t="s">
        <v>84</v>
      </c>
      <c r="AH50" s="2" t="s">
        <v>79</v>
      </c>
      <c r="AM50">
        <v>59207</v>
      </c>
      <c r="AN50" t="s">
        <v>73</v>
      </c>
      <c r="AO50" s="8" t="s">
        <v>86</v>
      </c>
      <c r="AP50" t="s">
        <v>85</v>
      </c>
      <c r="AQ50" s="11" t="s">
        <v>84</v>
      </c>
      <c r="AR50" s="2" t="s">
        <v>79</v>
      </c>
      <c r="AS50" s="2"/>
      <c r="AT50" s="2"/>
      <c r="AW50">
        <v>59207</v>
      </c>
      <c r="AX50" t="s">
        <v>73</v>
      </c>
      <c r="AY50" s="8" t="s">
        <v>86</v>
      </c>
      <c r="AZ50" t="s">
        <v>85</v>
      </c>
      <c r="BA50" s="11" t="s">
        <v>84</v>
      </c>
      <c r="BB50" s="2" t="s">
        <v>79</v>
      </c>
      <c r="BC50" s="2"/>
      <c r="BD50" s="2"/>
      <c r="BG50">
        <v>59207</v>
      </c>
      <c r="BH50" t="s">
        <v>73</v>
      </c>
      <c r="BI50" s="8" t="s">
        <v>86</v>
      </c>
      <c r="BJ50" t="s">
        <v>85</v>
      </c>
      <c r="BK50" s="11" t="s">
        <v>84</v>
      </c>
      <c r="BL50" s="2" t="s">
        <v>79</v>
      </c>
      <c r="BM50" s="2"/>
      <c r="BN50" s="2"/>
      <c r="BQ50">
        <v>59207</v>
      </c>
      <c r="BR50" t="s">
        <v>73</v>
      </c>
      <c r="BS50" s="8" t="s">
        <v>86</v>
      </c>
      <c r="BT50" t="s">
        <v>85</v>
      </c>
      <c r="BU50" s="11" t="s">
        <v>84</v>
      </c>
      <c r="BV50" s="2" t="s">
        <v>79</v>
      </c>
      <c r="BW50" s="2"/>
      <c r="BX50" s="2"/>
      <c r="CK50">
        <v>59304</v>
      </c>
      <c r="CL50" t="s">
        <v>73</v>
      </c>
      <c r="CM50" s="8" t="s">
        <v>86</v>
      </c>
      <c r="CN50" t="s">
        <v>85</v>
      </c>
      <c r="CO50" s="11" t="s">
        <v>84</v>
      </c>
      <c r="CP50" s="2" t="s">
        <v>79</v>
      </c>
      <c r="CQ50" s="2"/>
      <c r="CR50" s="2"/>
      <c r="CU50">
        <v>59304</v>
      </c>
      <c r="CV50" t="s">
        <v>73</v>
      </c>
      <c r="CW50" s="8" t="s">
        <v>86</v>
      </c>
      <c r="CX50" t="s">
        <v>85</v>
      </c>
      <c r="CY50" s="11" t="s">
        <v>84</v>
      </c>
      <c r="CZ50" s="2" t="s">
        <v>79</v>
      </c>
      <c r="DA50" s="2"/>
      <c r="DB50" s="2"/>
    </row>
    <row r="51" spans="2:106">
      <c r="B51" t="s">
        <v>74</v>
      </c>
      <c r="C51" s="2">
        <f>C23-C24</f>
        <v>0.1404</v>
      </c>
      <c r="D51" s="2">
        <f>SUM(D23:F23)-SUM(D24:F24)</f>
        <v>0.37459999999999999</v>
      </c>
      <c r="E51" s="2">
        <f>SUM(G23:N23)</f>
        <v>0.23320000000000002</v>
      </c>
      <c r="F51" s="2">
        <f>-SUM(G24:O24)</f>
        <v>0.18640000000000001</v>
      </c>
      <c r="G51" s="2">
        <f>SUM(O23:T23)-SUM(P24:T24)</f>
        <v>6.359999999999999E-2</v>
      </c>
      <c r="K51" t="s">
        <v>74</v>
      </c>
      <c r="L51" s="2">
        <f>SUM(C3)-SUM(C4)</f>
        <v>0.1532</v>
      </c>
      <c r="M51" s="2">
        <f>SUM(D3:F3)-SUM(D4:F4)</f>
        <v>0.40839999999999999</v>
      </c>
      <c r="N51" s="2">
        <f>SUM(G3:N3)</f>
        <v>0.22060000000000002</v>
      </c>
      <c r="O51" s="2">
        <f>-SUM(G4:O4)</f>
        <v>0.1462</v>
      </c>
      <c r="P51" s="2">
        <f>SUM(O3:T3)-SUM(P4:T4)</f>
        <v>6.8899999999999989E-2</v>
      </c>
      <c r="T51" t="s">
        <v>74</v>
      </c>
      <c r="U51" s="2">
        <f>SUM(C5)-SUM(C6)</f>
        <v>0.13450000000000001</v>
      </c>
      <c r="V51" s="2">
        <f>SUM(D5:F5)-SUM(D6:F6)</f>
        <v>0.36109999999999998</v>
      </c>
      <c r="W51" s="2">
        <f>SUM(G5:N5)</f>
        <v>0.24120000000000003</v>
      </c>
      <c r="X51" s="2">
        <f>-SUM(G6:O6)</f>
        <v>0.1986</v>
      </c>
      <c r="Y51" s="2">
        <f>SUM(O5:T5)-SUM(P6:T6)</f>
        <v>6.3E-2</v>
      </c>
      <c r="AC51" t="s">
        <v>74</v>
      </c>
      <c r="AD51" s="2">
        <f>SUM(C7)-SUM(C8)</f>
        <v>0.1419</v>
      </c>
      <c r="AE51" s="2">
        <f>SUM(D7:F7)-SUM(D8:F8)</f>
        <v>0.378</v>
      </c>
      <c r="AF51" s="2">
        <f>SUM(G7:N7)</f>
        <v>0.2321</v>
      </c>
      <c r="AG51" s="2">
        <f>-SUM(G8:O8)</f>
        <v>0.18269999999999997</v>
      </c>
      <c r="AH51" s="2">
        <f>SUM(O7:T7)-SUM(P8:T8)</f>
        <v>6.2899999999999998E-2</v>
      </c>
      <c r="AM51" t="s">
        <v>74</v>
      </c>
      <c r="AN51" s="2">
        <f>SUM(C9)-SUM(C10)</f>
        <v>0.1444</v>
      </c>
      <c r="AO51" s="2">
        <f>SUM(D9:F9)-SUM(D10:F10)</f>
        <v>0.38900000000000001</v>
      </c>
      <c r="AP51" s="2">
        <f>SUM(G9:N9)</f>
        <v>0.2281</v>
      </c>
      <c r="AQ51" s="2">
        <f>-SUM(G10:O10)</f>
        <v>0.1762</v>
      </c>
      <c r="AR51" s="2">
        <f>SUM(O9:T9)-SUM(P10:T10)</f>
        <v>6.0200000000000004E-2</v>
      </c>
      <c r="AS51" s="2"/>
      <c r="AT51" s="2"/>
      <c r="AW51" t="s">
        <v>74</v>
      </c>
      <c r="AX51" s="2">
        <f>SUM(C11)-SUM(C12)</f>
        <v>0.1469</v>
      </c>
      <c r="AY51" s="2">
        <f>SUM(D11:F11)-SUM(D12:F12)</f>
        <v>0.39610000000000001</v>
      </c>
      <c r="AZ51" s="2">
        <f>SUM(G11:N11)</f>
        <v>0.22209999999999996</v>
      </c>
      <c r="BA51" s="2">
        <f>-SUM(G12:O12)</f>
        <v>0.16859999999999997</v>
      </c>
      <c r="BB51" s="2">
        <f>SUM(O11:T11)-SUM(P12:T12)</f>
        <v>6.4100000000000004E-2</v>
      </c>
      <c r="BC51" s="2"/>
      <c r="BD51" s="2"/>
      <c r="BG51" t="s">
        <v>74</v>
      </c>
      <c r="BH51" s="2">
        <f>SUM(C13)-SUM(C14)</f>
        <v>0.14629999999999999</v>
      </c>
      <c r="BI51" s="2">
        <f>SUM(D13:F13)-SUM(D14:F14)</f>
        <v>0.38010000000000005</v>
      </c>
      <c r="BJ51" s="2">
        <f>SUM(G13:N13)</f>
        <v>0.22699999999999998</v>
      </c>
      <c r="BK51" s="2">
        <f>-SUM(G14:O14)</f>
        <v>0.18210000000000001</v>
      </c>
      <c r="BL51" s="2">
        <f>SUM(O13:T13)-SUM(P14:T14)</f>
        <v>6.3300000000000009E-2</v>
      </c>
      <c r="BM51" s="2"/>
      <c r="BN51" s="2"/>
      <c r="BQ51" t="s">
        <v>74</v>
      </c>
      <c r="BR51" s="2">
        <f>SUM(C15)-SUM(C16)</f>
        <v>0.114</v>
      </c>
      <c r="BS51" s="2">
        <f>SUM(D15:F15)-SUM(D16:F16)</f>
        <v>0.2949</v>
      </c>
      <c r="BT51" s="2">
        <f>SUM(G15:N15)</f>
        <v>0.2306</v>
      </c>
      <c r="BU51" s="2">
        <f>-SUM(G16:O16)</f>
        <v>0.2341</v>
      </c>
      <c r="BV51" s="2">
        <f>SUM(O15:T15)-SUM(P16:T16)</f>
        <v>0.12319999999999998</v>
      </c>
      <c r="BW51" s="2"/>
      <c r="BX51" s="2"/>
      <c r="CK51" t="s">
        <v>74</v>
      </c>
      <c r="CL51" s="2">
        <f>SUM(C19)-SUM(C20)</f>
        <v>0.14219999999999999</v>
      </c>
      <c r="CM51" s="2">
        <f>SUM(D19:F19)-SUM(D20:F20)</f>
        <v>0.372</v>
      </c>
      <c r="CN51" s="2">
        <f>SUM(G19:N19)</f>
        <v>0.23520000000000002</v>
      </c>
      <c r="CO51" s="2">
        <f>-SUM(G20:O20)</f>
        <v>0.1925</v>
      </c>
      <c r="CP51" s="2">
        <f>SUM(O19:T19)-SUM(P20:T20)</f>
        <v>5.6399999999999999E-2</v>
      </c>
      <c r="CQ51" s="2"/>
      <c r="CR51" s="2"/>
      <c r="CU51" t="s">
        <v>74</v>
      </c>
      <c r="CV51" s="2">
        <f>SUM(C21)-SUM(C22)</f>
        <v>0.13200000000000001</v>
      </c>
      <c r="CW51" s="2">
        <f>SUM(D21:F21)-SUM(D22:F22)</f>
        <v>0.34739999999999999</v>
      </c>
      <c r="CX51" s="2">
        <f>SUM(G21:N21)</f>
        <v>0.2442</v>
      </c>
      <c r="CY51" s="2">
        <f>-SUM(G22:O22)</f>
        <v>0.20969999999999997</v>
      </c>
      <c r="CZ51" s="2">
        <f>SUM(O21:T21)-SUM(P22:T22)</f>
        <v>6.5199999999999994E-2</v>
      </c>
      <c r="DA51" s="2"/>
      <c r="DB51" s="2"/>
    </row>
    <row r="52" spans="2:106">
      <c r="B52" t="s">
        <v>75</v>
      </c>
      <c r="C52" s="9">
        <f t="shared" ref="C52:G54" si="17">ROUND($H52*C$51,1)</f>
        <v>0.4</v>
      </c>
      <c r="D52" s="9">
        <f t="shared" si="17"/>
        <v>1.1000000000000001</v>
      </c>
      <c r="E52" s="9">
        <f t="shared" si="17"/>
        <v>0.7</v>
      </c>
      <c r="F52" s="9">
        <f t="shared" si="17"/>
        <v>0.6</v>
      </c>
      <c r="G52" s="9">
        <f t="shared" si="17"/>
        <v>0.2</v>
      </c>
      <c r="H52" s="10">
        <v>3</v>
      </c>
      <c r="I52" s="9">
        <f t="shared" ref="I52:I59" si="18">SUM(C52:G52)</f>
        <v>3.0000000000000004</v>
      </c>
      <c r="K52" t="s">
        <v>75</v>
      </c>
      <c r="L52" s="9">
        <f t="shared" ref="L52:P61" si="19">ROUND($Q52*L$51*2,0)/2</f>
        <v>0.5</v>
      </c>
      <c r="M52" s="9">
        <f t="shared" si="19"/>
        <v>1</v>
      </c>
      <c r="N52" s="9">
        <f t="shared" si="19"/>
        <v>0.5</v>
      </c>
      <c r="O52" s="9">
        <f t="shared" si="19"/>
        <v>0.5</v>
      </c>
      <c r="P52" s="9">
        <f t="shared" si="19"/>
        <v>0</v>
      </c>
      <c r="Q52" s="10">
        <v>3</v>
      </c>
      <c r="R52" s="9">
        <f t="shared" ref="R52:R61" si="20">SUM(L52:P52)</f>
        <v>2.5</v>
      </c>
      <c r="T52" t="s">
        <v>75</v>
      </c>
      <c r="U52" s="9">
        <f t="shared" ref="U52:Y61" si="21">ROUND($BC52*U$51*2,0)/2</f>
        <v>0.5</v>
      </c>
      <c r="V52" s="9">
        <f t="shared" si="21"/>
        <v>1</v>
      </c>
      <c r="W52" s="9">
        <f t="shared" si="21"/>
        <v>0.5</v>
      </c>
      <c r="X52" s="9">
        <f t="shared" si="21"/>
        <v>0.5</v>
      </c>
      <c r="Y52" s="9">
        <f t="shared" si="21"/>
        <v>0</v>
      </c>
      <c r="Z52" s="10">
        <v>3</v>
      </c>
      <c r="AA52" s="9">
        <f t="shared" ref="AA52:AA61" si="22">SUM(U52:Y52)</f>
        <v>2.5</v>
      </c>
      <c r="AC52" t="s">
        <v>75</v>
      </c>
      <c r="AD52" s="9">
        <f t="shared" ref="AD52:AH61" si="23">ROUND($BC52*AD$51*2,0)/2</f>
        <v>0.5</v>
      </c>
      <c r="AE52" s="9">
        <f t="shared" si="23"/>
        <v>1</v>
      </c>
      <c r="AF52" s="9">
        <f t="shared" si="23"/>
        <v>0.5</v>
      </c>
      <c r="AG52" s="9">
        <f t="shared" si="23"/>
        <v>0.5</v>
      </c>
      <c r="AH52" s="9">
        <f t="shared" si="23"/>
        <v>0</v>
      </c>
      <c r="AI52" s="10">
        <v>3</v>
      </c>
      <c r="AJ52" s="9">
        <f t="shared" ref="AJ52:AJ61" si="24">SUM(AD52:AH52)</f>
        <v>2.5</v>
      </c>
      <c r="AM52" t="s">
        <v>75</v>
      </c>
      <c r="AN52" s="9">
        <f t="shared" ref="AN52:AR61" si="25">ROUND($BC52*AN$51*2,0)/2</f>
        <v>0.5</v>
      </c>
      <c r="AO52" s="9">
        <f t="shared" si="25"/>
        <v>1</v>
      </c>
      <c r="AP52" s="9">
        <f t="shared" si="25"/>
        <v>0.5</v>
      </c>
      <c r="AQ52" s="9">
        <f t="shared" si="25"/>
        <v>0.5</v>
      </c>
      <c r="AR52" s="9">
        <f t="shared" si="25"/>
        <v>0</v>
      </c>
      <c r="AS52" s="10">
        <v>3</v>
      </c>
      <c r="AT52" s="9">
        <f t="shared" ref="AT52:AT61" si="26">SUM(AN52:AR52)</f>
        <v>2.5</v>
      </c>
      <c r="AW52" t="s">
        <v>75</v>
      </c>
      <c r="AX52" s="9">
        <f t="shared" ref="AX52:BB61" si="27">ROUND($BC52*AX$51*2,0)/2</f>
        <v>0.5</v>
      </c>
      <c r="AY52" s="9">
        <f t="shared" si="27"/>
        <v>1</v>
      </c>
      <c r="AZ52" s="9">
        <f t="shared" si="27"/>
        <v>0.5</v>
      </c>
      <c r="BA52" s="9">
        <f t="shared" si="27"/>
        <v>0.5</v>
      </c>
      <c r="BB52" s="9">
        <f t="shared" si="27"/>
        <v>0</v>
      </c>
      <c r="BC52" s="10">
        <v>3</v>
      </c>
      <c r="BD52" s="9">
        <f t="shared" ref="BD52:BD61" si="28">SUM(AX52:BB52)</f>
        <v>2.5</v>
      </c>
      <c r="BG52" t="s">
        <v>75</v>
      </c>
      <c r="BH52" s="9">
        <f t="shared" ref="BH52:BL61" si="29">ROUND($BC52*BH$51*2,0)/2</f>
        <v>0.5</v>
      </c>
      <c r="BI52" s="9">
        <f t="shared" si="29"/>
        <v>1</v>
      </c>
      <c r="BJ52" s="9">
        <f t="shared" si="29"/>
        <v>0.5</v>
      </c>
      <c r="BK52" s="9">
        <f t="shared" si="29"/>
        <v>0.5</v>
      </c>
      <c r="BL52" s="9">
        <f t="shared" si="29"/>
        <v>0</v>
      </c>
      <c r="BM52" s="10">
        <v>3</v>
      </c>
      <c r="BN52" s="9">
        <f t="shared" ref="BN52:BN61" si="30">SUM(BH52:BL52)</f>
        <v>2.5</v>
      </c>
      <c r="BQ52" t="s">
        <v>75</v>
      </c>
      <c r="BR52" s="9">
        <f t="shared" ref="BR52:BV61" si="31">ROUND($BC52*BR$51*2,0)/2</f>
        <v>0.5</v>
      </c>
      <c r="BS52" s="9">
        <f t="shared" si="31"/>
        <v>1</v>
      </c>
      <c r="BT52" s="9">
        <f t="shared" si="31"/>
        <v>0.5</v>
      </c>
      <c r="BU52" s="9">
        <f t="shared" si="31"/>
        <v>0.5</v>
      </c>
      <c r="BV52" s="9">
        <f t="shared" si="31"/>
        <v>0.5</v>
      </c>
      <c r="BW52" s="10">
        <v>3</v>
      </c>
      <c r="BX52" s="9">
        <f t="shared" ref="BX52:BX61" si="32">SUM(BR52:BV52)</f>
        <v>3</v>
      </c>
      <c r="CK52" t="s">
        <v>75</v>
      </c>
      <c r="CL52" s="9">
        <f>(ROUND($CQ52*CL$51*2,0)/2)</f>
        <v>0.5</v>
      </c>
      <c r="CM52" s="9">
        <f>(ROUND($CQ52*CM$51*2,0)/2)</f>
        <v>1</v>
      </c>
      <c r="CN52" s="9">
        <f>(ROUND($CQ52*CN$51*2,0)/2)</f>
        <v>0.5</v>
      </c>
      <c r="CO52" s="9">
        <f>(ROUND($CQ52*CO$51*2,0)/2)</f>
        <v>0.5</v>
      </c>
      <c r="CP52" s="9">
        <f>(ROUND($CQ52*CP$51*2,0)/2)</f>
        <v>0</v>
      </c>
      <c r="CQ52" s="10">
        <v>3</v>
      </c>
      <c r="CR52" s="9">
        <f t="shared" ref="CR52:CR59" si="33">SUM(CL52:CP52)</f>
        <v>2.5</v>
      </c>
      <c r="CU52" t="s">
        <v>75</v>
      </c>
      <c r="CV52" s="9">
        <f>(ROUND($CQ52*CV$51*2,0)/2)</f>
        <v>0.5</v>
      </c>
      <c r="CW52" s="9">
        <f>(ROUND($CQ52*CW$51*2,0)/2)</f>
        <v>1</v>
      </c>
      <c r="CX52" s="9">
        <f>(ROUND($CQ52*CX$51*2,0)/2)</f>
        <v>0.5</v>
      </c>
      <c r="CY52" s="9">
        <f>(ROUND($CQ52*CY$51*2,0)/2)</f>
        <v>0.5</v>
      </c>
      <c r="CZ52" s="9">
        <f>(ROUND($CQ52*CZ$51*2,0)/2)</f>
        <v>0</v>
      </c>
      <c r="DA52" s="10">
        <v>3</v>
      </c>
      <c r="DB52" s="9">
        <f t="shared" ref="DB52:DB61" si="34">SUM(CV52:CZ52)</f>
        <v>2.5</v>
      </c>
    </row>
    <row r="53" spans="2:106">
      <c r="B53" t="s">
        <v>76</v>
      </c>
      <c r="C53" s="9">
        <f t="shared" si="17"/>
        <v>0.6</v>
      </c>
      <c r="D53" s="9">
        <f t="shared" si="17"/>
        <v>1.5</v>
      </c>
      <c r="E53" s="9">
        <f t="shared" si="17"/>
        <v>0.9</v>
      </c>
      <c r="F53" s="9">
        <f t="shared" si="17"/>
        <v>0.7</v>
      </c>
      <c r="G53" s="9">
        <f t="shared" si="17"/>
        <v>0.3</v>
      </c>
      <c r="H53" s="10">
        <v>4</v>
      </c>
      <c r="I53" s="9">
        <f t="shared" si="18"/>
        <v>4</v>
      </c>
      <c r="K53" t="s">
        <v>76</v>
      </c>
      <c r="L53" s="9">
        <f t="shared" si="19"/>
        <v>0.5</v>
      </c>
      <c r="M53" s="9">
        <f t="shared" si="19"/>
        <v>1.5</v>
      </c>
      <c r="N53" s="9">
        <f t="shared" si="19"/>
        <v>1</v>
      </c>
      <c r="O53" s="9">
        <f t="shared" si="19"/>
        <v>0.5</v>
      </c>
      <c r="P53" s="9">
        <f t="shared" si="19"/>
        <v>0.5</v>
      </c>
      <c r="Q53" s="10">
        <v>4</v>
      </c>
      <c r="R53" s="9">
        <f t="shared" si="20"/>
        <v>4</v>
      </c>
      <c r="T53" t="s">
        <v>76</v>
      </c>
      <c r="U53" s="9">
        <f t="shared" si="21"/>
        <v>0.5</v>
      </c>
      <c r="V53" s="9">
        <f t="shared" si="21"/>
        <v>1.5</v>
      </c>
      <c r="W53" s="9">
        <f t="shared" si="21"/>
        <v>1</v>
      </c>
      <c r="X53" s="9">
        <f t="shared" si="21"/>
        <v>1</v>
      </c>
      <c r="Y53" s="9">
        <f t="shared" si="21"/>
        <v>0.5</v>
      </c>
      <c r="Z53" s="10">
        <v>4</v>
      </c>
      <c r="AA53" s="9">
        <f t="shared" si="22"/>
        <v>4.5</v>
      </c>
      <c r="AC53" t="s">
        <v>76</v>
      </c>
      <c r="AD53" s="9">
        <f t="shared" si="23"/>
        <v>0.5</v>
      </c>
      <c r="AE53" s="9">
        <f t="shared" si="23"/>
        <v>1.5</v>
      </c>
      <c r="AF53" s="9">
        <f t="shared" si="23"/>
        <v>1</v>
      </c>
      <c r="AG53" s="9">
        <f t="shared" si="23"/>
        <v>0.5</v>
      </c>
      <c r="AH53" s="9">
        <f t="shared" si="23"/>
        <v>0.5</v>
      </c>
      <c r="AI53" s="10">
        <v>4</v>
      </c>
      <c r="AJ53" s="9">
        <f t="shared" si="24"/>
        <v>4</v>
      </c>
      <c r="AM53" t="s">
        <v>76</v>
      </c>
      <c r="AN53" s="9">
        <f t="shared" si="25"/>
        <v>0.5</v>
      </c>
      <c r="AO53" s="9">
        <f t="shared" si="25"/>
        <v>1.5</v>
      </c>
      <c r="AP53" s="9">
        <f t="shared" si="25"/>
        <v>1</v>
      </c>
      <c r="AQ53" s="9">
        <f t="shared" si="25"/>
        <v>0.5</v>
      </c>
      <c r="AR53" s="9">
        <f t="shared" si="25"/>
        <v>0</v>
      </c>
      <c r="AS53" s="10">
        <v>4</v>
      </c>
      <c r="AT53" s="9">
        <f t="shared" si="26"/>
        <v>3.5</v>
      </c>
      <c r="AW53" t="s">
        <v>76</v>
      </c>
      <c r="AX53" s="9">
        <f t="shared" si="27"/>
        <v>0.5</v>
      </c>
      <c r="AY53" s="9">
        <f t="shared" si="27"/>
        <v>1.5</v>
      </c>
      <c r="AZ53" s="9">
        <f t="shared" si="27"/>
        <v>1</v>
      </c>
      <c r="BA53" s="9">
        <f t="shared" si="27"/>
        <v>0.5</v>
      </c>
      <c r="BB53" s="9">
        <f t="shared" si="27"/>
        <v>0.5</v>
      </c>
      <c r="BC53" s="10">
        <v>4</v>
      </c>
      <c r="BD53" s="9">
        <f t="shared" si="28"/>
        <v>4</v>
      </c>
      <c r="BG53" t="s">
        <v>76</v>
      </c>
      <c r="BH53" s="9">
        <f t="shared" si="29"/>
        <v>0.5</v>
      </c>
      <c r="BI53" s="9">
        <f t="shared" si="29"/>
        <v>1.5</v>
      </c>
      <c r="BJ53" s="9">
        <f t="shared" si="29"/>
        <v>1</v>
      </c>
      <c r="BK53" s="9">
        <f t="shared" si="29"/>
        <v>0.5</v>
      </c>
      <c r="BL53" s="9">
        <f t="shared" si="29"/>
        <v>0.5</v>
      </c>
      <c r="BM53" s="10">
        <v>4</v>
      </c>
      <c r="BN53" s="9">
        <f t="shared" si="30"/>
        <v>4</v>
      </c>
      <c r="BQ53" t="s">
        <v>76</v>
      </c>
      <c r="BR53" s="9">
        <f t="shared" si="31"/>
        <v>0.5</v>
      </c>
      <c r="BS53" s="9">
        <f t="shared" si="31"/>
        <v>1</v>
      </c>
      <c r="BT53" s="9">
        <f t="shared" si="31"/>
        <v>1</v>
      </c>
      <c r="BU53" s="9">
        <f t="shared" si="31"/>
        <v>1</v>
      </c>
      <c r="BV53" s="9">
        <f t="shared" si="31"/>
        <v>0.5</v>
      </c>
      <c r="BW53" s="10">
        <v>4</v>
      </c>
      <c r="BX53" s="9">
        <f t="shared" si="32"/>
        <v>4</v>
      </c>
      <c r="CK53" t="s">
        <v>76</v>
      </c>
      <c r="CL53" s="9">
        <f t="shared" ref="CL53:CP61" si="35">ROUND($CQ53*CL$51*2,0)/2</f>
        <v>0.5</v>
      </c>
      <c r="CM53" s="9">
        <f t="shared" si="35"/>
        <v>1.5</v>
      </c>
      <c r="CN53" s="9">
        <f t="shared" si="35"/>
        <v>1</v>
      </c>
      <c r="CO53" s="9">
        <f t="shared" si="35"/>
        <v>1</v>
      </c>
      <c r="CP53" s="9">
        <f t="shared" si="35"/>
        <v>0</v>
      </c>
      <c r="CQ53" s="10">
        <v>4</v>
      </c>
      <c r="CR53" s="9">
        <f t="shared" si="33"/>
        <v>4</v>
      </c>
      <c r="CU53" t="s">
        <v>76</v>
      </c>
      <c r="CV53" s="9">
        <f t="shared" ref="CV53:CZ61" si="36">ROUND($CQ53*CV$51*2,0)/2</f>
        <v>0.5</v>
      </c>
      <c r="CW53" s="9">
        <f t="shared" si="36"/>
        <v>1.5</v>
      </c>
      <c r="CX53" s="9">
        <f t="shared" si="36"/>
        <v>1</v>
      </c>
      <c r="CY53" s="9">
        <f t="shared" si="36"/>
        <v>1</v>
      </c>
      <c r="CZ53" s="9">
        <f t="shared" si="36"/>
        <v>0.5</v>
      </c>
      <c r="DA53" s="10">
        <v>4</v>
      </c>
      <c r="DB53" s="9">
        <f t="shared" si="34"/>
        <v>4.5</v>
      </c>
    </row>
    <row r="54" spans="2:106">
      <c r="B54" t="s">
        <v>77</v>
      </c>
      <c r="C54" s="9">
        <f t="shared" si="17"/>
        <v>0.7</v>
      </c>
      <c r="D54" s="9">
        <f t="shared" si="17"/>
        <v>1.9</v>
      </c>
      <c r="E54" s="9">
        <f t="shared" si="17"/>
        <v>1.2</v>
      </c>
      <c r="F54" s="9">
        <f t="shared" si="17"/>
        <v>0.9</v>
      </c>
      <c r="G54" s="9">
        <f t="shared" si="17"/>
        <v>0.3</v>
      </c>
      <c r="H54" s="10">
        <v>5</v>
      </c>
      <c r="I54" s="9">
        <f t="shared" si="18"/>
        <v>5</v>
      </c>
      <c r="K54" t="s">
        <v>77</v>
      </c>
      <c r="L54" s="9">
        <f t="shared" si="19"/>
        <v>1</v>
      </c>
      <c r="M54" s="9">
        <f t="shared" si="19"/>
        <v>2</v>
      </c>
      <c r="N54" s="9">
        <f t="shared" si="19"/>
        <v>1</v>
      </c>
      <c r="O54" s="9">
        <f t="shared" si="19"/>
        <v>0.5</v>
      </c>
      <c r="P54" s="9">
        <f t="shared" si="19"/>
        <v>0.5</v>
      </c>
      <c r="Q54" s="10">
        <v>5</v>
      </c>
      <c r="R54" s="9">
        <f t="shared" si="20"/>
        <v>5</v>
      </c>
      <c r="T54" t="s">
        <v>77</v>
      </c>
      <c r="U54" s="9">
        <f t="shared" si="21"/>
        <v>0.5</v>
      </c>
      <c r="V54" s="9">
        <f t="shared" si="21"/>
        <v>2</v>
      </c>
      <c r="W54" s="9">
        <f t="shared" si="21"/>
        <v>1</v>
      </c>
      <c r="X54" s="9">
        <f t="shared" si="21"/>
        <v>1</v>
      </c>
      <c r="Y54" s="9">
        <f t="shared" si="21"/>
        <v>0.5</v>
      </c>
      <c r="Z54" s="10">
        <v>5</v>
      </c>
      <c r="AA54" s="9">
        <f t="shared" si="22"/>
        <v>5</v>
      </c>
      <c r="AC54" t="s">
        <v>77</v>
      </c>
      <c r="AD54" s="9">
        <f t="shared" si="23"/>
        <v>0.5</v>
      </c>
      <c r="AE54" s="9">
        <f t="shared" si="23"/>
        <v>2</v>
      </c>
      <c r="AF54" s="9">
        <f t="shared" si="23"/>
        <v>1</v>
      </c>
      <c r="AG54" s="9">
        <f t="shared" si="23"/>
        <v>1</v>
      </c>
      <c r="AH54" s="9">
        <f t="shared" si="23"/>
        <v>0.5</v>
      </c>
      <c r="AI54" s="10">
        <v>5</v>
      </c>
      <c r="AJ54" s="9">
        <f t="shared" si="24"/>
        <v>5</v>
      </c>
      <c r="AM54" t="s">
        <v>77</v>
      </c>
      <c r="AN54" s="9">
        <f t="shared" si="25"/>
        <v>0.5</v>
      </c>
      <c r="AO54" s="9">
        <f t="shared" si="25"/>
        <v>2</v>
      </c>
      <c r="AP54" s="9">
        <f t="shared" si="25"/>
        <v>1</v>
      </c>
      <c r="AQ54" s="9">
        <f t="shared" si="25"/>
        <v>1</v>
      </c>
      <c r="AR54" s="9">
        <f t="shared" si="25"/>
        <v>0.5</v>
      </c>
      <c r="AS54" s="10">
        <v>5</v>
      </c>
      <c r="AT54" s="9">
        <f t="shared" si="26"/>
        <v>5</v>
      </c>
      <c r="AW54" t="s">
        <v>77</v>
      </c>
      <c r="AX54" s="9">
        <f t="shared" si="27"/>
        <v>0.5</v>
      </c>
      <c r="AY54" s="9">
        <f t="shared" si="27"/>
        <v>2</v>
      </c>
      <c r="AZ54" s="9">
        <f t="shared" si="27"/>
        <v>1</v>
      </c>
      <c r="BA54" s="9">
        <f t="shared" si="27"/>
        <v>1</v>
      </c>
      <c r="BB54" s="9">
        <f t="shared" si="27"/>
        <v>0.5</v>
      </c>
      <c r="BC54" s="10">
        <v>5</v>
      </c>
      <c r="BD54" s="9">
        <f t="shared" si="28"/>
        <v>5</v>
      </c>
      <c r="BG54" t="s">
        <v>77</v>
      </c>
      <c r="BH54" s="9">
        <f t="shared" si="29"/>
        <v>0.5</v>
      </c>
      <c r="BI54" s="9">
        <f t="shared" si="29"/>
        <v>2</v>
      </c>
      <c r="BJ54" s="9">
        <f t="shared" si="29"/>
        <v>1</v>
      </c>
      <c r="BK54" s="9">
        <f t="shared" si="29"/>
        <v>1</v>
      </c>
      <c r="BL54" s="9">
        <f t="shared" si="29"/>
        <v>0.5</v>
      </c>
      <c r="BM54" s="10">
        <v>5</v>
      </c>
      <c r="BN54" s="9">
        <f t="shared" si="30"/>
        <v>5</v>
      </c>
      <c r="BQ54" t="s">
        <v>77</v>
      </c>
      <c r="BR54" s="9">
        <f t="shared" si="31"/>
        <v>0.5</v>
      </c>
      <c r="BS54" s="9">
        <f t="shared" si="31"/>
        <v>1.5</v>
      </c>
      <c r="BT54" s="9">
        <f t="shared" si="31"/>
        <v>1</v>
      </c>
      <c r="BU54" s="9">
        <f t="shared" si="31"/>
        <v>1</v>
      </c>
      <c r="BV54" s="9">
        <f t="shared" si="31"/>
        <v>0.5</v>
      </c>
      <c r="BW54" s="10">
        <v>5</v>
      </c>
      <c r="BX54" s="9">
        <f t="shared" si="32"/>
        <v>4.5</v>
      </c>
      <c r="CK54" t="s">
        <v>77</v>
      </c>
      <c r="CL54" s="9">
        <f t="shared" si="35"/>
        <v>0.5</v>
      </c>
      <c r="CM54" s="9">
        <f t="shared" si="35"/>
        <v>2</v>
      </c>
      <c r="CN54" s="9">
        <f t="shared" si="35"/>
        <v>1</v>
      </c>
      <c r="CO54" s="9">
        <f t="shared" si="35"/>
        <v>1</v>
      </c>
      <c r="CP54" s="9">
        <f t="shared" si="35"/>
        <v>0.5</v>
      </c>
      <c r="CQ54" s="10">
        <v>5</v>
      </c>
      <c r="CR54" s="9">
        <f t="shared" si="33"/>
        <v>5</v>
      </c>
      <c r="CU54" t="s">
        <v>77</v>
      </c>
      <c r="CV54" s="9">
        <f t="shared" si="36"/>
        <v>0.5</v>
      </c>
      <c r="CW54" s="9">
        <f t="shared" si="36"/>
        <v>1.5</v>
      </c>
      <c r="CX54" s="9">
        <f t="shared" si="36"/>
        <v>1</v>
      </c>
      <c r="CY54" s="9">
        <f t="shared" si="36"/>
        <v>1</v>
      </c>
      <c r="CZ54" s="9">
        <f t="shared" si="36"/>
        <v>0.5</v>
      </c>
      <c r="DA54" s="10">
        <v>5</v>
      </c>
      <c r="DB54" s="9">
        <f t="shared" si="34"/>
        <v>4.5</v>
      </c>
    </row>
    <row r="55" spans="2:106">
      <c r="B55" t="s">
        <v>78</v>
      </c>
      <c r="C55" s="9">
        <v>0.9</v>
      </c>
      <c r="D55" s="9">
        <f t="shared" ref="D55:G57" si="37">ROUND($H55*D$51,1)</f>
        <v>2.2000000000000002</v>
      </c>
      <c r="E55" s="9">
        <f t="shared" si="37"/>
        <v>1.4</v>
      </c>
      <c r="F55" s="9">
        <f t="shared" si="37"/>
        <v>1.1000000000000001</v>
      </c>
      <c r="G55" s="9">
        <f t="shared" si="37"/>
        <v>0.4</v>
      </c>
      <c r="H55" s="10">
        <v>6</v>
      </c>
      <c r="I55" s="9">
        <f t="shared" si="18"/>
        <v>6</v>
      </c>
      <c r="K55" t="s">
        <v>78</v>
      </c>
      <c r="L55" s="9">
        <f t="shared" si="19"/>
        <v>1</v>
      </c>
      <c r="M55" s="9">
        <f t="shared" si="19"/>
        <v>2.5</v>
      </c>
      <c r="N55" s="9">
        <f t="shared" si="19"/>
        <v>1.5</v>
      </c>
      <c r="O55" s="9">
        <f t="shared" si="19"/>
        <v>1</v>
      </c>
      <c r="P55" s="9">
        <f t="shared" si="19"/>
        <v>0.5</v>
      </c>
      <c r="Q55" s="10">
        <v>6</v>
      </c>
      <c r="R55" s="9">
        <f t="shared" si="20"/>
        <v>6.5</v>
      </c>
      <c r="T55" t="s">
        <v>78</v>
      </c>
      <c r="U55" s="9">
        <f t="shared" si="21"/>
        <v>1</v>
      </c>
      <c r="V55" s="9">
        <f t="shared" si="21"/>
        <v>2</v>
      </c>
      <c r="W55" s="9">
        <f t="shared" si="21"/>
        <v>1.5</v>
      </c>
      <c r="X55" s="9">
        <f t="shared" si="21"/>
        <v>1</v>
      </c>
      <c r="Y55" s="9">
        <f t="shared" si="21"/>
        <v>0.5</v>
      </c>
      <c r="Z55" s="10">
        <v>6</v>
      </c>
      <c r="AA55" s="9">
        <f t="shared" si="22"/>
        <v>6</v>
      </c>
      <c r="AC55" t="s">
        <v>78</v>
      </c>
      <c r="AD55" s="9">
        <f t="shared" si="23"/>
        <v>1</v>
      </c>
      <c r="AE55" s="9">
        <f t="shared" si="23"/>
        <v>2.5</v>
      </c>
      <c r="AF55" s="9">
        <f t="shared" si="23"/>
        <v>1.5</v>
      </c>
      <c r="AG55" s="9">
        <f t="shared" si="23"/>
        <v>1</v>
      </c>
      <c r="AH55" s="9">
        <f t="shared" si="23"/>
        <v>0.5</v>
      </c>
      <c r="AI55" s="10">
        <v>6</v>
      </c>
      <c r="AJ55" s="9">
        <f t="shared" si="24"/>
        <v>6.5</v>
      </c>
      <c r="AM55" t="s">
        <v>78</v>
      </c>
      <c r="AN55" s="9">
        <f t="shared" si="25"/>
        <v>1</v>
      </c>
      <c r="AO55" s="9">
        <f t="shared" si="25"/>
        <v>2.5</v>
      </c>
      <c r="AP55" s="9">
        <f t="shared" si="25"/>
        <v>1.5</v>
      </c>
      <c r="AQ55" s="9">
        <f t="shared" si="25"/>
        <v>1</v>
      </c>
      <c r="AR55" s="9">
        <f t="shared" si="25"/>
        <v>0.5</v>
      </c>
      <c r="AS55" s="10">
        <v>6</v>
      </c>
      <c r="AT55" s="9">
        <f t="shared" si="26"/>
        <v>6.5</v>
      </c>
      <c r="AW55" t="s">
        <v>78</v>
      </c>
      <c r="AX55" s="9">
        <f t="shared" si="27"/>
        <v>1</v>
      </c>
      <c r="AY55" s="9">
        <f t="shared" si="27"/>
        <v>2.5</v>
      </c>
      <c r="AZ55" s="9">
        <f t="shared" si="27"/>
        <v>1.5</v>
      </c>
      <c r="BA55" s="9">
        <f t="shared" si="27"/>
        <v>1</v>
      </c>
      <c r="BB55" s="9">
        <f t="shared" si="27"/>
        <v>0.5</v>
      </c>
      <c r="BC55" s="10">
        <v>6</v>
      </c>
      <c r="BD55" s="9">
        <f t="shared" si="28"/>
        <v>6.5</v>
      </c>
      <c r="BG55" t="s">
        <v>78</v>
      </c>
      <c r="BH55" s="9">
        <f t="shared" si="29"/>
        <v>1</v>
      </c>
      <c r="BI55" s="9">
        <f t="shared" si="29"/>
        <v>2.5</v>
      </c>
      <c r="BJ55" s="9">
        <f t="shared" si="29"/>
        <v>1.5</v>
      </c>
      <c r="BK55" s="9">
        <f t="shared" si="29"/>
        <v>1</v>
      </c>
      <c r="BL55" s="9">
        <f t="shared" si="29"/>
        <v>0.5</v>
      </c>
      <c r="BM55" s="10">
        <v>6</v>
      </c>
      <c r="BN55" s="9">
        <f t="shared" si="30"/>
        <v>6.5</v>
      </c>
      <c r="BQ55" t="s">
        <v>78</v>
      </c>
      <c r="BR55" s="9">
        <f t="shared" si="31"/>
        <v>0.5</v>
      </c>
      <c r="BS55" s="9">
        <f t="shared" si="31"/>
        <v>2</v>
      </c>
      <c r="BT55" s="9">
        <f t="shared" si="31"/>
        <v>1.5</v>
      </c>
      <c r="BU55" s="9">
        <f t="shared" si="31"/>
        <v>1.5</v>
      </c>
      <c r="BV55" s="9">
        <f t="shared" si="31"/>
        <v>0.5</v>
      </c>
      <c r="BW55" s="10">
        <v>6</v>
      </c>
      <c r="BX55" s="9">
        <f t="shared" si="32"/>
        <v>6</v>
      </c>
      <c r="CK55" t="s">
        <v>78</v>
      </c>
      <c r="CL55" s="9">
        <f t="shared" si="35"/>
        <v>1</v>
      </c>
      <c r="CM55" s="9">
        <f t="shared" si="35"/>
        <v>2</v>
      </c>
      <c r="CN55" s="9">
        <f t="shared" si="35"/>
        <v>1.5</v>
      </c>
      <c r="CO55" s="9">
        <f t="shared" si="35"/>
        <v>1</v>
      </c>
      <c r="CP55" s="9">
        <f t="shared" si="35"/>
        <v>0.5</v>
      </c>
      <c r="CQ55" s="10">
        <v>6</v>
      </c>
      <c r="CR55" s="9">
        <f t="shared" si="33"/>
        <v>6</v>
      </c>
      <c r="CU55" t="s">
        <v>78</v>
      </c>
      <c r="CV55" s="9">
        <f t="shared" si="36"/>
        <v>1</v>
      </c>
      <c r="CW55" s="9">
        <f t="shared" si="36"/>
        <v>2</v>
      </c>
      <c r="CX55" s="9">
        <f t="shared" si="36"/>
        <v>1.5</v>
      </c>
      <c r="CY55" s="9">
        <f t="shared" si="36"/>
        <v>1.5</v>
      </c>
      <c r="CZ55" s="9">
        <f t="shared" si="36"/>
        <v>0.5</v>
      </c>
      <c r="DA55" s="10">
        <v>6</v>
      </c>
      <c r="DB55" s="9">
        <f t="shared" si="34"/>
        <v>6.5</v>
      </c>
    </row>
    <row r="56" spans="2:106">
      <c r="B56" t="s">
        <v>80</v>
      </c>
      <c r="C56" s="9">
        <v>1.1000000000000001</v>
      </c>
      <c r="D56" s="9">
        <f t="shared" si="37"/>
        <v>2.6</v>
      </c>
      <c r="E56" s="9">
        <f t="shared" si="37"/>
        <v>1.6</v>
      </c>
      <c r="F56" s="9">
        <f t="shared" si="37"/>
        <v>1.3</v>
      </c>
      <c r="G56" s="9">
        <f t="shared" si="37"/>
        <v>0.4</v>
      </c>
      <c r="H56" s="10">
        <v>7</v>
      </c>
      <c r="I56" s="9">
        <f t="shared" si="18"/>
        <v>7.0000000000000009</v>
      </c>
      <c r="K56" t="s">
        <v>80</v>
      </c>
      <c r="L56" s="9">
        <f t="shared" si="19"/>
        <v>1</v>
      </c>
      <c r="M56" s="9">
        <f t="shared" si="19"/>
        <v>3</v>
      </c>
      <c r="N56" s="9">
        <f t="shared" si="19"/>
        <v>1.5</v>
      </c>
      <c r="O56" s="9">
        <f t="shared" si="19"/>
        <v>1</v>
      </c>
      <c r="P56" s="9">
        <f t="shared" si="19"/>
        <v>0.5</v>
      </c>
      <c r="Q56" s="10">
        <v>7</v>
      </c>
      <c r="R56" s="9">
        <f t="shared" si="20"/>
        <v>7</v>
      </c>
      <c r="T56" t="s">
        <v>80</v>
      </c>
      <c r="U56" s="9">
        <f t="shared" si="21"/>
        <v>1</v>
      </c>
      <c r="V56" s="9">
        <f t="shared" si="21"/>
        <v>2.5</v>
      </c>
      <c r="W56" s="9">
        <f t="shared" si="21"/>
        <v>1.5</v>
      </c>
      <c r="X56" s="9">
        <f t="shared" si="21"/>
        <v>1.5</v>
      </c>
      <c r="Y56" s="9">
        <f t="shared" si="21"/>
        <v>0.5</v>
      </c>
      <c r="Z56" s="10">
        <v>7</v>
      </c>
      <c r="AA56" s="9">
        <f t="shared" si="22"/>
        <v>7</v>
      </c>
      <c r="AC56" t="s">
        <v>80</v>
      </c>
      <c r="AD56" s="9">
        <f t="shared" si="23"/>
        <v>1</v>
      </c>
      <c r="AE56" s="9">
        <f t="shared" si="23"/>
        <v>2.5</v>
      </c>
      <c r="AF56" s="9">
        <f t="shared" si="23"/>
        <v>1.5</v>
      </c>
      <c r="AG56" s="9">
        <f t="shared" si="23"/>
        <v>1.5</v>
      </c>
      <c r="AH56" s="9">
        <f t="shared" si="23"/>
        <v>0.5</v>
      </c>
      <c r="AI56" s="10">
        <v>7</v>
      </c>
      <c r="AJ56" s="9">
        <f t="shared" si="24"/>
        <v>7</v>
      </c>
      <c r="AM56" t="s">
        <v>80</v>
      </c>
      <c r="AN56" s="9">
        <f t="shared" si="25"/>
        <v>1</v>
      </c>
      <c r="AO56" s="9">
        <f t="shared" si="25"/>
        <v>2.5</v>
      </c>
      <c r="AP56" s="9">
        <f t="shared" si="25"/>
        <v>1.5</v>
      </c>
      <c r="AQ56" s="9">
        <f t="shared" si="25"/>
        <v>1</v>
      </c>
      <c r="AR56" s="9">
        <f t="shared" si="25"/>
        <v>0.5</v>
      </c>
      <c r="AS56" s="10">
        <v>7</v>
      </c>
      <c r="AT56" s="9">
        <f t="shared" si="26"/>
        <v>6.5</v>
      </c>
      <c r="AW56" t="s">
        <v>80</v>
      </c>
      <c r="AX56" s="9">
        <f t="shared" si="27"/>
        <v>1</v>
      </c>
      <c r="AY56" s="9">
        <f t="shared" si="27"/>
        <v>3</v>
      </c>
      <c r="AZ56" s="9">
        <f t="shared" si="27"/>
        <v>1.5</v>
      </c>
      <c r="BA56" s="9">
        <f t="shared" si="27"/>
        <v>1</v>
      </c>
      <c r="BB56" s="9">
        <f t="shared" si="27"/>
        <v>0.5</v>
      </c>
      <c r="BC56" s="10">
        <v>7</v>
      </c>
      <c r="BD56" s="9">
        <f t="shared" si="28"/>
        <v>7</v>
      </c>
      <c r="BG56" t="s">
        <v>80</v>
      </c>
      <c r="BH56" s="9">
        <f t="shared" si="29"/>
        <v>1</v>
      </c>
      <c r="BI56" s="9">
        <f t="shared" si="29"/>
        <v>2.5</v>
      </c>
      <c r="BJ56" s="9">
        <f t="shared" si="29"/>
        <v>1.5</v>
      </c>
      <c r="BK56" s="9">
        <f t="shared" si="29"/>
        <v>1.5</v>
      </c>
      <c r="BL56" s="9">
        <f t="shared" si="29"/>
        <v>0.5</v>
      </c>
      <c r="BM56" s="10">
        <v>7</v>
      </c>
      <c r="BN56" s="9">
        <f t="shared" si="30"/>
        <v>7</v>
      </c>
      <c r="BQ56" t="s">
        <v>80</v>
      </c>
      <c r="BR56" s="9">
        <f t="shared" si="31"/>
        <v>1</v>
      </c>
      <c r="BS56" s="9">
        <f t="shared" si="31"/>
        <v>2</v>
      </c>
      <c r="BT56" s="9">
        <f t="shared" si="31"/>
        <v>1.5</v>
      </c>
      <c r="BU56" s="9">
        <f t="shared" si="31"/>
        <v>1.5</v>
      </c>
      <c r="BV56" s="9">
        <f t="shared" si="31"/>
        <v>1</v>
      </c>
      <c r="BW56" s="10">
        <v>7</v>
      </c>
      <c r="BX56" s="9">
        <f t="shared" si="32"/>
        <v>7</v>
      </c>
      <c r="CK56" t="s">
        <v>80</v>
      </c>
      <c r="CL56" s="9">
        <f t="shared" si="35"/>
        <v>1</v>
      </c>
      <c r="CM56" s="9">
        <f t="shared" si="35"/>
        <v>2.5</v>
      </c>
      <c r="CN56" s="9">
        <f t="shared" si="35"/>
        <v>1.5</v>
      </c>
      <c r="CO56" s="9">
        <f t="shared" si="35"/>
        <v>1.5</v>
      </c>
      <c r="CP56" s="9">
        <f t="shared" si="35"/>
        <v>0.5</v>
      </c>
      <c r="CQ56" s="10">
        <v>7</v>
      </c>
      <c r="CR56" s="9">
        <f t="shared" si="33"/>
        <v>7</v>
      </c>
      <c r="CU56" t="s">
        <v>80</v>
      </c>
      <c r="CV56" s="9">
        <f t="shared" si="36"/>
        <v>1</v>
      </c>
      <c r="CW56" s="9">
        <f t="shared" si="36"/>
        <v>2.5</v>
      </c>
      <c r="CX56" s="9">
        <f t="shared" si="36"/>
        <v>1.5</v>
      </c>
      <c r="CY56" s="9">
        <f t="shared" si="36"/>
        <v>1.5</v>
      </c>
      <c r="CZ56" s="9">
        <f t="shared" si="36"/>
        <v>0.5</v>
      </c>
      <c r="DA56" s="10">
        <v>7</v>
      </c>
      <c r="DB56" s="9">
        <f t="shared" si="34"/>
        <v>7</v>
      </c>
    </row>
    <row r="57" spans="2:106">
      <c r="B57" t="s">
        <v>81</v>
      </c>
      <c r="C57" s="9">
        <f>ROUND($H57*C$51,1)</f>
        <v>1.1000000000000001</v>
      </c>
      <c r="D57" s="9">
        <f t="shared" si="37"/>
        <v>3</v>
      </c>
      <c r="E57" s="9">
        <f t="shared" si="37"/>
        <v>1.9</v>
      </c>
      <c r="F57" s="9">
        <f t="shared" si="37"/>
        <v>1.5</v>
      </c>
      <c r="G57" s="9">
        <f t="shared" si="37"/>
        <v>0.5</v>
      </c>
      <c r="H57" s="10">
        <v>8</v>
      </c>
      <c r="I57" s="9">
        <f t="shared" si="18"/>
        <v>8</v>
      </c>
      <c r="K57" t="s">
        <v>81</v>
      </c>
      <c r="L57" s="9">
        <f t="shared" si="19"/>
        <v>1</v>
      </c>
      <c r="M57" s="9">
        <f t="shared" si="19"/>
        <v>3.5</v>
      </c>
      <c r="N57" s="9">
        <f t="shared" si="19"/>
        <v>2</v>
      </c>
      <c r="O57" s="9">
        <f t="shared" si="19"/>
        <v>1</v>
      </c>
      <c r="P57" s="9">
        <f t="shared" si="19"/>
        <v>0.5</v>
      </c>
      <c r="Q57" s="10">
        <v>8</v>
      </c>
      <c r="R57" s="9">
        <f t="shared" si="20"/>
        <v>8</v>
      </c>
      <c r="T57" t="s">
        <v>81</v>
      </c>
      <c r="U57" s="9">
        <f t="shared" si="21"/>
        <v>1</v>
      </c>
      <c r="V57" s="9">
        <f t="shared" si="21"/>
        <v>3</v>
      </c>
      <c r="W57" s="9">
        <f t="shared" si="21"/>
        <v>2</v>
      </c>
      <c r="X57" s="9">
        <f t="shared" si="21"/>
        <v>1.5</v>
      </c>
      <c r="Y57" s="9">
        <f t="shared" si="21"/>
        <v>0.5</v>
      </c>
      <c r="Z57" s="10">
        <v>8</v>
      </c>
      <c r="AA57" s="9">
        <f t="shared" si="22"/>
        <v>8</v>
      </c>
      <c r="AC57" t="s">
        <v>81</v>
      </c>
      <c r="AD57" s="9">
        <f t="shared" si="23"/>
        <v>1</v>
      </c>
      <c r="AE57" s="9">
        <f t="shared" si="23"/>
        <v>3</v>
      </c>
      <c r="AF57" s="9">
        <f t="shared" si="23"/>
        <v>2</v>
      </c>
      <c r="AG57" s="9">
        <f t="shared" si="23"/>
        <v>1.5</v>
      </c>
      <c r="AH57" s="9">
        <f t="shared" si="23"/>
        <v>0.5</v>
      </c>
      <c r="AI57" s="10">
        <v>8</v>
      </c>
      <c r="AJ57" s="9">
        <f t="shared" si="24"/>
        <v>8</v>
      </c>
      <c r="AM57" t="s">
        <v>81</v>
      </c>
      <c r="AN57" s="9">
        <f t="shared" si="25"/>
        <v>1</v>
      </c>
      <c r="AO57" s="9">
        <f t="shared" si="25"/>
        <v>3</v>
      </c>
      <c r="AP57" s="9">
        <f t="shared" si="25"/>
        <v>2</v>
      </c>
      <c r="AQ57" s="9">
        <f t="shared" si="25"/>
        <v>1.5</v>
      </c>
      <c r="AR57" s="9">
        <f t="shared" si="25"/>
        <v>0.5</v>
      </c>
      <c r="AS57" s="10">
        <v>8</v>
      </c>
      <c r="AT57" s="9">
        <f t="shared" si="26"/>
        <v>8</v>
      </c>
      <c r="AW57" t="s">
        <v>81</v>
      </c>
      <c r="AX57" s="9">
        <f t="shared" si="27"/>
        <v>1</v>
      </c>
      <c r="AY57" s="9">
        <f t="shared" si="27"/>
        <v>3</v>
      </c>
      <c r="AZ57" s="9">
        <f t="shared" si="27"/>
        <v>2</v>
      </c>
      <c r="BA57" s="9">
        <f t="shared" si="27"/>
        <v>1.5</v>
      </c>
      <c r="BB57" s="9">
        <f t="shared" si="27"/>
        <v>0.5</v>
      </c>
      <c r="BC57" s="10">
        <v>8</v>
      </c>
      <c r="BD57" s="9">
        <f t="shared" si="28"/>
        <v>8</v>
      </c>
      <c r="BG57" t="s">
        <v>81</v>
      </c>
      <c r="BH57" s="9">
        <f t="shared" si="29"/>
        <v>1</v>
      </c>
      <c r="BI57" s="9">
        <f t="shared" si="29"/>
        <v>3</v>
      </c>
      <c r="BJ57" s="9">
        <f t="shared" si="29"/>
        <v>2</v>
      </c>
      <c r="BK57" s="9">
        <f t="shared" si="29"/>
        <v>1.5</v>
      </c>
      <c r="BL57" s="9">
        <f t="shared" si="29"/>
        <v>0.5</v>
      </c>
      <c r="BM57" s="10">
        <v>8</v>
      </c>
      <c r="BN57" s="9">
        <f t="shared" si="30"/>
        <v>8</v>
      </c>
      <c r="BQ57" t="s">
        <v>81</v>
      </c>
      <c r="BR57" s="9">
        <f t="shared" si="31"/>
        <v>1</v>
      </c>
      <c r="BS57" s="9">
        <f t="shared" si="31"/>
        <v>2.5</v>
      </c>
      <c r="BT57" s="9">
        <f t="shared" si="31"/>
        <v>2</v>
      </c>
      <c r="BU57" s="9">
        <f t="shared" si="31"/>
        <v>2</v>
      </c>
      <c r="BV57" s="9">
        <f t="shared" si="31"/>
        <v>1</v>
      </c>
      <c r="BW57" s="10">
        <v>8</v>
      </c>
      <c r="BX57" s="9">
        <f t="shared" si="32"/>
        <v>8.5</v>
      </c>
      <c r="CK57" t="s">
        <v>81</v>
      </c>
      <c r="CL57" s="9">
        <f t="shared" si="35"/>
        <v>1</v>
      </c>
      <c r="CM57" s="9">
        <f t="shared" si="35"/>
        <v>3</v>
      </c>
      <c r="CN57" s="9">
        <f t="shared" si="35"/>
        <v>2</v>
      </c>
      <c r="CO57" s="9">
        <f t="shared" si="35"/>
        <v>1.5</v>
      </c>
      <c r="CP57" s="9">
        <f t="shared" si="35"/>
        <v>0.5</v>
      </c>
      <c r="CQ57" s="10">
        <v>8</v>
      </c>
      <c r="CR57" s="9">
        <f t="shared" si="33"/>
        <v>8</v>
      </c>
      <c r="CU57" t="s">
        <v>81</v>
      </c>
      <c r="CV57" s="9">
        <f t="shared" si="36"/>
        <v>1</v>
      </c>
      <c r="CW57" s="9">
        <f t="shared" si="36"/>
        <v>3</v>
      </c>
      <c r="CX57" s="9">
        <f t="shared" si="36"/>
        <v>2</v>
      </c>
      <c r="CY57" s="9">
        <f t="shared" si="36"/>
        <v>1.5</v>
      </c>
      <c r="CZ57" s="9">
        <f t="shared" si="36"/>
        <v>0.5</v>
      </c>
      <c r="DA57" s="10">
        <v>8</v>
      </c>
      <c r="DB57" s="9">
        <f t="shared" si="34"/>
        <v>8</v>
      </c>
    </row>
    <row r="58" spans="2:106">
      <c r="B58" t="s">
        <v>82</v>
      </c>
      <c r="C58" s="9">
        <f>ROUND($H58*C$51,1)</f>
        <v>1.3</v>
      </c>
      <c r="D58" s="9">
        <f>ROUND($H58*D$51,1)</f>
        <v>3.4</v>
      </c>
      <c r="E58" s="9">
        <v>2</v>
      </c>
      <c r="F58" s="9">
        <f>ROUND($H58*F$51,1)</f>
        <v>1.7</v>
      </c>
      <c r="G58" s="9">
        <f>ROUND($H58*G$51,1)</f>
        <v>0.6</v>
      </c>
      <c r="H58" s="10">
        <v>9</v>
      </c>
      <c r="I58" s="9">
        <f t="shared" si="18"/>
        <v>9</v>
      </c>
      <c r="K58" t="s">
        <v>82</v>
      </c>
      <c r="L58" s="9">
        <f t="shared" si="19"/>
        <v>1.5</v>
      </c>
      <c r="M58" s="9">
        <f t="shared" si="19"/>
        <v>3.5</v>
      </c>
      <c r="N58" s="9">
        <f t="shared" si="19"/>
        <v>2</v>
      </c>
      <c r="O58" s="9">
        <f t="shared" si="19"/>
        <v>1.5</v>
      </c>
      <c r="P58" s="9">
        <f t="shared" si="19"/>
        <v>0.5</v>
      </c>
      <c r="Q58" s="10">
        <v>9</v>
      </c>
      <c r="R58" s="9">
        <f t="shared" si="20"/>
        <v>9</v>
      </c>
      <c r="T58" t="s">
        <v>82</v>
      </c>
      <c r="U58" s="9">
        <f t="shared" si="21"/>
        <v>1</v>
      </c>
      <c r="V58" s="9">
        <f t="shared" si="21"/>
        <v>3</v>
      </c>
      <c r="W58" s="9">
        <f t="shared" si="21"/>
        <v>2</v>
      </c>
      <c r="X58" s="9">
        <f t="shared" si="21"/>
        <v>2</v>
      </c>
      <c r="Y58" s="9">
        <f t="shared" si="21"/>
        <v>0.5</v>
      </c>
      <c r="Z58" s="10">
        <v>9</v>
      </c>
      <c r="AA58" s="9">
        <f t="shared" si="22"/>
        <v>8.5</v>
      </c>
      <c r="AC58" t="s">
        <v>82</v>
      </c>
      <c r="AD58" s="9">
        <f t="shared" si="23"/>
        <v>1.5</v>
      </c>
      <c r="AE58" s="9">
        <f t="shared" si="23"/>
        <v>3.5</v>
      </c>
      <c r="AF58" s="9">
        <f t="shared" si="23"/>
        <v>2</v>
      </c>
      <c r="AG58" s="9">
        <f t="shared" si="23"/>
        <v>1.5</v>
      </c>
      <c r="AH58" s="9">
        <f t="shared" si="23"/>
        <v>0.5</v>
      </c>
      <c r="AI58" s="10">
        <v>9</v>
      </c>
      <c r="AJ58" s="9">
        <f t="shared" si="24"/>
        <v>9</v>
      </c>
      <c r="AM58" t="s">
        <v>82</v>
      </c>
      <c r="AN58" s="9">
        <f t="shared" si="25"/>
        <v>1.5</v>
      </c>
      <c r="AO58" s="9">
        <f t="shared" si="25"/>
        <v>3.5</v>
      </c>
      <c r="AP58" s="9">
        <f t="shared" si="25"/>
        <v>2</v>
      </c>
      <c r="AQ58" s="9">
        <f t="shared" si="25"/>
        <v>1.5</v>
      </c>
      <c r="AR58" s="9">
        <f t="shared" si="25"/>
        <v>0.5</v>
      </c>
      <c r="AS58" s="10">
        <v>9</v>
      </c>
      <c r="AT58" s="9">
        <f t="shared" si="26"/>
        <v>9</v>
      </c>
      <c r="AW58" t="s">
        <v>82</v>
      </c>
      <c r="AX58" s="9">
        <f t="shared" si="27"/>
        <v>1.5</v>
      </c>
      <c r="AY58" s="9">
        <f t="shared" si="27"/>
        <v>3.5</v>
      </c>
      <c r="AZ58" s="9">
        <f t="shared" si="27"/>
        <v>2</v>
      </c>
      <c r="BA58" s="9">
        <f t="shared" si="27"/>
        <v>1.5</v>
      </c>
      <c r="BB58" s="9">
        <f t="shared" si="27"/>
        <v>0.5</v>
      </c>
      <c r="BC58" s="10">
        <v>9</v>
      </c>
      <c r="BD58" s="9">
        <f t="shared" si="28"/>
        <v>9</v>
      </c>
      <c r="BG58" t="s">
        <v>82</v>
      </c>
      <c r="BH58" s="9">
        <f t="shared" si="29"/>
        <v>1.5</v>
      </c>
      <c r="BI58" s="9">
        <f t="shared" si="29"/>
        <v>3.5</v>
      </c>
      <c r="BJ58" s="9">
        <f t="shared" si="29"/>
        <v>2</v>
      </c>
      <c r="BK58" s="9">
        <f t="shared" si="29"/>
        <v>1.5</v>
      </c>
      <c r="BL58" s="9">
        <f t="shared" si="29"/>
        <v>0.5</v>
      </c>
      <c r="BM58" s="10">
        <v>9</v>
      </c>
      <c r="BN58" s="9">
        <f t="shared" si="30"/>
        <v>9</v>
      </c>
      <c r="BQ58" t="s">
        <v>82</v>
      </c>
      <c r="BR58" s="9">
        <f t="shared" si="31"/>
        <v>1</v>
      </c>
      <c r="BS58" s="9">
        <f t="shared" si="31"/>
        <v>2.5</v>
      </c>
      <c r="BT58" s="9">
        <f t="shared" si="31"/>
        <v>2</v>
      </c>
      <c r="BU58" s="9">
        <f t="shared" si="31"/>
        <v>2</v>
      </c>
      <c r="BV58" s="9">
        <f t="shared" si="31"/>
        <v>1</v>
      </c>
      <c r="BW58" s="10">
        <v>9</v>
      </c>
      <c r="BX58" s="9">
        <f t="shared" si="32"/>
        <v>8.5</v>
      </c>
      <c r="CK58" t="s">
        <v>82</v>
      </c>
      <c r="CL58" s="9">
        <f t="shared" si="35"/>
        <v>1.5</v>
      </c>
      <c r="CM58" s="9">
        <f t="shared" si="35"/>
        <v>3.5</v>
      </c>
      <c r="CN58" s="9">
        <f t="shared" si="35"/>
        <v>2</v>
      </c>
      <c r="CO58" s="9">
        <f t="shared" si="35"/>
        <v>1.5</v>
      </c>
      <c r="CP58" s="9">
        <f t="shared" si="35"/>
        <v>0.5</v>
      </c>
      <c r="CQ58" s="10">
        <v>9</v>
      </c>
      <c r="CR58" s="9">
        <f t="shared" si="33"/>
        <v>9</v>
      </c>
      <c r="CU58" t="s">
        <v>82</v>
      </c>
      <c r="CV58" s="9">
        <f t="shared" si="36"/>
        <v>1</v>
      </c>
      <c r="CW58" s="9">
        <f t="shared" si="36"/>
        <v>3</v>
      </c>
      <c r="CX58" s="9">
        <f t="shared" si="36"/>
        <v>2</v>
      </c>
      <c r="CY58" s="9">
        <f t="shared" si="36"/>
        <v>2</v>
      </c>
      <c r="CZ58" s="9">
        <f t="shared" si="36"/>
        <v>0.5</v>
      </c>
      <c r="DA58" s="10">
        <v>9</v>
      </c>
      <c r="DB58" s="9">
        <f t="shared" si="34"/>
        <v>8.5</v>
      </c>
    </row>
    <row r="59" spans="2:106">
      <c r="B59" t="s">
        <v>83</v>
      </c>
      <c r="C59" s="9">
        <v>1.5</v>
      </c>
      <c r="D59" s="9">
        <f>ROUND($H59*D$51,1)</f>
        <v>3.7</v>
      </c>
      <c r="E59" s="9">
        <f>ROUND($H59*E$51,1)</f>
        <v>2.2999999999999998</v>
      </c>
      <c r="F59" s="9">
        <f>ROUND($H59*F$51,1)</f>
        <v>1.9</v>
      </c>
      <c r="G59" s="9">
        <f>ROUND($H59*G$51,1)</f>
        <v>0.6</v>
      </c>
      <c r="H59" s="10">
        <v>10</v>
      </c>
      <c r="I59" s="9">
        <f t="shared" si="18"/>
        <v>10</v>
      </c>
      <c r="K59" t="s">
        <v>83</v>
      </c>
      <c r="L59" s="9">
        <f t="shared" si="19"/>
        <v>1.5</v>
      </c>
      <c r="M59" s="9">
        <f t="shared" si="19"/>
        <v>4</v>
      </c>
      <c r="N59" s="9">
        <f t="shared" si="19"/>
        <v>2</v>
      </c>
      <c r="O59" s="9">
        <f t="shared" si="19"/>
        <v>1.5</v>
      </c>
      <c r="P59" s="9">
        <f t="shared" si="19"/>
        <v>0.5</v>
      </c>
      <c r="Q59" s="10">
        <v>10</v>
      </c>
      <c r="R59" s="9">
        <f t="shared" si="20"/>
        <v>9.5</v>
      </c>
      <c r="T59" t="s">
        <v>83</v>
      </c>
      <c r="U59" s="9">
        <f t="shared" si="21"/>
        <v>1.5</v>
      </c>
      <c r="V59" s="9">
        <f t="shared" si="21"/>
        <v>3.5</v>
      </c>
      <c r="W59" s="9">
        <f t="shared" si="21"/>
        <v>2.5</v>
      </c>
      <c r="X59" s="9">
        <f t="shared" si="21"/>
        <v>2</v>
      </c>
      <c r="Y59" s="9">
        <f t="shared" si="21"/>
        <v>0.5</v>
      </c>
      <c r="Z59" s="10">
        <v>10</v>
      </c>
      <c r="AA59" s="9">
        <f t="shared" si="22"/>
        <v>10</v>
      </c>
      <c r="AC59" t="s">
        <v>83</v>
      </c>
      <c r="AD59" s="9">
        <f t="shared" si="23"/>
        <v>1.5</v>
      </c>
      <c r="AE59" s="9">
        <f t="shared" si="23"/>
        <v>4</v>
      </c>
      <c r="AF59" s="9">
        <f t="shared" si="23"/>
        <v>2.5</v>
      </c>
      <c r="AG59" s="9">
        <f t="shared" si="23"/>
        <v>2</v>
      </c>
      <c r="AH59" s="9">
        <f t="shared" si="23"/>
        <v>0.5</v>
      </c>
      <c r="AI59" s="10">
        <v>10</v>
      </c>
      <c r="AJ59" s="9">
        <f t="shared" si="24"/>
        <v>10.5</v>
      </c>
      <c r="AM59" t="s">
        <v>83</v>
      </c>
      <c r="AN59" s="9">
        <f t="shared" si="25"/>
        <v>1.5</v>
      </c>
      <c r="AO59" s="9">
        <f t="shared" si="25"/>
        <v>4</v>
      </c>
      <c r="AP59" s="9">
        <f t="shared" si="25"/>
        <v>2.5</v>
      </c>
      <c r="AQ59" s="9">
        <f t="shared" si="25"/>
        <v>2</v>
      </c>
      <c r="AR59" s="9">
        <f t="shared" si="25"/>
        <v>0.5</v>
      </c>
      <c r="AS59" s="10">
        <v>10</v>
      </c>
      <c r="AT59" s="9">
        <f t="shared" si="26"/>
        <v>10.5</v>
      </c>
      <c r="AW59" t="s">
        <v>83</v>
      </c>
      <c r="AX59" s="9">
        <f t="shared" si="27"/>
        <v>1.5</v>
      </c>
      <c r="AY59" s="9">
        <f t="shared" si="27"/>
        <v>4</v>
      </c>
      <c r="AZ59" s="9">
        <f t="shared" si="27"/>
        <v>2</v>
      </c>
      <c r="BA59" s="9">
        <f t="shared" si="27"/>
        <v>1.5</v>
      </c>
      <c r="BB59" s="9">
        <f t="shared" si="27"/>
        <v>0.5</v>
      </c>
      <c r="BC59" s="10">
        <v>10</v>
      </c>
      <c r="BD59" s="9">
        <f t="shared" si="28"/>
        <v>9.5</v>
      </c>
      <c r="BG59" t="s">
        <v>83</v>
      </c>
      <c r="BH59" s="9">
        <f t="shared" si="29"/>
        <v>1.5</v>
      </c>
      <c r="BI59" s="9">
        <f t="shared" si="29"/>
        <v>4</v>
      </c>
      <c r="BJ59" s="9">
        <f t="shared" si="29"/>
        <v>2.5</v>
      </c>
      <c r="BK59" s="9">
        <f t="shared" si="29"/>
        <v>2</v>
      </c>
      <c r="BL59" s="9">
        <f t="shared" si="29"/>
        <v>0.5</v>
      </c>
      <c r="BM59" s="10">
        <v>10</v>
      </c>
      <c r="BN59" s="9">
        <f t="shared" si="30"/>
        <v>10.5</v>
      </c>
      <c r="BQ59" t="s">
        <v>83</v>
      </c>
      <c r="BR59" s="9">
        <f t="shared" si="31"/>
        <v>1</v>
      </c>
      <c r="BS59" s="9">
        <f t="shared" si="31"/>
        <v>3</v>
      </c>
      <c r="BT59" s="9">
        <f t="shared" si="31"/>
        <v>2.5</v>
      </c>
      <c r="BU59" s="9">
        <f t="shared" si="31"/>
        <v>2.5</v>
      </c>
      <c r="BV59" s="9">
        <f t="shared" si="31"/>
        <v>1</v>
      </c>
      <c r="BW59" s="10">
        <v>10</v>
      </c>
      <c r="BX59" s="9">
        <f t="shared" si="32"/>
        <v>10</v>
      </c>
      <c r="CK59" t="s">
        <v>83</v>
      </c>
      <c r="CL59" s="9">
        <f t="shared" si="35"/>
        <v>1.5</v>
      </c>
      <c r="CM59" s="9">
        <f t="shared" si="35"/>
        <v>3.5</v>
      </c>
      <c r="CN59" s="9">
        <f t="shared" si="35"/>
        <v>2.5</v>
      </c>
      <c r="CO59" s="9">
        <f t="shared" si="35"/>
        <v>2</v>
      </c>
      <c r="CP59" s="9">
        <f t="shared" si="35"/>
        <v>0.5</v>
      </c>
      <c r="CQ59" s="10">
        <v>10</v>
      </c>
      <c r="CR59" s="9">
        <f t="shared" si="33"/>
        <v>10</v>
      </c>
      <c r="CU59" t="s">
        <v>83</v>
      </c>
      <c r="CV59" s="9">
        <f t="shared" si="36"/>
        <v>1.5</v>
      </c>
      <c r="CW59" s="9">
        <f t="shared" si="36"/>
        <v>3.5</v>
      </c>
      <c r="CX59" s="9">
        <f t="shared" si="36"/>
        <v>2.5</v>
      </c>
      <c r="CY59" s="9">
        <f t="shared" si="36"/>
        <v>2</v>
      </c>
      <c r="CZ59" s="9">
        <f t="shared" si="36"/>
        <v>0.5</v>
      </c>
      <c r="DA59" s="10">
        <v>10</v>
      </c>
      <c r="DB59" s="9">
        <f t="shared" si="34"/>
        <v>10</v>
      </c>
    </row>
    <row r="60" spans="2:106">
      <c r="K60" t="s">
        <v>87</v>
      </c>
      <c r="L60" s="9">
        <f t="shared" si="19"/>
        <v>1.5</v>
      </c>
      <c r="M60" s="9">
        <f t="shared" si="19"/>
        <v>4.5</v>
      </c>
      <c r="N60" s="9">
        <f t="shared" si="19"/>
        <v>2.5</v>
      </c>
      <c r="O60" s="9">
        <f t="shared" si="19"/>
        <v>1.5</v>
      </c>
      <c r="P60" s="9">
        <f t="shared" si="19"/>
        <v>1</v>
      </c>
      <c r="Q60" s="10">
        <v>11</v>
      </c>
      <c r="R60" s="9">
        <f t="shared" si="20"/>
        <v>11</v>
      </c>
      <c r="T60" t="s">
        <v>87</v>
      </c>
      <c r="U60" s="9">
        <f t="shared" si="21"/>
        <v>1.5</v>
      </c>
      <c r="V60" s="9">
        <f t="shared" si="21"/>
        <v>4</v>
      </c>
      <c r="W60" s="9">
        <f t="shared" si="21"/>
        <v>2.5</v>
      </c>
      <c r="X60" s="9">
        <f t="shared" si="21"/>
        <v>2</v>
      </c>
      <c r="Y60" s="9">
        <f t="shared" si="21"/>
        <v>0.5</v>
      </c>
      <c r="Z60" s="10">
        <v>11</v>
      </c>
      <c r="AA60" s="9">
        <f t="shared" si="22"/>
        <v>10.5</v>
      </c>
      <c r="AC60" t="s">
        <v>87</v>
      </c>
      <c r="AD60" s="9">
        <f t="shared" si="23"/>
        <v>1.5</v>
      </c>
      <c r="AE60" s="9">
        <f t="shared" si="23"/>
        <v>4</v>
      </c>
      <c r="AF60" s="9">
        <f t="shared" si="23"/>
        <v>2.5</v>
      </c>
      <c r="AG60" s="9">
        <f t="shared" si="23"/>
        <v>2</v>
      </c>
      <c r="AH60" s="9">
        <f t="shared" si="23"/>
        <v>0.5</v>
      </c>
      <c r="AI60" s="10">
        <v>11</v>
      </c>
      <c r="AJ60" s="9">
        <f t="shared" si="24"/>
        <v>10.5</v>
      </c>
      <c r="AM60" t="s">
        <v>87</v>
      </c>
      <c r="AN60" s="9">
        <f t="shared" si="25"/>
        <v>1.5</v>
      </c>
      <c r="AO60" s="9">
        <f t="shared" si="25"/>
        <v>4.5</v>
      </c>
      <c r="AP60" s="9">
        <f t="shared" si="25"/>
        <v>2.5</v>
      </c>
      <c r="AQ60" s="9">
        <f t="shared" si="25"/>
        <v>2</v>
      </c>
      <c r="AR60" s="9">
        <f t="shared" si="25"/>
        <v>0.5</v>
      </c>
      <c r="AS60" s="10">
        <v>11</v>
      </c>
      <c r="AT60" s="9">
        <f t="shared" si="26"/>
        <v>11</v>
      </c>
      <c r="AW60" t="s">
        <v>87</v>
      </c>
      <c r="AX60" s="9">
        <f t="shared" si="27"/>
        <v>1.5</v>
      </c>
      <c r="AY60" s="9">
        <f t="shared" si="27"/>
        <v>4.5</v>
      </c>
      <c r="AZ60" s="9">
        <f t="shared" si="27"/>
        <v>2.5</v>
      </c>
      <c r="BA60" s="9">
        <f t="shared" si="27"/>
        <v>2</v>
      </c>
      <c r="BB60" s="9">
        <f t="shared" si="27"/>
        <v>0.5</v>
      </c>
      <c r="BC60" s="10">
        <v>11</v>
      </c>
      <c r="BD60" s="9">
        <f t="shared" si="28"/>
        <v>11</v>
      </c>
      <c r="BG60" t="s">
        <v>87</v>
      </c>
      <c r="BH60" s="9">
        <f t="shared" si="29"/>
        <v>1.5</v>
      </c>
      <c r="BI60" s="9">
        <f t="shared" si="29"/>
        <v>4</v>
      </c>
      <c r="BJ60" s="9">
        <f t="shared" si="29"/>
        <v>2.5</v>
      </c>
      <c r="BK60" s="9">
        <f t="shared" si="29"/>
        <v>2</v>
      </c>
      <c r="BL60" s="9">
        <f t="shared" si="29"/>
        <v>0.5</v>
      </c>
      <c r="BM60" s="10">
        <v>11</v>
      </c>
      <c r="BN60" s="9">
        <f t="shared" si="30"/>
        <v>10.5</v>
      </c>
      <c r="BQ60" t="s">
        <v>87</v>
      </c>
      <c r="BR60" s="9">
        <f t="shared" si="31"/>
        <v>1.5</v>
      </c>
      <c r="BS60" s="9">
        <f t="shared" si="31"/>
        <v>3</v>
      </c>
      <c r="BT60" s="9">
        <f t="shared" si="31"/>
        <v>2.5</v>
      </c>
      <c r="BU60" s="9">
        <f t="shared" si="31"/>
        <v>2.5</v>
      </c>
      <c r="BV60" s="9">
        <f t="shared" si="31"/>
        <v>1.5</v>
      </c>
      <c r="BW60" s="10">
        <v>11</v>
      </c>
      <c r="BX60" s="9">
        <f t="shared" si="32"/>
        <v>11</v>
      </c>
      <c r="CK60" t="s">
        <v>87</v>
      </c>
      <c r="CL60" s="9">
        <f t="shared" si="35"/>
        <v>1.5</v>
      </c>
      <c r="CM60" s="9">
        <f t="shared" si="35"/>
        <v>4</v>
      </c>
      <c r="CN60" s="9">
        <f t="shared" si="35"/>
        <v>2.5</v>
      </c>
      <c r="CO60" s="9">
        <f t="shared" si="35"/>
        <v>2</v>
      </c>
      <c r="CP60" s="9">
        <f t="shared" si="35"/>
        <v>0.5</v>
      </c>
      <c r="CQ60" s="10">
        <v>11</v>
      </c>
      <c r="CR60" s="9">
        <f t="shared" ref="CR60:CR61" si="38">SUM(CL60:CP60)</f>
        <v>10.5</v>
      </c>
      <c r="CU60" t="s">
        <v>87</v>
      </c>
      <c r="CV60" s="9">
        <f t="shared" si="36"/>
        <v>1.5</v>
      </c>
      <c r="CW60" s="9">
        <f t="shared" si="36"/>
        <v>4</v>
      </c>
      <c r="CX60" s="9">
        <f t="shared" si="36"/>
        <v>2.5</v>
      </c>
      <c r="CY60" s="9">
        <f t="shared" si="36"/>
        <v>2.5</v>
      </c>
      <c r="CZ60" s="9">
        <f t="shared" si="36"/>
        <v>0.5</v>
      </c>
      <c r="DA60" s="10">
        <v>11</v>
      </c>
      <c r="DB60" s="9">
        <f t="shared" si="34"/>
        <v>11</v>
      </c>
    </row>
    <row r="61" spans="2:106">
      <c r="K61" t="s">
        <v>88</v>
      </c>
      <c r="L61" s="9">
        <f t="shared" si="19"/>
        <v>2</v>
      </c>
      <c r="M61" s="9">
        <f t="shared" si="19"/>
        <v>5</v>
      </c>
      <c r="N61" s="9">
        <f t="shared" si="19"/>
        <v>2.5</v>
      </c>
      <c r="O61" s="9">
        <f t="shared" si="19"/>
        <v>2</v>
      </c>
      <c r="P61" s="9">
        <f t="shared" si="19"/>
        <v>1</v>
      </c>
      <c r="Q61" s="10">
        <v>12</v>
      </c>
      <c r="R61" s="9">
        <f t="shared" si="20"/>
        <v>12.5</v>
      </c>
      <c r="T61" t="s">
        <v>88</v>
      </c>
      <c r="U61" s="9">
        <f t="shared" si="21"/>
        <v>1.5</v>
      </c>
      <c r="V61" s="9">
        <f t="shared" si="21"/>
        <v>4.5</v>
      </c>
      <c r="W61" s="9">
        <f t="shared" si="21"/>
        <v>3</v>
      </c>
      <c r="X61" s="9">
        <f t="shared" si="21"/>
        <v>2.5</v>
      </c>
      <c r="Y61" s="9">
        <f t="shared" si="21"/>
        <v>1</v>
      </c>
      <c r="Z61" s="10">
        <v>12</v>
      </c>
      <c r="AA61" s="9">
        <f t="shared" si="22"/>
        <v>12.5</v>
      </c>
      <c r="AC61" t="s">
        <v>88</v>
      </c>
      <c r="AD61" s="9">
        <f t="shared" si="23"/>
        <v>1.5</v>
      </c>
      <c r="AE61" s="9">
        <f t="shared" si="23"/>
        <v>4.5</v>
      </c>
      <c r="AF61" s="9">
        <f t="shared" si="23"/>
        <v>3</v>
      </c>
      <c r="AG61" s="9">
        <f t="shared" si="23"/>
        <v>2</v>
      </c>
      <c r="AH61" s="9">
        <f t="shared" si="23"/>
        <v>1</v>
      </c>
      <c r="AI61" s="10">
        <v>12</v>
      </c>
      <c r="AJ61" s="9">
        <f t="shared" si="24"/>
        <v>12</v>
      </c>
      <c r="AM61" t="s">
        <v>88</v>
      </c>
      <c r="AN61" s="9">
        <f t="shared" si="25"/>
        <v>1.5</v>
      </c>
      <c r="AO61" s="9">
        <f t="shared" si="25"/>
        <v>4.5</v>
      </c>
      <c r="AP61" s="9">
        <f t="shared" si="25"/>
        <v>2.5</v>
      </c>
      <c r="AQ61" s="9">
        <f t="shared" si="25"/>
        <v>2</v>
      </c>
      <c r="AR61" s="9">
        <f t="shared" si="25"/>
        <v>0.5</v>
      </c>
      <c r="AS61" s="10">
        <v>12</v>
      </c>
      <c r="AT61" s="9">
        <f t="shared" si="26"/>
        <v>11</v>
      </c>
      <c r="AW61" t="s">
        <v>88</v>
      </c>
      <c r="AX61" s="9">
        <f t="shared" si="27"/>
        <v>2</v>
      </c>
      <c r="AY61" s="9">
        <f t="shared" si="27"/>
        <v>5</v>
      </c>
      <c r="AZ61" s="9">
        <f t="shared" si="27"/>
        <v>2.5</v>
      </c>
      <c r="BA61" s="9">
        <f t="shared" si="27"/>
        <v>2</v>
      </c>
      <c r="BB61" s="9">
        <f t="shared" si="27"/>
        <v>1</v>
      </c>
      <c r="BC61" s="10">
        <v>12</v>
      </c>
      <c r="BD61" s="9">
        <f t="shared" si="28"/>
        <v>12.5</v>
      </c>
      <c r="BG61" t="s">
        <v>88</v>
      </c>
      <c r="BH61" s="9">
        <f t="shared" si="29"/>
        <v>2</v>
      </c>
      <c r="BI61" s="9">
        <f t="shared" si="29"/>
        <v>4.5</v>
      </c>
      <c r="BJ61" s="9">
        <f t="shared" si="29"/>
        <v>2.5</v>
      </c>
      <c r="BK61" s="9">
        <f t="shared" si="29"/>
        <v>2</v>
      </c>
      <c r="BL61" s="9">
        <f t="shared" si="29"/>
        <v>1</v>
      </c>
      <c r="BM61" s="10">
        <v>12</v>
      </c>
      <c r="BN61" s="9">
        <f t="shared" si="30"/>
        <v>12</v>
      </c>
      <c r="BQ61" t="s">
        <v>88</v>
      </c>
      <c r="BR61" s="9">
        <f t="shared" si="31"/>
        <v>1.5</v>
      </c>
      <c r="BS61" s="9">
        <f t="shared" si="31"/>
        <v>3.5</v>
      </c>
      <c r="BT61" s="9">
        <f t="shared" si="31"/>
        <v>3</v>
      </c>
      <c r="BU61" s="9">
        <f t="shared" si="31"/>
        <v>3</v>
      </c>
      <c r="BV61" s="9">
        <f t="shared" si="31"/>
        <v>1.5</v>
      </c>
      <c r="BW61" s="10">
        <v>12</v>
      </c>
      <c r="BX61" s="9">
        <f t="shared" si="32"/>
        <v>12.5</v>
      </c>
      <c r="CK61" t="s">
        <v>88</v>
      </c>
      <c r="CL61" s="9">
        <f t="shared" si="35"/>
        <v>1.5</v>
      </c>
      <c r="CM61" s="9">
        <f t="shared" si="35"/>
        <v>4.5</v>
      </c>
      <c r="CN61" s="9">
        <f t="shared" si="35"/>
        <v>3</v>
      </c>
      <c r="CO61" s="9">
        <f t="shared" si="35"/>
        <v>2.5</v>
      </c>
      <c r="CP61" s="9">
        <f t="shared" si="35"/>
        <v>0.5</v>
      </c>
      <c r="CQ61" s="10">
        <v>12</v>
      </c>
      <c r="CR61" s="9">
        <f t="shared" si="38"/>
        <v>12</v>
      </c>
      <c r="CU61" t="s">
        <v>88</v>
      </c>
      <c r="CV61" s="9">
        <f t="shared" si="36"/>
        <v>1.5</v>
      </c>
      <c r="CW61" s="9">
        <f t="shared" si="36"/>
        <v>4</v>
      </c>
      <c r="CX61" s="9">
        <f t="shared" si="36"/>
        <v>3</v>
      </c>
      <c r="CY61" s="9">
        <f t="shared" si="36"/>
        <v>2.5</v>
      </c>
      <c r="CZ61" s="9">
        <f t="shared" si="36"/>
        <v>1</v>
      </c>
      <c r="DA61" s="10">
        <v>12</v>
      </c>
      <c r="DB61" s="9">
        <f t="shared" si="34"/>
        <v>12</v>
      </c>
    </row>
    <row r="62" spans="2:106">
      <c r="K62"/>
      <c r="L62"/>
      <c r="M62"/>
      <c r="N62"/>
      <c r="O62"/>
      <c r="P62"/>
      <c r="Q62"/>
      <c r="R62"/>
      <c r="T62"/>
      <c r="U62"/>
      <c r="V62"/>
      <c r="W62"/>
      <c r="X62"/>
      <c r="Y62"/>
      <c r="Z62"/>
      <c r="AA62"/>
      <c r="AC62"/>
      <c r="AD62"/>
      <c r="AE62"/>
      <c r="AF62"/>
      <c r="AG62"/>
      <c r="AH62"/>
      <c r="AI62"/>
      <c r="AJ62"/>
      <c r="AM62"/>
      <c r="AN62"/>
    </row>
    <row r="63" spans="2:106">
      <c r="K63"/>
    </row>
    <row r="64" spans="2:106">
      <c r="K64"/>
      <c r="L64" s="15">
        <f>(ROUND($Q64*L$51*2,0)/2)-($Q64*L$51)</f>
        <v>4.0399999999999991E-2</v>
      </c>
      <c r="M64" s="15">
        <f>(ROUND($Q64*M$51*2,0)/2)-($Q64*M$51)</f>
        <v>-0.22520000000000007</v>
      </c>
      <c r="N64" s="15">
        <f>(ROUND($Q64*N$51*2,0)/2)-($Q64*N$51)</f>
        <v>-0.16180000000000005</v>
      </c>
      <c r="O64" s="15">
        <f>(ROUND($Q64*O$51*2,0)/2)-($Q64*O$51)</f>
        <v>6.140000000000001E-2</v>
      </c>
      <c r="P64" s="15">
        <f>(ROUND($Q64*P$51*2,0)/2)-($Q64*P$51)</f>
        <v>-0.20669999999999997</v>
      </c>
      <c r="Q64" s="10">
        <v>3</v>
      </c>
      <c r="R64"/>
      <c r="T64"/>
      <c r="U64" s="15">
        <f>(ROUND($Z64*U$51*2,0)/2)-($Z64*U$51)</f>
        <v>9.6499999999999975E-2</v>
      </c>
      <c r="V64" s="15">
        <f>(ROUND($Z64*V$51*2,0)/2)-($Z64*V$51)</f>
        <v>-8.329999999999993E-2</v>
      </c>
      <c r="W64" s="15">
        <f>(ROUND($Z64*W$51*2,0)/2)-($Z64*W$51)</f>
        <v>-0.22360000000000002</v>
      </c>
      <c r="X64" s="15">
        <f>(ROUND($Z64*X$51*2,0)/2)-($Z64*X$51)</f>
        <v>-9.5799999999999996E-2</v>
      </c>
      <c r="Y64" s="15">
        <f>(ROUND($Z64*Y$51*2,0)/2)-($Z64*Y$51)</f>
        <v>-0.189</v>
      </c>
      <c r="Z64" s="10">
        <v>3</v>
      </c>
      <c r="AA64"/>
      <c r="AC64"/>
      <c r="AD64" s="15">
        <f>(ROUND($AI64*AD$51*2,0)/2)-($AI64*AD$51)</f>
        <v>7.4300000000000033E-2</v>
      </c>
      <c r="AE64" s="15">
        <f>(ROUND($AI64*AE$51*2,0)/2)-($AI64*AE$51)</f>
        <v>-0.1339999999999999</v>
      </c>
      <c r="AF64" s="15">
        <f>(ROUND($AI64*AF$51*2,0)/2)-($AI64*AF$51)</f>
        <v>-0.19630000000000003</v>
      </c>
      <c r="AG64" s="15">
        <f>(ROUND($AI64*AG$51*2,0)/2)-($AI64*AG$51)</f>
        <v>-4.8099999999999921E-2</v>
      </c>
      <c r="AH64" s="15">
        <f>(ROUND($AI64*AH$51*2,0)/2)-($AI64*AH$51)</f>
        <v>-0.18869999999999998</v>
      </c>
      <c r="AI64" s="10">
        <v>3</v>
      </c>
      <c r="AJ64"/>
      <c r="AM64"/>
      <c r="AN64" s="15">
        <f>(ROUND($AS64*AN$51*2,0)/2)-($AS64*AN$51)</f>
        <v>6.6799999999999971E-2</v>
      </c>
      <c r="AO64" s="15">
        <f>(ROUND($AS64*AO$51*2,0)/2)-($AS64*AO$51)</f>
        <v>-0.16700000000000004</v>
      </c>
      <c r="AP64" s="15">
        <f>(ROUND($AS64*AP$51*2,0)/2)-($AS64*AP$51)</f>
        <v>-0.18430000000000002</v>
      </c>
      <c r="AQ64" s="15">
        <f>(ROUND($AS64*AQ$51*2,0)/2)-($AS64*AQ$51)</f>
        <v>-2.8599999999999959E-2</v>
      </c>
      <c r="AR64" s="15">
        <f>(ROUND($AS64*AR$51*2,0)/2)-($AS64*AR$51)</f>
        <v>-0.18060000000000001</v>
      </c>
      <c r="AS64" s="10">
        <v>3</v>
      </c>
      <c r="AX64" s="15">
        <f>(ROUND($BC64*AX$51*2,0)/2)-($BC64*AX$51)</f>
        <v>5.9300000000000019E-2</v>
      </c>
      <c r="AY64" s="15">
        <f>(ROUND($BC64*AY$51*2,0)/2)-($BC64*AY$51)</f>
        <v>-0.18829999999999991</v>
      </c>
      <c r="AZ64" s="15">
        <f>(ROUND($BC64*AZ$51*2,0)/2)-($BC64*AZ$51)</f>
        <v>-0.16629999999999989</v>
      </c>
      <c r="BA64" s="15">
        <f>(ROUND($BC64*BA$51*2,0)/2)-($BC64*BA$51)</f>
        <v>-5.7999999999999163E-3</v>
      </c>
      <c r="BB64" s="15">
        <f>(ROUND($BC64*BB$51*2,0)/2)-($BC64*BB$51)</f>
        <v>-0.19230000000000003</v>
      </c>
      <c r="BC64" s="10">
        <v>3</v>
      </c>
      <c r="BH64" s="15">
        <f>(ROUND($BM64*BH$51*2,0)/2)-($BM64*BH$51)</f>
        <v>6.1100000000000043E-2</v>
      </c>
      <c r="BI64" s="15">
        <f>(ROUND($BM64*BI$51*2,0)/2)-($BM64*BI$51)</f>
        <v>-0.14030000000000009</v>
      </c>
      <c r="BJ64" s="15">
        <f>(ROUND($BM64*BJ$51*2,0)/2)-($BM64*BJ$51)</f>
        <v>-0.18099999999999994</v>
      </c>
      <c r="BK64" s="15">
        <f>(ROUND($BM64*BK$51*2,0)/2)-($BM64*BK$51)</f>
        <v>-4.6300000000000008E-2</v>
      </c>
      <c r="BL64" s="15">
        <f>(ROUND($BM64*BL$51*2,0)/2)-($BM64*BL$51)</f>
        <v>-0.18990000000000001</v>
      </c>
      <c r="BM64" s="10">
        <v>3</v>
      </c>
      <c r="BR64" s="15">
        <f>(ROUND($BW64*BR$51*2,0)/2)-($BW64*BR$51)</f>
        <v>-7.0000000000000062E-2</v>
      </c>
      <c r="BS64" s="15">
        <f>(ROUND($BW64*BS$51*2,0)/2)-($BW64*BS$51)</f>
        <v>2.5500000000000078E-2</v>
      </c>
      <c r="BT64" s="15">
        <f>(ROUND($BW64*BT$51*2,0)/2)-($BW64*BT$51)</f>
        <v>-0.15300000000000002</v>
      </c>
      <c r="BU64" s="15">
        <f>(ROUND($BW64*BU$51*2,0)/2)-($BW64*BU$51)</f>
        <v>-0.1705000000000001</v>
      </c>
      <c r="BV64" s="15">
        <f>(ROUND($BW64*BV$51*2,0)/2)-($BW64*BV$51)</f>
        <v>-0.11599999999999988</v>
      </c>
      <c r="BW64" s="10">
        <v>5</v>
      </c>
      <c r="CL64" s="15">
        <f>(ROUND($CQ64*CL$51*2,0)/2)-($CQ64*CL$51)</f>
        <v>-6.8799999999999972E-2</v>
      </c>
      <c r="CM64" s="15">
        <f>(ROUND($CQ64*CM$51*2,0)/2)-($CQ64*CM$51)</f>
        <v>1.2000000000000011E-2</v>
      </c>
      <c r="CN64" s="15">
        <f>(ROUND($CQ64*CN$51*2,0)/2)-($CQ64*CN$51)</f>
        <v>5.9199999999999919E-2</v>
      </c>
      <c r="CO64" s="15">
        <f>(ROUND($CQ64*CO$51*2,0)/2)-($CQ64*CO$51)</f>
        <v>0.22999999999999998</v>
      </c>
      <c r="CP64" s="15">
        <f>(ROUND($CQ64*CP$51*2,0)/2)-($CQ64*CP$51)</f>
        <v>-0.22559999999999999</v>
      </c>
      <c r="CQ64" s="10">
        <v>4</v>
      </c>
      <c r="CV64" s="15">
        <f>(ROUND($DA64*CV$51*2,0)/2)-($DA64*CV$51)</f>
        <v>0.10399999999999998</v>
      </c>
      <c r="CW64" s="15">
        <f>(ROUND($DA64*CW$51*2,0)/2)-($DA64*CW$51)</f>
        <v>-4.2200000000000015E-2</v>
      </c>
      <c r="CX64" s="15">
        <f>(ROUND($DA64*CX$51*2,0)/2)-($DA64*CX$51)</f>
        <v>-0.23260000000000003</v>
      </c>
      <c r="CY64" s="15">
        <f>(ROUND($DA64*CY$51*2,0)/2)-($DA64*CY$51)</f>
        <v>-0.12909999999999988</v>
      </c>
      <c r="CZ64" s="15">
        <f>(ROUND($DA64*CZ$51*2,0)/2)-($DA64*CZ$51)</f>
        <v>-0.1956</v>
      </c>
      <c r="DA64" s="10">
        <v>3</v>
      </c>
    </row>
    <row r="65" spans="11:105">
      <c r="K65"/>
      <c r="L65" s="9">
        <v>0.5</v>
      </c>
      <c r="M65" s="9">
        <v>1</v>
      </c>
      <c r="N65" s="9">
        <v>0.5</v>
      </c>
      <c r="O65" s="9">
        <v>0.5</v>
      </c>
      <c r="P65" s="9">
        <v>0.5</v>
      </c>
      <c r="Q65"/>
      <c r="R65"/>
      <c r="T65"/>
      <c r="U65" s="9">
        <v>0.5</v>
      </c>
      <c r="V65" s="9">
        <v>1</v>
      </c>
      <c r="W65" s="9">
        <v>1</v>
      </c>
      <c r="X65" s="9">
        <v>0.5</v>
      </c>
      <c r="Y65" s="9">
        <v>0</v>
      </c>
      <c r="Z65"/>
      <c r="AA65"/>
      <c r="AC65"/>
      <c r="AD65" s="9">
        <v>0.5</v>
      </c>
      <c r="AE65" s="9">
        <v>1</v>
      </c>
      <c r="AF65" s="9">
        <v>1</v>
      </c>
      <c r="AG65" s="9">
        <v>0.5</v>
      </c>
      <c r="AH65" s="9">
        <v>0</v>
      </c>
      <c r="AI65"/>
      <c r="AJ65"/>
      <c r="AM65"/>
      <c r="AN65" s="9">
        <v>0.5</v>
      </c>
      <c r="AO65" s="9">
        <v>1</v>
      </c>
      <c r="AP65" s="9">
        <v>1</v>
      </c>
      <c r="AQ65" s="9">
        <v>0.5</v>
      </c>
      <c r="AR65" s="9">
        <v>0</v>
      </c>
      <c r="AX65" s="9">
        <v>0.5</v>
      </c>
      <c r="AY65" s="9">
        <v>1</v>
      </c>
      <c r="AZ65" s="9">
        <v>0.5</v>
      </c>
      <c r="BA65" s="9">
        <v>0.5</v>
      </c>
      <c r="BB65" s="9">
        <v>0.5</v>
      </c>
      <c r="BH65" s="9">
        <v>0.5</v>
      </c>
      <c r="BI65" s="9">
        <v>1</v>
      </c>
      <c r="BJ65" s="9">
        <v>0.5</v>
      </c>
      <c r="BK65" s="9">
        <v>0.5</v>
      </c>
      <c r="BL65" s="9">
        <v>0.5</v>
      </c>
      <c r="BR65" s="9">
        <v>0.5</v>
      </c>
      <c r="BS65" s="9">
        <v>1.5</v>
      </c>
      <c r="BT65" s="9">
        <v>1</v>
      </c>
      <c r="BU65" s="9">
        <v>1.5</v>
      </c>
      <c r="BV65" s="9">
        <v>0.5</v>
      </c>
      <c r="CL65">
        <v>0.5</v>
      </c>
      <c r="CM65">
        <v>1.5</v>
      </c>
      <c r="CN65">
        <v>1</v>
      </c>
      <c r="CO65">
        <v>1</v>
      </c>
      <c r="CP65">
        <v>0</v>
      </c>
      <c r="CV65" s="9">
        <v>0.5</v>
      </c>
      <c r="CW65" s="9">
        <v>1</v>
      </c>
      <c r="CX65" s="9">
        <v>1</v>
      </c>
      <c r="CY65" s="9">
        <v>0.5</v>
      </c>
      <c r="CZ65" s="9">
        <v>0</v>
      </c>
    </row>
    <row r="66" spans="11:105">
      <c r="K66"/>
      <c r="L66"/>
      <c r="M66"/>
      <c r="N66"/>
      <c r="O66"/>
      <c r="P66"/>
      <c r="Q66"/>
      <c r="R66"/>
      <c r="T66"/>
      <c r="U66"/>
      <c r="V66"/>
      <c r="W66"/>
      <c r="X66"/>
      <c r="Y66"/>
      <c r="Z66"/>
      <c r="AA66"/>
      <c r="AC66"/>
      <c r="AD66"/>
      <c r="AE66"/>
      <c r="AF66"/>
      <c r="AG66"/>
      <c r="AH66"/>
      <c r="AI66"/>
      <c r="AJ66"/>
      <c r="AM66"/>
      <c r="AN66"/>
    </row>
    <row r="67" spans="11:105">
      <c r="K67"/>
      <c r="R67"/>
      <c r="T67"/>
      <c r="AA67"/>
      <c r="AC67"/>
      <c r="AJ67"/>
      <c r="AM67"/>
      <c r="AN67" s="15">
        <f>(ROUND($AS67*AN$51*2,0)/2)-($AS67*AN$51)</f>
        <v>-7.7600000000000002E-2</v>
      </c>
      <c r="AO67" s="15">
        <f>(ROUND($AS67*AO$51*2,0)/2)-($AS67*AO$51)</f>
        <v>-5.600000000000005E-2</v>
      </c>
      <c r="AP67" s="15">
        <f>(ROUND($AS67*AP$51*2,0)/2)-($AS67*AP$51)</f>
        <v>8.7600000000000011E-2</v>
      </c>
      <c r="AQ67" s="15">
        <f>(ROUND($AS67*AQ$51*2,0)/2)-($AS67*AQ$51)</f>
        <v>-0.20479999999999998</v>
      </c>
      <c r="AR67" s="15">
        <f>(ROUND($AS67*AR$51*2,0)/2)-($AS67*AR$51)</f>
        <v>-0.24080000000000001</v>
      </c>
      <c r="AS67">
        <v>4</v>
      </c>
      <c r="AX67" s="15">
        <f>(ROUND($BC67*AX$51*2,0)/2)-($BC67*AX$51)</f>
        <v>0.11860000000000004</v>
      </c>
      <c r="AY67" s="15">
        <f>(ROUND($BC67*AY$51*2,0)/2)-($BC67*AY$51)</f>
        <v>0.12340000000000018</v>
      </c>
      <c r="AZ67" s="15">
        <f>(ROUND($BC67*AZ$51*2,0)/2)-($BC67*AZ$51)</f>
        <v>0.16740000000000022</v>
      </c>
      <c r="BA67" s="15">
        <f>(ROUND($BC67*BA$51*2,0)/2)-($BC67*BA$51)</f>
        <v>-1.1599999999999833E-2</v>
      </c>
      <c r="BB67" s="15">
        <f>(ROUND($BC67*BB$51*2,0)/2)-($BC67*BB$51)</f>
        <v>0.11539999999999995</v>
      </c>
      <c r="BC67">
        <v>6</v>
      </c>
      <c r="BH67" s="15">
        <f>(ROUND($BM67*BH$51*2,0)/2)-($BM67*BH$51)</f>
        <v>0.12220000000000009</v>
      </c>
      <c r="BI67" s="15">
        <f>(ROUND($BM67*BI$51*2,0)/2)-($BM67*BI$51)</f>
        <v>0.21939999999999982</v>
      </c>
      <c r="BJ67" s="15">
        <f>(ROUND($BM67*BJ$51*2,0)/2)-($BM67*BJ$51)</f>
        <v>0.13800000000000012</v>
      </c>
      <c r="BK67" s="15">
        <f>(ROUND($BM67*BK$51*2,0)/2)-($BM67*BK$51)</f>
        <v>-9.2600000000000016E-2</v>
      </c>
      <c r="BL67" s="15">
        <f>(ROUND($BM67*BL$51*2,0)/2)-($BM67*BL$51)</f>
        <v>0.12019999999999997</v>
      </c>
      <c r="BM67">
        <v>6</v>
      </c>
      <c r="BR67" s="15">
        <f>(ROUND($BW67*BR$51*2,0)/2)-($BW67*BR$51)</f>
        <v>8.7999999999999967E-2</v>
      </c>
      <c r="BS67" s="15">
        <f>(ROUND($BW67*BS$51*2,0)/2)-($BW67*BS$51)</f>
        <v>0.14080000000000004</v>
      </c>
      <c r="BT67" s="15">
        <f>(ROUND($BW67*BT$51*2,0)/2)-($BW67*BT$51)</f>
        <v>0.1552</v>
      </c>
      <c r="BU67" s="15">
        <f>(ROUND($BW67*BU$51*2,0)/2)-($BW67*BU$51)</f>
        <v>0.12719999999999998</v>
      </c>
      <c r="BV67" s="15">
        <f>(ROUND($BW67*BV$51*2,0)/2)-($BW67*BV$51)</f>
        <v>1.440000000000019E-2</v>
      </c>
      <c r="BW67">
        <v>8</v>
      </c>
      <c r="CL67" s="15">
        <f>(ROUND($CQ67*CL$51*2,0)/2)-($CQ67*CL$51)</f>
        <v>-0.21099999999999997</v>
      </c>
      <c r="CM67" s="15">
        <f>(ROUND($CQ67*CM$51*2,0)/2)-($CQ67*CM$51)</f>
        <v>0.14000000000000012</v>
      </c>
      <c r="CN67" s="15">
        <f>(ROUND($CQ67*CN$51*2,0)/2)-($CQ67*CN$51)</f>
        <v>-0.17600000000000016</v>
      </c>
      <c r="CO67" s="15">
        <f>(ROUND($CQ67*CO$51*2,0)/2)-($CQ67*CO$51)</f>
        <v>3.7499999999999978E-2</v>
      </c>
      <c r="CP67" s="15">
        <f>(ROUND($CQ67*CP$51*2,0)/2)-($CQ67*CP$51)</f>
        <v>0.21800000000000003</v>
      </c>
      <c r="CQ67">
        <v>5</v>
      </c>
    </row>
    <row r="68" spans="11:105">
      <c r="K68"/>
      <c r="L68" s="15">
        <f>(ROUND($Q68*L$51*2,0)/2)-($Q68*L$51)</f>
        <v>8.0799999999999983E-2</v>
      </c>
      <c r="M68" s="15">
        <f>(ROUND($Q68*M$51*2,0)/2)-($Q68*M$51)</f>
        <v>4.9599999999999866E-2</v>
      </c>
      <c r="N68" s="15">
        <f>(ROUND($Q68*N$51*2,0)/2)-($Q68*N$51)</f>
        <v>0.17639999999999989</v>
      </c>
      <c r="O68" s="15">
        <f>(ROUND($Q68*O$51*2,0)/2)-($Q68*O$51)</f>
        <v>0.12280000000000002</v>
      </c>
      <c r="P68" s="15">
        <f>(ROUND($Q68*P$51*2,0)/2)-($Q68*P$51)</f>
        <v>8.6600000000000066E-2</v>
      </c>
      <c r="Q68">
        <v>6</v>
      </c>
      <c r="R68"/>
      <c r="T68"/>
      <c r="U68" s="15">
        <f>(ROUND($Z68*U$51*2,0)/2)-($Z68*U$51)</f>
        <v>-3.8000000000000034E-2</v>
      </c>
      <c r="V68" s="15">
        <f>(ROUND($Z68*V$51*2,0)/2)-($Z68*V$51)</f>
        <v>5.5600000000000094E-2</v>
      </c>
      <c r="W68" s="15">
        <f>(ROUND($Z68*W$51*2,0)/2)-($Z68*W$51)</f>
        <v>3.5199999999999898E-2</v>
      </c>
      <c r="X68" s="15">
        <f>(ROUND($Z68*X$51*2,0)/2)-($Z68*X$51)</f>
        <v>0.2056</v>
      </c>
      <c r="Y68" s="15">
        <f>(ROUND($Z68*Y$51*2,0)/2)-($Z68*Y$51)</f>
        <v>0.248</v>
      </c>
      <c r="Z68">
        <v>4</v>
      </c>
      <c r="AA68"/>
      <c r="AC68"/>
      <c r="AD68" s="15">
        <f>(ROUND($AI68*AD$51*2,0)/2)-($AI68*AD$51)</f>
        <v>0.14860000000000007</v>
      </c>
      <c r="AE68" s="15">
        <f>(ROUND($AI68*AE$51*2,0)/2)-($AI68*AE$51)</f>
        <v>0.23200000000000021</v>
      </c>
      <c r="AF68" s="15">
        <f>(ROUND($AI68*AF$51*2,0)/2)-($AI68*AF$51)</f>
        <v>0.10739999999999994</v>
      </c>
      <c r="AG68" s="15">
        <f>(ROUND($AI68*AG$51*2,0)/2)-($AI68*AG$51)</f>
        <v>-9.6199999999999841E-2</v>
      </c>
      <c r="AH68" s="15">
        <f>(ROUND($AI68*AH$51*2,0)/2)-($AI68*AH$51)</f>
        <v>0.12260000000000004</v>
      </c>
      <c r="AI68">
        <v>6</v>
      </c>
      <c r="AJ68"/>
      <c r="AM68"/>
      <c r="AN68" s="9">
        <v>0.5</v>
      </c>
      <c r="AO68" s="9">
        <v>1.5</v>
      </c>
      <c r="AP68" s="9">
        <v>1</v>
      </c>
      <c r="AQ68" s="9">
        <v>0.5</v>
      </c>
      <c r="AR68" s="9">
        <v>0.5</v>
      </c>
      <c r="AX68" s="9">
        <v>1</v>
      </c>
      <c r="AY68" s="9">
        <v>2.5</v>
      </c>
      <c r="AZ68" s="9">
        <v>1</v>
      </c>
      <c r="BA68" s="9">
        <v>1</v>
      </c>
      <c r="BB68" s="9">
        <v>0.5</v>
      </c>
      <c r="BH68" s="9">
        <v>1</v>
      </c>
      <c r="BI68" s="9">
        <v>2</v>
      </c>
      <c r="BJ68" s="9">
        <v>1.5</v>
      </c>
      <c r="BK68" s="9">
        <v>1</v>
      </c>
      <c r="BL68" s="9">
        <v>0.5</v>
      </c>
      <c r="BR68" s="9">
        <v>1</v>
      </c>
      <c r="BS68" s="9">
        <v>2.5</v>
      </c>
      <c r="BT68" s="9">
        <v>2</v>
      </c>
      <c r="BU68" s="9">
        <v>2</v>
      </c>
      <c r="BV68" s="9">
        <v>1</v>
      </c>
      <c r="CL68">
        <v>0.5</v>
      </c>
      <c r="CM68">
        <v>2.5</v>
      </c>
      <c r="CN68">
        <v>1</v>
      </c>
      <c r="CO68">
        <v>1</v>
      </c>
      <c r="CP68">
        <v>0</v>
      </c>
      <c r="CV68" s="15">
        <f>(ROUND($DA68*CV$51*2,0)/2)-($DA68*CV$51)</f>
        <v>-2.8000000000000025E-2</v>
      </c>
      <c r="CW68" s="15">
        <f>(ROUND($DA68*CW$51*2,0)/2)-($DA68*CW$51)</f>
        <v>0.11040000000000005</v>
      </c>
      <c r="CX68" s="15">
        <f>(ROUND($DA68*CX$51*2,0)/2)-($DA68*CX$51)</f>
        <v>2.3199999999999998E-2</v>
      </c>
      <c r="CY68" s="15">
        <f>(ROUND($DA68*CY$51*2,0)/2)-($DA68*CY$51)</f>
        <v>0.16120000000000012</v>
      </c>
      <c r="CZ68" s="15">
        <f>(ROUND($DA68*CZ$51*2,0)/2)-($DA68*CZ$51)</f>
        <v>0.23920000000000002</v>
      </c>
      <c r="DA68">
        <v>4</v>
      </c>
    </row>
    <row r="69" spans="11:105">
      <c r="K69"/>
      <c r="L69" s="9">
        <v>1</v>
      </c>
      <c r="M69" s="9">
        <v>2.5</v>
      </c>
      <c r="N69" s="9">
        <v>1</v>
      </c>
      <c r="O69" s="9">
        <v>1</v>
      </c>
      <c r="P69" s="9">
        <v>0.5</v>
      </c>
      <c r="Q69"/>
      <c r="R69"/>
      <c r="T69"/>
      <c r="U69" s="9">
        <v>0.5</v>
      </c>
      <c r="V69" s="9">
        <v>1.5</v>
      </c>
      <c r="W69" s="9">
        <v>1</v>
      </c>
      <c r="X69" s="9">
        <v>1</v>
      </c>
      <c r="Y69" s="9">
        <v>0</v>
      </c>
      <c r="Z69"/>
      <c r="AC69"/>
      <c r="AD69" s="9">
        <v>1</v>
      </c>
      <c r="AE69" s="9">
        <v>2</v>
      </c>
      <c r="AF69" s="9">
        <v>1.5</v>
      </c>
      <c r="AG69" s="9">
        <v>1</v>
      </c>
      <c r="AH69" s="9">
        <v>0.5</v>
      </c>
      <c r="AI69"/>
      <c r="AJ69"/>
      <c r="AM69"/>
      <c r="AN69"/>
      <c r="CV69" s="9">
        <v>0.5</v>
      </c>
      <c r="CW69" s="9">
        <v>1.5</v>
      </c>
      <c r="CX69" s="9">
        <v>1</v>
      </c>
      <c r="CY69" s="9">
        <v>1</v>
      </c>
      <c r="CZ69" s="9">
        <v>0</v>
      </c>
    </row>
    <row r="70" spans="11:105">
      <c r="L70"/>
      <c r="M70"/>
      <c r="N70"/>
      <c r="O70"/>
      <c r="P70"/>
      <c r="Q70"/>
      <c r="R70"/>
      <c r="T70"/>
      <c r="AA70"/>
      <c r="AD70"/>
      <c r="AE70"/>
      <c r="AF70"/>
      <c r="AG70"/>
      <c r="AH70"/>
      <c r="AI70"/>
      <c r="AJ70"/>
      <c r="AN70" s="15">
        <f>(ROUND($AS70*AN$51*2,0)/2)-($AS70*AN$51)</f>
        <v>0.13359999999999994</v>
      </c>
      <c r="AO70" s="15">
        <f>(ROUND($AS70*AO$51*2,0)/2)-($AS70*AO$51)</f>
        <v>0.16599999999999993</v>
      </c>
      <c r="AP70" s="15">
        <f>(ROUND($AS70*AP$51*2,0)/2)-($AS70*AP$51)</f>
        <v>0.13139999999999996</v>
      </c>
      <c r="AQ70" s="15">
        <f>(ROUND($AS70*AQ$51*2,0)/2)-($AS70*AQ$51)</f>
        <v>-5.7199999999999918E-2</v>
      </c>
      <c r="AR70" s="15">
        <f>(ROUND($AS70*AR$51*2,0)/2)-($AS70*AR$51)</f>
        <v>0.13879999999999998</v>
      </c>
      <c r="AS70">
        <v>6</v>
      </c>
      <c r="AX70" s="15">
        <f>(ROUND($BC70*AX$51*2,0)/2)-($BC70*AX$51)</f>
        <v>3.0999999999999917E-2</v>
      </c>
      <c r="AY70" s="15">
        <f>(ROUND($BC70*AY$51*2,0)/2)-($BC70*AY$51)</f>
        <v>3.8999999999999702E-2</v>
      </c>
      <c r="AZ70" s="15">
        <f>(ROUND($BC70*AZ$51*2,0)/2)-($BC70*AZ$51)</f>
        <v>-0.22099999999999964</v>
      </c>
      <c r="BA70" s="15">
        <f>(ROUND($BC70*BA$51*2,0)/2)-($BC70*BA$51)</f>
        <v>-0.18599999999999972</v>
      </c>
      <c r="BB70" s="15">
        <f>(ROUND($BC70*BB$51*2,0)/2)-($BC70*BB$51)</f>
        <v>-0.14100000000000001</v>
      </c>
      <c r="BC70">
        <v>10</v>
      </c>
      <c r="BH70" s="15">
        <f>(ROUND($BM70*BH$51*2,0)/2)-($BM70*BH$51)</f>
        <v>3.7000000000000144E-2</v>
      </c>
      <c r="BI70" s="15">
        <f>(ROUND($BM70*BI$51*2,0)/2)-($BM70*BI$51)</f>
        <v>0.1989999999999994</v>
      </c>
      <c r="BJ70" s="15">
        <f>(ROUND($BM70*BJ$51*2,0)/2)-($BM70*BJ$51)</f>
        <v>0.23000000000000043</v>
      </c>
      <c r="BK70" s="15">
        <f>(ROUND($BM70*BK$51*2,0)/2)-($BM70*BK$51)</f>
        <v>0.17899999999999983</v>
      </c>
      <c r="BL70" s="15">
        <f>(ROUND($BM70*BL$51*2,0)/2)-($BM70*BL$51)</f>
        <v>-0.13300000000000012</v>
      </c>
      <c r="BM70">
        <v>10</v>
      </c>
      <c r="BR70" s="15">
        <f>(ROUND($BW70*BR$51*2,0)/2)-($BW70*BR$51)</f>
        <v>-2.6000000000000023E-2</v>
      </c>
      <c r="BS70" s="15">
        <f>(ROUND($BW70*BS$51*2,0)/2)-($BW70*BS$51)</f>
        <v>-0.15410000000000013</v>
      </c>
      <c r="BT70" s="15">
        <f>(ROUND($BW70*BT$51*2,0)/2)-($BW70*BT$51)</f>
        <v>-7.5400000000000134E-2</v>
      </c>
      <c r="BU70" s="15">
        <f>(ROUND($BW70*BU$51*2,0)/2)-($BW70*BU$51)</f>
        <v>-0.1069</v>
      </c>
      <c r="BV70" s="15">
        <f>(ROUND($BW70*BV$51*2,0)/2)-($BW70*BV$51)</f>
        <v>-0.10879999999999979</v>
      </c>
      <c r="BW70">
        <v>9</v>
      </c>
      <c r="CL70" s="15">
        <f>(ROUND($CQ70*CL$51*2,0)/2)-($CQ70*CL$51)</f>
        <v>0.14680000000000004</v>
      </c>
      <c r="CM70" s="15">
        <f>(ROUND($CQ70*CM$51*2,0)/2)-($CQ70*CM$51)</f>
        <v>-0.23200000000000021</v>
      </c>
      <c r="CN70" s="15">
        <f>(ROUND($CQ70*CN$51*2,0)/2)-($CQ70*CN$51)</f>
        <v>8.879999999999999E-2</v>
      </c>
      <c r="CO70" s="15">
        <f>(ROUND($CQ70*CO$51*2,0)/2)-($CQ70*CO$51)</f>
        <v>-0.15500000000000003</v>
      </c>
      <c r="CP70" s="15">
        <f>(ROUND($CQ70*CP$51*2,0)/2)-($CQ70*CP$51)</f>
        <v>0.16160000000000002</v>
      </c>
      <c r="CQ70">
        <v>6</v>
      </c>
    </row>
    <row r="71" spans="11:105">
      <c r="U71" s="15">
        <f>($Z72*U$51)</f>
        <v>1.2105000000000001</v>
      </c>
      <c r="V71" s="15">
        <f>($Z72*V$51)</f>
        <v>3.2498999999999998</v>
      </c>
      <c r="W71" s="15">
        <f>($Z72*W$51)</f>
        <v>2.1708000000000003</v>
      </c>
      <c r="X71" s="15">
        <f>($Z72*X$51)</f>
        <v>1.7873999999999999</v>
      </c>
      <c r="Y71" s="15">
        <f>($Z72*Y$51)</f>
        <v>0.56699999999999995</v>
      </c>
      <c r="Z71"/>
      <c r="AN71" s="17">
        <v>1</v>
      </c>
      <c r="AO71" s="17">
        <v>2</v>
      </c>
      <c r="AP71" s="17">
        <v>1.5</v>
      </c>
      <c r="AQ71" s="17">
        <v>1</v>
      </c>
      <c r="AR71" s="17">
        <v>0.5</v>
      </c>
      <c r="AS71" s="16"/>
      <c r="AT71" s="2"/>
      <c r="AW71" s="2"/>
      <c r="AX71" s="17">
        <v>1.5</v>
      </c>
      <c r="AY71" s="17">
        <v>4</v>
      </c>
      <c r="AZ71" s="17">
        <v>2.5</v>
      </c>
      <c r="BA71" s="17">
        <v>1.5</v>
      </c>
      <c r="BB71" s="17">
        <v>0.5</v>
      </c>
      <c r="BC71" s="16"/>
      <c r="BD71" s="2"/>
      <c r="BG71" s="2"/>
      <c r="BH71" s="17">
        <v>1.5</v>
      </c>
      <c r="BI71" s="17">
        <v>4</v>
      </c>
      <c r="BJ71" s="17">
        <v>2</v>
      </c>
      <c r="BK71" s="17">
        <v>2</v>
      </c>
      <c r="BL71" s="17">
        <v>0.5</v>
      </c>
      <c r="BM71" s="16"/>
      <c r="BN71" s="2"/>
      <c r="BQ71" s="2"/>
      <c r="BR71" s="17">
        <v>1</v>
      </c>
      <c r="BS71" s="17">
        <v>2.5</v>
      </c>
      <c r="BT71" s="17">
        <v>2</v>
      </c>
      <c r="BU71" s="17">
        <v>2</v>
      </c>
      <c r="BV71" s="17">
        <v>1</v>
      </c>
      <c r="BW71" s="16"/>
      <c r="BX71" s="2"/>
    </row>
    <row r="72" spans="11:105">
      <c r="L72" s="15">
        <f>(ROUND($Q72*L$51*2,0)/2)-($Q72*L$51)</f>
        <v>-3.2000000000000028E-2</v>
      </c>
      <c r="M72" s="15">
        <f>(ROUND($Q72*M$51*2,0)/2)-($Q72*M$51)</f>
        <v>-8.3999999999999631E-2</v>
      </c>
      <c r="N72" s="15">
        <f>(ROUND($Q72*N$51*2,0)/2)-($Q72*N$51)</f>
        <v>-0.20600000000000041</v>
      </c>
      <c r="O72" s="15">
        <f>(ROUND($Q72*O$51*2,0)/2)-($Q72*O$51)</f>
        <v>3.8000000000000034E-2</v>
      </c>
      <c r="P72" s="15">
        <f>(ROUND($Q72*P$51*2,0)/2)-($Q72*P$51)</f>
        <v>-0.18899999999999983</v>
      </c>
      <c r="Q72">
        <v>10</v>
      </c>
      <c r="U72" s="15">
        <f>(ROUND($Z72*U$51*2,0)/2)-($Z72*U$51)</f>
        <v>-0.21050000000000013</v>
      </c>
      <c r="V72" s="15">
        <f>(ROUND($Z72*V$51*2,0)/2)-($Z72*V$51)</f>
        <v>-0.24989999999999979</v>
      </c>
      <c r="W72" s="15">
        <f>(ROUND($Z72*W$51*2,0)/2)-($Z72*W$51)</f>
        <v>-0.17080000000000028</v>
      </c>
      <c r="X72" s="15">
        <f>(ROUND($Z72*X$51*2,0)/2)-($Z72*X$51)</f>
        <v>0.21260000000000012</v>
      </c>
      <c r="Y72" s="15">
        <f>(ROUND($Z72*Y$51*2,0)/2)-($Z72*Y$51)</f>
        <v>-6.6999999999999948E-2</v>
      </c>
      <c r="Z72">
        <v>9</v>
      </c>
      <c r="AD72" s="15">
        <f>(ROUND($AI72*AD$51*2,0)/2)-($AI72*AD$51)</f>
        <v>8.0999999999999961E-2</v>
      </c>
      <c r="AE72" s="15">
        <f>(ROUND($AI72*AE$51*2,0)/2)-($AI72*AE$51)</f>
        <v>0.21999999999999975</v>
      </c>
      <c r="AF72" s="15">
        <f>(ROUND($AI72*AF$51*2,0)/2)-($AI72*AF$51)</f>
        <v>0.17899999999999983</v>
      </c>
      <c r="AG72" s="15">
        <f>(ROUND($AI72*AG$51*2,0)/2)-($AI72*AG$51)</f>
        <v>0.17300000000000026</v>
      </c>
      <c r="AH72" s="15">
        <f>(ROUND($AI72*AH$51*2,0)/2)-($AI72*AH$51)</f>
        <v>-0.129</v>
      </c>
      <c r="AI72">
        <v>10</v>
      </c>
      <c r="AN72" s="2"/>
      <c r="AO72" s="2"/>
      <c r="AP72" s="2"/>
      <c r="AQ72" s="2"/>
      <c r="AR72" s="2"/>
      <c r="AS72" s="2"/>
      <c r="AT72" s="2"/>
      <c r="AW72" s="2"/>
      <c r="AX72" s="2"/>
      <c r="AY72" s="2"/>
      <c r="AZ72" s="2"/>
      <c r="BA72" s="2"/>
      <c r="BB72" s="2"/>
      <c r="BC72" s="2"/>
      <c r="BD72" s="2"/>
      <c r="BG72" s="2"/>
      <c r="BH72" s="2"/>
      <c r="BI72" s="2"/>
      <c r="BJ72" s="2"/>
      <c r="BK72" s="2"/>
      <c r="BL72" s="2"/>
      <c r="BM72" s="2"/>
      <c r="BN72" s="2"/>
      <c r="BQ72" s="2"/>
      <c r="BR72" s="2"/>
      <c r="BS72" s="2"/>
      <c r="BT72" s="2"/>
      <c r="BU72" s="2"/>
      <c r="BV72" s="2"/>
      <c r="BW72" s="2"/>
      <c r="BX72" s="2"/>
      <c r="CV72" s="15">
        <f>(ROUND($DA72*CV$51*2,0)/2)-($DA72*CV$51)</f>
        <v>-0.16000000000000003</v>
      </c>
      <c r="CW72" s="15">
        <f>(ROUND($DA72*CW$51*2,0)/2)-($DA72*CW$51)</f>
        <v>-0.23699999999999988</v>
      </c>
      <c r="CX72" s="15">
        <f>(ROUND($DA72*CX$51*2,0)/2)-($DA72*CX$51)</f>
        <v>-0.22100000000000009</v>
      </c>
      <c r="CY72" s="15">
        <f>(ROUND($DA72*CY$51*2,0)/2)-($DA72*CY$51)</f>
        <v>-4.8499999999999766E-2</v>
      </c>
      <c r="CZ72" s="15">
        <f>(ROUND($DA72*CZ$51*2,0)/2)-($DA72*CZ$51)</f>
        <v>0.17400000000000004</v>
      </c>
      <c r="DA72">
        <v>5</v>
      </c>
    </row>
    <row r="73" spans="11:105">
      <c r="L73" s="17">
        <v>1.5</v>
      </c>
      <c r="M73" s="17">
        <v>4</v>
      </c>
      <c r="N73" s="17">
        <v>2.5</v>
      </c>
      <c r="O73" s="17">
        <v>1.5</v>
      </c>
      <c r="P73" s="17">
        <v>0.5</v>
      </c>
      <c r="Q73" s="16"/>
      <c r="U73" s="17">
        <v>1</v>
      </c>
      <c r="V73" s="17">
        <v>3.5</v>
      </c>
      <c r="W73" s="17">
        <v>2</v>
      </c>
      <c r="X73" s="17">
        <v>2</v>
      </c>
      <c r="Y73" s="17">
        <v>0.5</v>
      </c>
      <c r="Z73" s="16"/>
      <c r="AD73" s="17">
        <v>1.5</v>
      </c>
      <c r="AE73" s="17">
        <v>3.5</v>
      </c>
      <c r="AF73" s="17">
        <v>2.5</v>
      </c>
      <c r="AG73" s="17">
        <v>2</v>
      </c>
      <c r="AH73" s="17">
        <v>0.5</v>
      </c>
      <c r="AI73" s="16"/>
      <c r="AN73" s="15">
        <f>(ROUND($AS73*AN$51*2,0)/2)-($AS73*AN$51)</f>
        <v>-1.0799999999999921E-2</v>
      </c>
      <c r="AO73" s="15">
        <f>(ROUND($AS73*AO$51*2,0)/2)-($AS73*AO$51)</f>
        <v>-0.22299999999999986</v>
      </c>
      <c r="AP73" s="15">
        <f>(ROUND($AS73*AP$51*2,0)/2)-($AS73*AP$51)</f>
        <v>-9.6700000000000008E-2</v>
      </c>
      <c r="AQ73" s="15">
        <f>(ROUND($AS73*AQ$51*2,0)/2)-($AS73*AQ$51)</f>
        <v>-0.23340000000000005</v>
      </c>
      <c r="AR73" s="15">
        <f>(ROUND($AS73*AR$51*2,0)/2)-($AS73*AR$51)</f>
        <v>7.8600000000000003E-2</v>
      </c>
      <c r="AS73">
        <v>7</v>
      </c>
      <c r="AT73" s="2"/>
      <c r="AW73" s="2"/>
      <c r="AX73" s="15">
        <f>(ROUND($BC73*AX$51*2,0)/2)-($BC73*AX$51)</f>
        <v>0.23720000000000008</v>
      </c>
      <c r="AY73" s="15">
        <f>(ROUND($BC73*AY$51*2,0)/2)-($BC73*AY$51)</f>
        <v>0.24680000000000035</v>
      </c>
      <c r="AZ73" s="15">
        <f>(ROUND($BC73*AZ$51*2,0)/2)-($BC73*AZ$51)</f>
        <v>-0.16519999999999957</v>
      </c>
      <c r="BA73" s="15">
        <f>(ROUND($BC73*BA$51*2,0)/2)-($BC73*BA$51)</f>
        <v>-2.3199999999999665E-2</v>
      </c>
      <c r="BB73" s="15">
        <f>(ROUND($BC73*BB$51*2,0)/2)-($BC73*BB$51)</f>
        <v>0.23079999999999989</v>
      </c>
      <c r="BC73">
        <v>12</v>
      </c>
      <c r="BD73" s="2"/>
      <c r="BG73" s="2"/>
      <c r="BH73" s="15">
        <f>(ROUND($BM73*BH$51*2,0)/2)-($BM73*BH$51)</f>
        <v>-0.10929999999999973</v>
      </c>
      <c r="BI73" s="15">
        <f>(ROUND($BM73*BI$51*2,0)/2)-($BM73*BI$51)</f>
        <v>-0.1811000000000007</v>
      </c>
      <c r="BJ73" s="15">
        <f>(ROUND($BM73*BJ$51*2,0)/2)-($BM73*BJ$51)</f>
        <v>3.0000000000001137E-3</v>
      </c>
      <c r="BK73" s="15">
        <f>(ROUND($BM73*BK$51*2,0)/2)-($BM73*BK$51)</f>
        <v>-3.1000000000003247E-3</v>
      </c>
      <c r="BL73" s="15">
        <f>(ROUND($BM73*BL$51*2,0)/2)-($BM73*BL$51)</f>
        <v>-0.19630000000000014</v>
      </c>
      <c r="BM73">
        <v>11</v>
      </c>
      <c r="BN73" s="2"/>
      <c r="BQ73" s="2"/>
      <c r="BR73" s="15">
        <f>(ROUND($BW73*BR$51*2,0)/2)-($BW73*BR$51)</f>
        <v>0.1319999999999999</v>
      </c>
      <c r="BS73" s="15">
        <f>(ROUND($BW73*BS$51*2,0)/2)-($BW73*BS$51)</f>
        <v>-3.8800000000000168E-2</v>
      </c>
      <c r="BT73" s="15">
        <f>(ROUND($BW73*BT$51*2,0)/2)-($BW73*BT$51)</f>
        <v>0.23280000000000012</v>
      </c>
      <c r="BU73" s="15">
        <f>(ROUND($BW73*BU$51*2,0)/2)-($BW73*BU$51)</f>
        <v>0.19079999999999986</v>
      </c>
      <c r="BV73" s="15">
        <f>(ROUND($BW73*BV$51*2,0)/2)-($BW73*BV$51)</f>
        <v>2.1600000000000286E-2</v>
      </c>
      <c r="BW73">
        <v>12</v>
      </c>
      <c r="BX73" s="2"/>
      <c r="CL73" s="15">
        <f>(ROUND($CQ73*CL$51*2,0)/2)-($CQ73*CL$51)</f>
        <v>-6.4200000000000035E-2</v>
      </c>
      <c r="CM73" s="15">
        <f>(ROUND($CQ73*CM$51*2,0)/2)-($CQ73*CM$51)</f>
        <v>-9.1999999999999638E-2</v>
      </c>
      <c r="CN73" s="15">
        <f>(ROUND($CQ73*CN$51*2,0)/2)-($CQ73*CN$51)</f>
        <v>-8.7200000000000166E-2</v>
      </c>
      <c r="CO73" s="15">
        <f>(ROUND($CQ73*CO$51*2,0)/2)-($CQ73*CO$51)</f>
        <v>-0.11750000000000016</v>
      </c>
      <c r="CP73" s="15">
        <f>(ROUND($CQ73*CP$51*2,0)/2)-($CQ73*CP$51)</f>
        <v>-0.12039999999999995</v>
      </c>
      <c r="CQ73">
        <v>11</v>
      </c>
      <c r="CV73" s="9">
        <v>0.5</v>
      </c>
      <c r="CW73" s="9">
        <v>2</v>
      </c>
      <c r="CX73" s="9">
        <v>1</v>
      </c>
      <c r="CY73" s="9">
        <v>1</v>
      </c>
      <c r="CZ73" s="9">
        <v>0.5</v>
      </c>
    </row>
    <row r="74" spans="11:105">
      <c r="AN74" s="17">
        <v>1</v>
      </c>
      <c r="AO74" s="17">
        <v>2.5</v>
      </c>
      <c r="AP74" s="17">
        <v>1.5</v>
      </c>
      <c r="AQ74" s="17">
        <v>1.5</v>
      </c>
      <c r="AR74" s="17">
        <v>0.5</v>
      </c>
      <c r="AS74" s="16"/>
      <c r="AT74" s="2"/>
      <c r="AW74" s="2"/>
      <c r="AX74" s="17">
        <v>2</v>
      </c>
      <c r="AY74" s="17">
        <v>4.5</v>
      </c>
      <c r="AZ74" s="17">
        <v>2.5</v>
      </c>
      <c r="BA74" s="17">
        <v>2</v>
      </c>
      <c r="BB74" s="17">
        <v>1</v>
      </c>
      <c r="BC74" s="16"/>
      <c r="BD74" s="2"/>
      <c r="BG74" s="2"/>
      <c r="BH74" s="17">
        <v>1.5</v>
      </c>
      <c r="BI74" s="17">
        <v>4</v>
      </c>
      <c r="BJ74" s="17">
        <v>3</v>
      </c>
      <c r="BK74" s="17">
        <v>2</v>
      </c>
      <c r="BL74" s="17">
        <v>0.5</v>
      </c>
      <c r="BM74" s="16"/>
      <c r="BN74" s="2"/>
      <c r="BQ74" s="2"/>
      <c r="BR74" s="17">
        <v>1.5</v>
      </c>
      <c r="BS74" s="17">
        <v>3.5</v>
      </c>
      <c r="BT74" s="17">
        <v>3</v>
      </c>
      <c r="BU74" s="17">
        <v>3</v>
      </c>
      <c r="BV74" s="17">
        <v>1.5</v>
      </c>
      <c r="BW74" s="16"/>
      <c r="BX74" s="2"/>
      <c r="CL74">
        <v>1.5</v>
      </c>
      <c r="CM74">
        <v>4</v>
      </c>
      <c r="CN74">
        <v>2.5</v>
      </c>
      <c r="CO74">
        <v>2</v>
      </c>
      <c r="CP74">
        <v>1</v>
      </c>
    </row>
    <row r="75" spans="11:105">
      <c r="U75" s="15">
        <f>($Z76*U$51)</f>
        <v>1.4795</v>
      </c>
      <c r="V75" s="15">
        <f>($Z76*V$51)</f>
        <v>3.9720999999999997</v>
      </c>
      <c r="W75" s="15">
        <f>($Z76*W$51)</f>
        <v>2.6532000000000004</v>
      </c>
      <c r="X75" s="15">
        <f>($Z76*X$51)</f>
        <v>2.1846000000000001</v>
      </c>
      <c r="Y75" s="15">
        <f>($Z76*Y$51)</f>
        <v>0.69300000000000006</v>
      </c>
    </row>
    <row r="76" spans="11:105">
      <c r="L76" s="15">
        <f>(ROUND($Q76*L$51*2,0)/2)-($Q76*L$51)</f>
        <v>0.16159999999999997</v>
      </c>
      <c r="M76" s="15">
        <f>(ROUND($Q76*M$51*2,0)/2)-($Q76*M$51)</f>
        <v>9.9199999999999733E-2</v>
      </c>
      <c r="N76" s="15">
        <f>(ROUND($Q76*N$51*2,0)/2)-($Q76*N$51)</f>
        <v>-0.14720000000000022</v>
      </c>
      <c r="O76" s="15">
        <f>(ROUND($Q76*O$51*2,0)/2)-($Q76*O$51)</f>
        <v>0.24560000000000004</v>
      </c>
      <c r="P76" s="15">
        <f>(ROUND($Q76*P$51*2,0)/2)-($Q76*P$51)</f>
        <v>0.17320000000000013</v>
      </c>
      <c r="Q76">
        <v>12</v>
      </c>
      <c r="U76" s="15">
        <f>(ROUND($Z76*U$51*2,0)/2)-($Z76*U$51)</f>
        <v>2.0499999999999963E-2</v>
      </c>
      <c r="V76" s="15">
        <f>(ROUND($Z76*V$51*2,0)/2)-($Z76*V$51)</f>
        <v>2.7900000000000258E-2</v>
      </c>
      <c r="W76" s="15">
        <f>(ROUND($Z76*W$51*2,0)/2)-($Z76*W$51)</f>
        <v>-0.15320000000000045</v>
      </c>
      <c r="X76" s="15">
        <f>(ROUND($Z76*X$51*2,0)/2)-($Z76*X$51)</f>
        <v>-0.1846000000000001</v>
      </c>
      <c r="Y76" s="15">
        <f>(ROUND($Z76*Y$51*2,0)/2)-($Z76*Y$51)</f>
        <v>-0.19300000000000006</v>
      </c>
      <c r="Z76">
        <v>11</v>
      </c>
      <c r="AD76" s="15">
        <f>(ROUND($AI76*AD$51*2,0)/2)-($AI76*AD$51)</f>
        <v>-6.0899999999999954E-2</v>
      </c>
      <c r="AE76" s="15">
        <f>(ROUND($AI76*AE$51*2,0)/2)-($AI76*AE$51)</f>
        <v>-0.15800000000000036</v>
      </c>
      <c r="AF76" s="15">
        <f>(ROUND($AI76*AF$51*2,0)/2)-($AI76*AF$51)</f>
        <v>-5.3100000000000147E-2</v>
      </c>
      <c r="AG76" s="15">
        <f>(ROUND($AI76*AG$51*2,0)/2)-($AI76*AG$51)</f>
        <v>-9.6999999999995978E-3</v>
      </c>
      <c r="AH76" s="15">
        <f>(ROUND($AI76*AH$51*2,0)/2)-($AI76*AH$51)</f>
        <v>-0.19189999999999996</v>
      </c>
      <c r="AI76">
        <v>11</v>
      </c>
      <c r="AN76" s="15">
        <f>(ROUND($AS76*AN$51*2,0)/2)-($AS76*AN$51)</f>
        <v>5.600000000000005E-2</v>
      </c>
      <c r="AO76" s="15">
        <f>(ROUND($AS76*AO$51*2,0)/2)-($AS76*AO$51)</f>
        <v>0.10999999999999988</v>
      </c>
      <c r="AP76" s="15">
        <f>(ROUND($AS76*AP$51*2,0)/2)-($AS76*AP$51)</f>
        <v>0.21899999999999986</v>
      </c>
      <c r="AQ76" s="15">
        <f>(ROUND($AS76*AQ$51*2,0)/2)-($AS76*AQ$51)</f>
        <v>0.23799999999999999</v>
      </c>
      <c r="AR76" s="15">
        <f>(ROUND($AS76*AR$51*2,0)/2)-($AS76*AR$51)</f>
        <v>-0.10200000000000009</v>
      </c>
      <c r="AS76">
        <v>10</v>
      </c>
      <c r="CV76" s="15">
        <f>(ROUND($DA76*CV$51*2,0)/2)-($DA76*CV$51)</f>
        <v>0.20799999999999996</v>
      </c>
      <c r="CW76" s="15">
        <f>(ROUND($DA76*CW$51*2,0)/2)-($DA76*CW$51)</f>
        <v>-8.4400000000000031E-2</v>
      </c>
      <c r="CX76" s="15">
        <f>(ROUND($DA76*CX$51*2,0)/2)-($DA76*CX$51)</f>
        <v>3.4799999999999942E-2</v>
      </c>
      <c r="CY76" s="15">
        <f>(ROUND($DA76*CY$51*2,0)/2)-($DA76*CY$51)</f>
        <v>0.24180000000000024</v>
      </c>
      <c r="CZ76" s="15">
        <f>(ROUND($DA76*CZ$51*2,0)/2)-($DA76*CZ$51)</f>
        <v>0.10880000000000001</v>
      </c>
      <c r="DA76">
        <v>6</v>
      </c>
    </row>
    <row r="77" spans="11:105">
      <c r="L77" s="17">
        <v>2</v>
      </c>
      <c r="M77" s="17">
        <v>5</v>
      </c>
      <c r="N77" s="17">
        <v>2.5</v>
      </c>
      <c r="O77" s="17">
        <v>1.5</v>
      </c>
      <c r="P77" s="17">
        <v>1</v>
      </c>
      <c r="Q77" s="16"/>
      <c r="U77" s="17">
        <v>1.5</v>
      </c>
      <c r="V77" s="17">
        <v>4</v>
      </c>
      <c r="W77" s="17">
        <v>2.5</v>
      </c>
      <c r="X77" s="17">
        <v>2.5</v>
      </c>
      <c r="Y77" s="17">
        <v>0.5</v>
      </c>
      <c r="Z77" s="16"/>
      <c r="AD77" s="17">
        <v>1.5</v>
      </c>
      <c r="AE77" s="17">
        <v>4</v>
      </c>
      <c r="AF77" s="17">
        <v>2.5</v>
      </c>
      <c r="AG77" s="17">
        <v>2</v>
      </c>
      <c r="AH77" s="17">
        <v>1</v>
      </c>
      <c r="AI77" s="16"/>
      <c r="AN77" s="17">
        <v>1.5</v>
      </c>
      <c r="AO77" s="17">
        <v>4</v>
      </c>
      <c r="AP77" s="17">
        <v>2.5</v>
      </c>
      <c r="AQ77" s="17">
        <v>1.5</v>
      </c>
      <c r="AR77" s="17">
        <v>0.5</v>
      </c>
      <c r="AS77" s="16"/>
      <c r="CV77" s="9">
        <v>1</v>
      </c>
      <c r="CW77" s="9">
        <v>2</v>
      </c>
      <c r="CX77" s="9">
        <v>1.5</v>
      </c>
      <c r="CY77" s="9">
        <v>1</v>
      </c>
      <c r="CZ77" s="9">
        <v>0.5</v>
      </c>
    </row>
    <row r="79" spans="11:105">
      <c r="U79" s="15">
        <f>($Z80*U$51)</f>
        <v>1.6140000000000001</v>
      </c>
      <c r="V79" s="15">
        <f>($Z80*V$51)</f>
        <v>4.3331999999999997</v>
      </c>
      <c r="W79" s="15">
        <f>($Z80*W$51)</f>
        <v>2.8944000000000001</v>
      </c>
      <c r="X79" s="15">
        <f>($Z80*X$51)</f>
        <v>2.3832</v>
      </c>
      <c r="Y79" s="15">
        <f>($Z80*Y$51)</f>
        <v>0.75600000000000001</v>
      </c>
    </row>
    <row r="80" spans="11:105">
      <c r="U80" s="15">
        <f>(ROUND($Z80*U$51*2,0)/2)-($Z80*U$51)</f>
        <v>-0.1140000000000001</v>
      </c>
      <c r="V80" s="15">
        <f>(ROUND($Z80*V$51*2,0)/2)-($Z80*V$51)</f>
        <v>0.16680000000000028</v>
      </c>
      <c r="W80" s="15">
        <f>(ROUND($Z80*W$51*2,0)/2)-($Z80*W$51)</f>
        <v>0.10559999999999992</v>
      </c>
      <c r="X80" s="15">
        <f>(ROUND($Z80*X$51*2,0)/2)-($Z80*X$51)</f>
        <v>0.11680000000000001</v>
      </c>
      <c r="Y80" s="15">
        <f>(ROUND($Z80*Y$51*2,0)/2)-($Z80*Y$51)</f>
        <v>0.24399999999999999</v>
      </c>
      <c r="Z80">
        <v>12</v>
      </c>
      <c r="CV80" s="15">
        <f>(ROUND($DA80*CV$51*2,0)/2)-($DA80*CV$51)</f>
        <v>-0.18800000000000017</v>
      </c>
      <c r="CW80" s="15">
        <f>(ROUND($DA80*CW$51*2,0)/2)-($DA80*CW$51)</f>
        <v>-0.12659999999999982</v>
      </c>
      <c r="CX80" s="15">
        <f>(ROUND($DA80*CX$51*2,0)/2)-($DA80*CX$51)</f>
        <v>-0.19779999999999998</v>
      </c>
      <c r="CY80" s="15">
        <f>(ROUND($DA80*CY$51*2,0)/2)-($DA80*CY$51)</f>
        <v>0.11270000000000024</v>
      </c>
      <c r="CZ80" s="15">
        <f>(ROUND($DA80*CZ$51*2,0)/2)-($DA80*CZ$51)</f>
        <v>-8.6799999999999988E-2</v>
      </c>
      <c r="DA80">
        <v>9</v>
      </c>
    </row>
    <row r="81" spans="21:104">
      <c r="U81" s="17">
        <v>1.5</v>
      </c>
      <c r="V81" s="17">
        <v>4.5</v>
      </c>
      <c r="W81" s="17">
        <v>3</v>
      </c>
      <c r="X81" s="17">
        <v>2.5</v>
      </c>
      <c r="Y81" s="17">
        <v>0.5</v>
      </c>
      <c r="Z81" s="16"/>
      <c r="CV81" s="9">
        <v>1</v>
      </c>
      <c r="CW81" s="9">
        <v>3</v>
      </c>
      <c r="CX81" s="9">
        <v>2.5</v>
      </c>
      <c r="CY81" s="9">
        <v>2</v>
      </c>
      <c r="CZ81" s="9">
        <v>0.5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>Wahenga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Rethman</dc:creator>
  <cp:lastModifiedBy>Charles Rethman</cp:lastModifiedBy>
  <dcterms:created xsi:type="dcterms:W3CDTF">2016-02-19T16:48:31Z</dcterms:created>
  <dcterms:modified xsi:type="dcterms:W3CDTF">2016-04-26T13:35:34Z</dcterms:modified>
</cp:coreProperties>
</file>