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<sst xmlns="http://schemas.openxmlformats.org/spreadsheetml/2006/main" count="790" uniqueCount="146">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</sst>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9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19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0.0226456148507635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0.00224631023295904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0.00145498226541679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0.0105344892218946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-0.00332825749523303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0.0353472009970765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0.253381564445828</c:v>
                </c:pt>
                <c:pt idx="1">
                  <c:v>0.253381564445828</c:v>
                </c:pt>
                <c:pt idx="2" formatCode="0.0%">
                  <c:v>0.255272945464933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0.181272800345485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0.0111032215688096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0.000347770062460705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0.000347770062460705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0.00111286419987426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1672.795076990054</c:v>
                </c:pt>
                <c:pt idx="4">
                  <c:v>2280.617239998248</c:v>
                </c:pt>
                <c:pt idx="5">
                  <c:v>2034.574061185336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154.0091365085806</c:v>
                </c:pt>
                <c:pt idx="5">
                  <c:v>159.3917238135901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533.6174648793761</c:v>
                </c:pt>
                <c:pt idx="1">
                  <c:v>1153.876230132814</c:v>
                </c:pt>
                <c:pt idx="2">
                  <c:v>1615.77157857714</c:v>
                </c:pt>
                <c:pt idx="3">
                  <c:v>533.6174648793761</c:v>
                </c:pt>
                <c:pt idx="4">
                  <c:v>1153.876230132814</c:v>
                </c:pt>
                <c:pt idx="5">
                  <c:v>1615.77157857714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14692.91731866255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  <c:pt idx="3">
                  <c:v>832.9053111867924</c:v>
                </c:pt>
                <c:pt idx="4">
                  <c:v>16.59141477728938</c:v>
                </c:pt>
                <c:pt idx="5">
                  <c:v>149.0391716058361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22640.28183062808</c:v>
                </c:pt>
                <c:pt idx="4" formatCode="#,##0">
                  <c:v>22640.28183062808</c:v>
                </c:pt>
                <c:pt idx="5" formatCode="#,##0">
                  <c:v>22640.28183062808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38218.94849729474</c:v>
                </c:pt>
                <c:pt idx="4" formatCode="#,##0">
                  <c:v>38218.94849729474</c:v>
                </c:pt>
                <c:pt idx="5" formatCode="#,##0">
                  <c:v>38218.94849729474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65962.94849729474</c:v>
                </c:pt>
                <c:pt idx="1">
                  <c:v>65962.94849729474</c:v>
                </c:pt>
                <c:pt idx="2">
                  <c:v>65962.94849729475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65962.94849729474</c:v>
                </c:pt>
                <c:pt idx="4" formatCode="#,##0">
                  <c:v>65962.94849729474</c:v>
                </c:pt>
                <c:pt idx="5" formatCode="#,##0">
                  <c:v>65962.94849729475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533.6174648793761</c:v>
                </c:pt>
                <c:pt idx="1">
                  <c:v>1153.876230132814</c:v>
                </c:pt>
                <c:pt idx="2">
                  <c:v>1615.77157857714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65962.94849729474</c:v>
                </c:pt>
                <c:pt idx="1">
                  <c:v>65962.94849729474</c:v>
                </c:pt>
                <c:pt idx="2">
                  <c:v>65962.94849729475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0.23237870257891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0.039164650038938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0.0141755856703796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0.232702238025437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0.0141755856703796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0.101422826503326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-0.0697894310978924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0.0059544942934571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0.000861415648979186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0.0111002422962063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0.0161468290001793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0.1018856435689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0.215745707169543</c:v>
                </c:pt>
                <c:pt idx="1">
                  <c:v>0.215745707169543</c:v>
                </c:pt>
                <c:pt idx="2" formatCode="0.0%">
                  <c:v>0.21507408809479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0.135362404260169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533.6174648793761</c:v>
                </c:pt>
                <c:pt idx="22">
                  <c:v>533.6174648793761</c:v>
                </c:pt>
                <c:pt idx="23">
                  <c:v>533.6174648793761</c:v>
                </c:pt>
                <c:pt idx="24">
                  <c:v>533.6174648793761</c:v>
                </c:pt>
                <c:pt idx="25">
                  <c:v>533.6174648793761</c:v>
                </c:pt>
                <c:pt idx="26">
                  <c:v>533.6174648793761</c:v>
                </c:pt>
                <c:pt idx="27">
                  <c:v>533.6174648793761</c:v>
                </c:pt>
                <c:pt idx="28">
                  <c:v>533.6174648793761</c:v>
                </c:pt>
                <c:pt idx="29">
                  <c:v>533.6174648793761</c:v>
                </c:pt>
                <c:pt idx="30">
                  <c:v>533.6174648793761</c:v>
                </c:pt>
                <c:pt idx="31">
                  <c:v>533.6174648793761</c:v>
                </c:pt>
                <c:pt idx="32">
                  <c:v>533.6174648793761</c:v>
                </c:pt>
                <c:pt idx="33">
                  <c:v>533.6174648793761</c:v>
                </c:pt>
                <c:pt idx="34">
                  <c:v>533.6174648793761</c:v>
                </c:pt>
                <c:pt idx="35">
                  <c:v>533.6174648793761</c:v>
                </c:pt>
                <c:pt idx="36">
                  <c:v>533.6174648793761</c:v>
                </c:pt>
                <c:pt idx="37">
                  <c:v>533.6174648793761</c:v>
                </c:pt>
                <c:pt idx="38">
                  <c:v>533.6174648793761</c:v>
                </c:pt>
                <c:pt idx="39">
                  <c:v>533.6174648793761</c:v>
                </c:pt>
                <c:pt idx="40">
                  <c:v>1153.876230132814</c:v>
                </c:pt>
                <c:pt idx="41">
                  <c:v>1153.876230132814</c:v>
                </c:pt>
                <c:pt idx="42">
                  <c:v>1153.876230132814</c:v>
                </c:pt>
                <c:pt idx="43">
                  <c:v>1153.876230132814</c:v>
                </c:pt>
                <c:pt idx="44">
                  <c:v>1153.876230132814</c:v>
                </c:pt>
                <c:pt idx="45">
                  <c:v>1153.876230132814</c:v>
                </c:pt>
                <c:pt idx="46">
                  <c:v>1153.876230132814</c:v>
                </c:pt>
                <c:pt idx="47">
                  <c:v>1153.876230132814</c:v>
                </c:pt>
                <c:pt idx="48">
                  <c:v>1153.876230132814</c:v>
                </c:pt>
                <c:pt idx="49">
                  <c:v>1153.876230132814</c:v>
                </c:pt>
                <c:pt idx="50">
                  <c:v>1153.876230132814</c:v>
                </c:pt>
                <c:pt idx="51">
                  <c:v>1153.876230132814</c:v>
                </c:pt>
                <c:pt idx="52">
                  <c:v>1153.876230132814</c:v>
                </c:pt>
                <c:pt idx="53">
                  <c:v>1153.876230132814</c:v>
                </c:pt>
                <c:pt idx="54">
                  <c:v>1153.876230132814</c:v>
                </c:pt>
                <c:pt idx="55">
                  <c:v>1153.876230132814</c:v>
                </c:pt>
                <c:pt idx="56">
                  <c:v>1153.876230132814</c:v>
                </c:pt>
                <c:pt idx="57">
                  <c:v>1153.876230132814</c:v>
                </c:pt>
                <c:pt idx="58">
                  <c:v>1153.876230132814</c:v>
                </c:pt>
                <c:pt idx="59">
                  <c:v>1153.876230132814</c:v>
                </c:pt>
                <c:pt idx="60">
                  <c:v>1153.876230132814</c:v>
                </c:pt>
                <c:pt idx="61">
                  <c:v>1153.876230132814</c:v>
                </c:pt>
                <c:pt idx="62">
                  <c:v>1153.876230132814</c:v>
                </c:pt>
                <c:pt idx="63">
                  <c:v>1153.876230132814</c:v>
                </c:pt>
                <c:pt idx="64">
                  <c:v>1153.876230132814</c:v>
                </c:pt>
                <c:pt idx="65">
                  <c:v>1153.876230132814</c:v>
                </c:pt>
                <c:pt idx="66">
                  <c:v>1153.876230132814</c:v>
                </c:pt>
                <c:pt idx="67">
                  <c:v>1153.876230132814</c:v>
                </c:pt>
                <c:pt idx="68">
                  <c:v>1153.876230132814</c:v>
                </c:pt>
                <c:pt idx="69">
                  <c:v>1153.876230132814</c:v>
                </c:pt>
                <c:pt idx="70">
                  <c:v>1153.876230132814</c:v>
                </c:pt>
                <c:pt idx="71">
                  <c:v>1153.876230132814</c:v>
                </c:pt>
                <c:pt idx="72">
                  <c:v>1153.876230132814</c:v>
                </c:pt>
                <c:pt idx="73">
                  <c:v>1153.876230132814</c:v>
                </c:pt>
                <c:pt idx="74">
                  <c:v>1153.876230132814</c:v>
                </c:pt>
                <c:pt idx="75">
                  <c:v>1153.876230132814</c:v>
                </c:pt>
                <c:pt idx="76">
                  <c:v>1153.876230132814</c:v>
                </c:pt>
                <c:pt idx="77">
                  <c:v>1153.876230132814</c:v>
                </c:pt>
                <c:pt idx="78">
                  <c:v>1153.876230132814</c:v>
                </c:pt>
                <c:pt idx="79">
                  <c:v>1615.77157857714</c:v>
                </c:pt>
                <c:pt idx="80">
                  <c:v>1615.77157857714</c:v>
                </c:pt>
                <c:pt idx="81">
                  <c:v>1615.77157857714</c:v>
                </c:pt>
                <c:pt idx="82">
                  <c:v>1615.77157857714</c:v>
                </c:pt>
                <c:pt idx="83">
                  <c:v>1615.77157857714</c:v>
                </c:pt>
                <c:pt idx="84">
                  <c:v>1615.77157857714</c:v>
                </c:pt>
                <c:pt idx="85">
                  <c:v>1615.77157857714</c:v>
                </c:pt>
                <c:pt idx="86">
                  <c:v>1615.77157857714</c:v>
                </c:pt>
                <c:pt idx="87">
                  <c:v>1615.77157857714</c:v>
                </c:pt>
                <c:pt idx="88">
                  <c:v>1615.77157857714</c:v>
                </c:pt>
                <c:pt idx="89">
                  <c:v>1615.77157857714</c:v>
                </c:pt>
                <c:pt idx="90">
                  <c:v>1615.77157857714</c:v>
                </c:pt>
                <c:pt idx="91">
                  <c:v>1615.77157857714</c:v>
                </c:pt>
                <c:pt idx="92">
                  <c:v>1615.77157857714</c:v>
                </c:pt>
                <c:pt idx="93">
                  <c:v>1615.77157857714</c:v>
                </c:pt>
                <c:pt idx="94">
                  <c:v>1615.77157857714</c:v>
                </c:pt>
                <c:pt idx="95">
                  <c:v>1615.77157857714</c:v>
                </c:pt>
                <c:pt idx="96">
                  <c:v>1615.77157857714</c:v>
                </c:pt>
                <c:pt idx="97">
                  <c:v>1615.77157857714</c:v>
                </c:pt>
                <c:pt idx="98">
                  <c:v>1615.77157857714</c:v>
                </c:pt>
                <c:pt idx="99">
                  <c:v>1615.77157857714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91.16733845330333</c:v>
                </c:pt>
                <c:pt idx="61">
                  <c:v>91.16733845330333</c:v>
                </c:pt>
                <c:pt idx="62">
                  <c:v>91.16733845330333</c:v>
                </c:pt>
                <c:pt idx="63">
                  <c:v>91.16733845330333</c:v>
                </c:pt>
                <c:pt idx="64">
                  <c:v>91.16733845330333</c:v>
                </c:pt>
                <c:pt idx="65">
                  <c:v>91.16733845330333</c:v>
                </c:pt>
                <c:pt idx="66">
                  <c:v>91.16733845330333</c:v>
                </c:pt>
                <c:pt idx="67">
                  <c:v>91.16733845330333</c:v>
                </c:pt>
                <c:pt idx="68">
                  <c:v>91.16733845330333</c:v>
                </c:pt>
                <c:pt idx="69">
                  <c:v>91.16733845330333</c:v>
                </c:pt>
                <c:pt idx="70">
                  <c:v>91.16733845330333</c:v>
                </c:pt>
                <c:pt idx="71">
                  <c:v>91.16733845330333</c:v>
                </c:pt>
                <c:pt idx="72">
                  <c:v>91.16733845330333</c:v>
                </c:pt>
                <c:pt idx="73">
                  <c:v>91.16733845330333</c:v>
                </c:pt>
                <c:pt idx="74">
                  <c:v>91.16733845330333</c:v>
                </c:pt>
                <c:pt idx="75">
                  <c:v>91.16733845330333</c:v>
                </c:pt>
                <c:pt idx="76">
                  <c:v>91.16733845330333</c:v>
                </c:pt>
                <c:pt idx="77">
                  <c:v>91.16733845330333</c:v>
                </c:pt>
                <c:pt idx="78">
                  <c:v>91.16733845330333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38090.2244443776</c:v>
                </c:pt>
                <c:pt idx="8">
                  <c:v>38331.40070045594</c:v>
                </c:pt>
                <c:pt idx="9">
                  <c:v>38572.57695653427</c:v>
                </c:pt>
                <c:pt idx="10">
                  <c:v>38813.75321261261</c:v>
                </c:pt>
                <c:pt idx="11">
                  <c:v>39054.92946869094</c:v>
                </c:pt>
                <c:pt idx="12">
                  <c:v>39296.10572476928</c:v>
                </c:pt>
                <c:pt idx="13">
                  <c:v>39537.28198084761</c:v>
                </c:pt>
                <c:pt idx="14">
                  <c:v>39778.45823692595</c:v>
                </c:pt>
                <c:pt idx="15">
                  <c:v>40019.63449300429</c:v>
                </c:pt>
                <c:pt idx="16">
                  <c:v>40260.81074908262</c:v>
                </c:pt>
                <c:pt idx="17">
                  <c:v>40501.98700516096</c:v>
                </c:pt>
                <c:pt idx="18">
                  <c:v>40743.16326123929</c:v>
                </c:pt>
                <c:pt idx="19">
                  <c:v>40984.33951731763</c:v>
                </c:pt>
                <c:pt idx="20">
                  <c:v>41225.51577339596</c:v>
                </c:pt>
                <c:pt idx="21">
                  <c:v>41466.6920294743</c:v>
                </c:pt>
                <c:pt idx="22">
                  <c:v>41707.86828555264</c:v>
                </c:pt>
                <c:pt idx="23">
                  <c:v>41949.04454163097</c:v>
                </c:pt>
                <c:pt idx="24">
                  <c:v>42190.22079770931</c:v>
                </c:pt>
                <c:pt idx="25">
                  <c:v>42431.39705378764</c:v>
                </c:pt>
                <c:pt idx="26">
                  <c:v>42672.57330986598</c:v>
                </c:pt>
                <c:pt idx="27">
                  <c:v>42913.74956594432</c:v>
                </c:pt>
                <c:pt idx="28">
                  <c:v>43154.92582202265</c:v>
                </c:pt>
                <c:pt idx="29">
                  <c:v>43396.10207810098</c:v>
                </c:pt>
                <c:pt idx="30">
                  <c:v>43637.27833417932</c:v>
                </c:pt>
                <c:pt idx="31">
                  <c:v>43878.45459025766</c:v>
                </c:pt>
                <c:pt idx="32">
                  <c:v>44119.630846336</c:v>
                </c:pt>
                <c:pt idx="33">
                  <c:v>44360.80710241434</c:v>
                </c:pt>
                <c:pt idx="34">
                  <c:v>44601.98335849266</c:v>
                </c:pt>
                <c:pt idx="35">
                  <c:v>44843.15961457101</c:v>
                </c:pt>
                <c:pt idx="36">
                  <c:v>45084.33587064935</c:v>
                </c:pt>
                <c:pt idx="37">
                  <c:v>45325.51212672768</c:v>
                </c:pt>
                <c:pt idx="38">
                  <c:v>45566.68838280602</c:v>
                </c:pt>
                <c:pt idx="39">
                  <c:v>45807.86463888435</c:v>
                </c:pt>
                <c:pt idx="40">
                  <c:v>46049.04089496269</c:v>
                </c:pt>
                <c:pt idx="41">
                  <c:v>46290.21715104103</c:v>
                </c:pt>
                <c:pt idx="42">
                  <c:v>46531.39340711936</c:v>
                </c:pt>
                <c:pt idx="43">
                  <c:v>46772.56966319769</c:v>
                </c:pt>
                <c:pt idx="44">
                  <c:v>47013.74591927602</c:v>
                </c:pt>
                <c:pt idx="45">
                  <c:v>47254.92217535437</c:v>
                </c:pt>
                <c:pt idx="46">
                  <c:v>47496.0984314327</c:v>
                </c:pt>
                <c:pt idx="47">
                  <c:v>48376.16856235795</c:v>
                </c:pt>
                <c:pt idx="48">
                  <c:v>49895.13256813012</c:v>
                </c:pt>
                <c:pt idx="49">
                  <c:v>51414.09657390228</c:v>
                </c:pt>
                <c:pt idx="50">
                  <c:v>52933.06057967445</c:v>
                </c:pt>
                <c:pt idx="51">
                  <c:v>54452.02458544661</c:v>
                </c:pt>
                <c:pt idx="52">
                  <c:v>55970.98859121878</c:v>
                </c:pt>
                <c:pt idx="53">
                  <c:v>57489.95259699094</c:v>
                </c:pt>
                <c:pt idx="54">
                  <c:v>59008.91660276311</c:v>
                </c:pt>
                <c:pt idx="55">
                  <c:v>60527.88060853528</c:v>
                </c:pt>
                <c:pt idx="56">
                  <c:v>62046.84461430743</c:v>
                </c:pt>
                <c:pt idx="57">
                  <c:v>63565.80862007961</c:v>
                </c:pt>
                <c:pt idx="58">
                  <c:v>65084.77262585177</c:v>
                </c:pt>
                <c:pt idx="59">
                  <c:v>66603.73663162393</c:v>
                </c:pt>
                <c:pt idx="60">
                  <c:v>68122.7006373961</c:v>
                </c:pt>
                <c:pt idx="61">
                  <c:v>69641.66464316827</c:v>
                </c:pt>
                <c:pt idx="62">
                  <c:v>71160.62864894044</c:v>
                </c:pt>
                <c:pt idx="63">
                  <c:v>72679.5926547126</c:v>
                </c:pt>
                <c:pt idx="64">
                  <c:v>74198.55666048476</c:v>
                </c:pt>
                <c:pt idx="65">
                  <c:v>75717.52066625692</c:v>
                </c:pt>
                <c:pt idx="66">
                  <c:v>77236.4846720291</c:v>
                </c:pt>
                <c:pt idx="67">
                  <c:v>78755.44867780127</c:v>
                </c:pt>
                <c:pt idx="68">
                  <c:v>80274.41268357344</c:v>
                </c:pt>
                <c:pt idx="69">
                  <c:v>81793.3766893456</c:v>
                </c:pt>
                <c:pt idx="70">
                  <c:v>83312.34069511776</c:v>
                </c:pt>
                <c:pt idx="71">
                  <c:v>84831.3047008899</c:v>
                </c:pt>
                <c:pt idx="72">
                  <c:v>86350.26870666209</c:v>
                </c:pt>
                <c:pt idx="73">
                  <c:v>87869.23271243425</c:v>
                </c:pt>
                <c:pt idx="74">
                  <c:v>89388.19671820643</c:v>
                </c:pt>
                <c:pt idx="75">
                  <c:v>90907.1607239786</c:v>
                </c:pt>
                <c:pt idx="76">
                  <c:v>92426.12472975075</c:v>
                </c:pt>
                <c:pt idx="77">
                  <c:v>88748.19688822556</c:v>
                </c:pt>
                <c:pt idx="78">
                  <c:v>79873.377199403</c:v>
                </c:pt>
                <c:pt idx="79">
                  <c:v>70998.55751058044</c:v>
                </c:pt>
                <c:pt idx="80">
                  <c:v>62123.7378217579</c:v>
                </c:pt>
                <c:pt idx="81">
                  <c:v>53248.91813293534</c:v>
                </c:pt>
                <c:pt idx="82">
                  <c:v>44374.09844411278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549.3202184300961</c:v>
                </c:pt>
                <c:pt idx="22">
                  <c:v>565.022971980816</c:v>
                </c:pt>
                <c:pt idx="23">
                  <c:v>580.725725531536</c:v>
                </c:pt>
                <c:pt idx="24">
                  <c:v>596.4284790822559</c:v>
                </c:pt>
                <c:pt idx="25">
                  <c:v>612.1312326329759</c:v>
                </c:pt>
                <c:pt idx="26">
                  <c:v>627.8339861836957</c:v>
                </c:pt>
                <c:pt idx="27">
                  <c:v>643.5367397344157</c:v>
                </c:pt>
                <c:pt idx="28">
                  <c:v>659.2394932851356</c:v>
                </c:pt>
                <c:pt idx="29">
                  <c:v>674.9422468358556</c:v>
                </c:pt>
                <c:pt idx="30">
                  <c:v>690.6450003865754</c:v>
                </c:pt>
                <c:pt idx="31">
                  <c:v>706.3477539372954</c:v>
                </c:pt>
                <c:pt idx="32">
                  <c:v>722.0505074880153</c:v>
                </c:pt>
                <c:pt idx="33">
                  <c:v>737.7532610387353</c:v>
                </c:pt>
                <c:pt idx="34">
                  <c:v>753.4560145894552</c:v>
                </c:pt>
                <c:pt idx="35">
                  <c:v>769.1587681401751</c:v>
                </c:pt>
                <c:pt idx="36">
                  <c:v>784.8615216908951</c:v>
                </c:pt>
                <c:pt idx="37">
                  <c:v>800.564275241615</c:v>
                </c:pt>
                <c:pt idx="38">
                  <c:v>816.2670287923349</c:v>
                </c:pt>
                <c:pt idx="39">
                  <c:v>831.969782343055</c:v>
                </c:pt>
                <c:pt idx="40">
                  <c:v>847.6725358937749</c:v>
                </c:pt>
                <c:pt idx="41">
                  <c:v>863.3752894444948</c:v>
                </c:pt>
                <c:pt idx="42">
                  <c:v>879.0780429952147</c:v>
                </c:pt>
                <c:pt idx="43">
                  <c:v>894.7807965459346</c:v>
                </c:pt>
                <c:pt idx="44">
                  <c:v>910.4835500966546</c:v>
                </c:pt>
                <c:pt idx="45">
                  <c:v>926.1863036473745</c:v>
                </c:pt>
                <c:pt idx="46">
                  <c:v>941.8890571980944</c:v>
                </c:pt>
                <c:pt idx="47">
                  <c:v>957.5918107488143</c:v>
                </c:pt>
                <c:pt idx="48">
                  <c:v>973.2945642995343</c:v>
                </c:pt>
                <c:pt idx="49">
                  <c:v>988.9973178502543</c:v>
                </c:pt>
                <c:pt idx="50">
                  <c:v>1004.700071400974</c:v>
                </c:pt>
                <c:pt idx="51">
                  <c:v>1020.402824951694</c:v>
                </c:pt>
                <c:pt idx="52">
                  <c:v>1036.105578502414</c:v>
                </c:pt>
                <c:pt idx="53">
                  <c:v>1051.808332053134</c:v>
                </c:pt>
                <c:pt idx="54">
                  <c:v>1067.511085603854</c:v>
                </c:pt>
                <c:pt idx="55">
                  <c:v>1083.213839154574</c:v>
                </c:pt>
                <c:pt idx="56">
                  <c:v>1098.916592705294</c:v>
                </c:pt>
                <c:pt idx="57">
                  <c:v>1114.619346256014</c:v>
                </c:pt>
                <c:pt idx="58">
                  <c:v>1130.322099806734</c:v>
                </c:pt>
                <c:pt idx="59">
                  <c:v>1146.024853357454</c:v>
                </c:pt>
                <c:pt idx="60">
                  <c:v>1161.57448594022</c:v>
                </c:pt>
                <c:pt idx="61">
                  <c:v>1176.97099755503</c:v>
                </c:pt>
                <c:pt idx="62">
                  <c:v>1192.367509169841</c:v>
                </c:pt>
                <c:pt idx="63">
                  <c:v>1207.764020784652</c:v>
                </c:pt>
                <c:pt idx="64">
                  <c:v>1223.160532399463</c:v>
                </c:pt>
                <c:pt idx="65">
                  <c:v>1238.557044014274</c:v>
                </c:pt>
                <c:pt idx="66">
                  <c:v>1253.953555629084</c:v>
                </c:pt>
                <c:pt idx="67">
                  <c:v>1269.350067243895</c:v>
                </c:pt>
                <c:pt idx="68">
                  <c:v>1284.746578858706</c:v>
                </c:pt>
                <c:pt idx="69">
                  <c:v>1300.143090473517</c:v>
                </c:pt>
                <c:pt idx="70">
                  <c:v>1315.539602088328</c:v>
                </c:pt>
                <c:pt idx="71">
                  <c:v>1330.936113703139</c:v>
                </c:pt>
                <c:pt idx="72">
                  <c:v>1346.33262531795</c:v>
                </c:pt>
                <c:pt idx="73">
                  <c:v>1361.729136932761</c:v>
                </c:pt>
                <c:pt idx="74">
                  <c:v>1377.125648547571</c:v>
                </c:pt>
                <c:pt idx="75">
                  <c:v>1392.522160162382</c:v>
                </c:pt>
                <c:pt idx="76">
                  <c:v>1407.918671777193</c:v>
                </c:pt>
                <c:pt idx="77">
                  <c:v>1423.315183392004</c:v>
                </c:pt>
                <c:pt idx="78">
                  <c:v>1438.711695006815</c:v>
                </c:pt>
                <c:pt idx="79">
                  <c:v>1454.108206621626</c:v>
                </c:pt>
                <c:pt idx="80">
                  <c:v>1469.504718236437</c:v>
                </c:pt>
                <c:pt idx="81">
                  <c:v>1484.901229851248</c:v>
                </c:pt>
                <c:pt idx="82">
                  <c:v>1500.297741466059</c:v>
                </c:pt>
                <c:pt idx="83">
                  <c:v>1515.694253080869</c:v>
                </c:pt>
                <c:pt idx="84">
                  <c:v>1531.09076469568</c:v>
                </c:pt>
                <c:pt idx="85">
                  <c:v>1546.487276310491</c:v>
                </c:pt>
                <c:pt idx="86">
                  <c:v>1561.883787925302</c:v>
                </c:pt>
                <c:pt idx="87">
                  <c:v>1577.280299540113</c:v>
                </c:pt>
                <c:pt idx="88">
                  <c:v>1592.676811154924</c:v>
                </c:pt>
                <c:pt idx="89">
                  <c:v>1608.073322769735</c:v>
                </c:pt>
                <c:pt idx="90">
                  <c:v>1538.830074835372</c:v>
                </c:pt>
                <c:pt idx="91">
                  <c:v>1384.947067351834</c:v>
                </c:pt>
                <c:pt idx="92">
                  <c:v>1231.064059868297</c:v>
                </c:pt>
                <c:pt idx="93">
                  <c:v>1077.18105238476</c:v>
                </c:pt>
                <c:pt idx="94">
                  <c:v>923.298044901223</c:v>
                </c:pt>
                <c:pt idx="95">
                  <c:v>769.4150374176858</c:v>
                </c:pt>
                <c:pt idx="96">
                  <c:v>615.5320299341486</c:v>
                </c:pt>
                <c:pt idx="97">
                  <c:v>461.6490224506115</c:v>
                </c:pt>
                <c:pt idx="98">
                  <c:v>307.7660149670744</c:v>
                </c:pt>
                <c:pt idx="99">
                  <c:v>153.8830074835373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1.591810671406884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15.70275355071993</c:v>
                </c:pt>
                <c:pt idx="1">
                  <c:v>15.39651161481089</c:v>
                </c:pt>
                <c:pt idx="2">
                  <c:v>-153.8830074835372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549.3202184300961</c:v>
                </c:pt>
                <c:pt idx="22">
                  <c:v>565.022971980816</c:v>
                </c:pt>
                <c:pt idx="23">
                  <c:v>580.725725531536</c:v>
                </c:pt>
                <c:pt idx="24">
                  <c:v>596.4284790822559</c:v>
                </c:pt>
                <c:pt idx="25">
                  <c:v>612.1312326329759</c:v>
                </c:pt>
                <c:pt idx="26">
                  <c:v>627.8339861836957</c:v>
                </c:pt>
                <c:pt idx="27">
                  <c:v>643.5367397344157</c:v>
                </c:pt>
                <c:pt idx="28">
                  <c:v>659.2394932851356</c:v>
                </c:pt>
                <c:pt idx="29">
                  <c:v>674.9422468358556</c:v>
                </c:pt>
                <c:pt idx="30">
                  <c:v>690.6450003865754</c:v>
                </c:pt>
                <c:pt idx="31">
                  <c:v>706.3477539372954</c:v>
                </c:pt>
                <c:pt idx="32">
                  <c:v>722.0505074880153</c:v>
                </c:pt>
                <c:pt idx="33">
                  <c:v>737.7532610387353</c:v>
                </c:pt>
                <c:pt idx="34">
                  <c:v>753.4560145894552</c:v>
                </c:pt>
                <c:pt idx="35">
                  <c:v>769.1587681401751</c:v>
                </c:pt>
                <c:pt idx="36">
                  <c:v>784.8615216908951</c:v>
                </c:pt>
                <c:pt idx="37">
                  <c:v>800.564275241615</c:v>
                </c:pt>
                <c:pt idx="38">
                  <c:v>816.2670287923349</c:v>
                </c:pt>
                <c:pt idx="39">
                  <c:v>831.969782343055</c:v>
                </c:pt>
                <c:pt idx="40">
                  <c:v>847.6725358937749</c:v>
                </c:pt>
                <c:pt idx="41">
                  <c:v>863.3752894444948</c:v>
                </c:pt>
                <c:pt idx="42">
                  <c:v>879.0780429952147</c:v>
                </c:pt>
                <c:pt idx="43">
                  <c:v>894.7807965459346</c:v>
                </c:pt>
                <c:pt idx="44">
                  <c:v>910.4835500966546</c:v>
                </c:pt>
                <c:pt idx="45">
                  <c:v>926.1863036473745</c:v>
                </c:pt>
                <c:pt idx="46">
                  <c:v>941.8890571980944</c:v>
                </c:pt>
                <c:pt idx="47">
                  <c:v>957.5918107488143</c:v>
                </c:pt>
                <c:pt idx="48">
                  <c:v>973.2945642995343</c:v>
                </c:pt>
                <c:pt idx="49">
                  <c:v>988.9973178502543</c:v>
                </c:pt>
                <c:pt idx="50">
                  <c:v>1004.700071400974</c:v>
                </c:pt>
                <c:pt idx="51">
                  <c:v>1020.402824951694</c:v>
                </c:pt>
                <c:pt idx="52">
                  <c:v>1036.105578502414</c:v>
                </c:pt>
                <c:pt idx="53">
                  <c:v>1051.808332053134</c:v>
                </c:pt>
                <c:pt idx="54">
                  <c:v>1067.511085603854</c:v>
                </c:pt>
                <c:pt idx="55">
                  <c:v>1083.213839154574</c:v>
                </c:pt>
                <c:pt idx="56">
                  <c:v>1098.916592705294</c:v>
                </c:pt>
                <c:pt idx="57">
                  <c:v>1114.619346256014</c:v>
                </c:pt>
                <c:pt idx="58">
                  <c:v>1130.322099806734</c:v>
                </c:pt>
                <c:pt idx="59">
                  <c:v>1146.024853357454</c:v>
                </c:pt>
                <c:pt idx="60">
                  <c:v>1161.57448594022</c:v>
                </c:pt>
                <c:pt idx="61">
                  <c:v>1176.97099755503</c:v>
                </c:pt>
                <c:pt idx="62">
                  <c:v>1192.367509169841</c:v>
                </c:pt>
                <c:pt idx="63">
                  <c:v>1207.764020784652</c:v>
                </c:pt>
                <c:pt idx="64">
                  <c:v>1223.160532399463</c:v>
                </c:pt>
                <c:pt idx="65">
                  <c:v>1238.557044014274</c:v>
                </c:pt>
                <c:pt idx="66">
                  <c:v>1253.953555629084</c:v>
                </c:pt>
                <c:pt idx="67">
                  <c:v>1269.350067243895</c:v>
                </c:pt>
                <c:pt idx="68">
                  <c:v>1284.746578858706</c:v>
                </c:pt>
                <c:pt idx="69">
                  <c:v>1300.143090473517</c:v>
                </c:pt>
                <c:pt idx="70">
                  <c:v>1315.539602088328</c:v>
                </c:pt>
                <c:pt idx="71">
                  <c:v>1330.936113703139</c:v>
                </c:pt>
                <c:pt idx="72">
                  <c:v>1346.33262531795</c:v>
                </c:pt>
                <c:pt idx="73">
                  <c:v>1361.729136932761</c:v>
                </c:pt>
                <c:pt idx="74">
                  <c:v>1377.125648547571</c:v>
                </c:pt>
                <c:pt idx="75">
                  <c:v>1392.522160162382</c:v>
                </c:pt>
                <c:pt idx="76">
                  <c:v>1407.918671777193</c:v>
                </c:pt>
                <c:pt idx="77">
                  <c:v>1423.315183392004</c:v>
                </c:pt>
                <c:pt idx="78">
                  <c:v>1438.711695006815</c:v>
                </c:pt>
                <c:pt idx="79">
                  <c:v>1454.108206621626</c:v>
                </c:pt>
                <c:pt idx="80">
                  <c:v>1469.504718236437</c:v>
                </c:pt>
                <c:pt idx="81">
                  <c:v>1484.901229851248</c:v>
                </c:pt>
                <c:pt idx="82">
                  <c:v>1500.297741466059</c:v>
                </c:pt>
                <c:pt idx="83">
                  <c:v>1515.694253080869</c:v>
                </c:pt>
                <c:pt idx="84">
                  <c:v>1531.09076469568</c:v>
                </c:pt>
                <c:pt idx="85">
                  <c:v>1546.487276310491</c:v>
                </c:pt>
                <c:pt idx="86">
                  <c:v>1561.883787925302</c:v>
                </c:pt>
                <c:pt idx="87">
                  <c:v>1577.280299540113</c:v>
                </c:pt>
                <c:pt idx="88">
                  <c:v>1592.676811154924</c:v>
                </c:pt>
                <c:pt idx="89">
                  <c:v>1608.073322769735</c:v>
                </c:pt>
                <c:pt idx="90">
                  <c:v>1538.830074835372</c:v>
                </c:pt>
                <c:pt idx="91">
                  <c:v>1384.947067351834</c:v>
                </c:pt>
                <c:pt idx="92">
                  <c:v>1231.064059868297</c:v>
                </c:pt>
                <c:pt idx="93">
                  <c:v>1077.18105238476</c:v>
                </c:pt>
                <c:pt idx="94">
                  <c:v>923.298044901223</c:v>
                </c:pt>
                <c:pt idx="95">
                  <c:v>769.4150374176857</c:v>
                </c:pt>
                <c:pt idx="96">
                  <c:v>615.5320299341486</c:v>
                </c:pt>
                <c:pt idx="97">
                  <c:v>461.6490224506115</c:v>
                </c:pt>
                <c:pt idx="98">
                  <c:v>307.7660149670742</c:v>
                </c:pt>
                <c:pt idx="99">
                  <c:v>153.8830074835371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39855.4244443776</c:v>
                </c:pt>
                <c:pt idx="1">
                  <c:v>39515.16444437759</c:v>
                </c:pt>
                <c:pt idx="2">
                  <c:v>39174.9044443776</c:v>
                </c:pt>
                <c:pt idx="3">
                  <c:v>38834.6444443776</c:v>
                </c:pt>
                <c:pt idx="4">
                  <c:v>38494.3844443776</c:v>
                </c:pt>
                <c:pt idx="5">
                  <c:v>38154.12444437759</c:v>
                </c:pt>
                <c:pt idx="6">
                  <c:v>37813.8644443776</c:v>
                </c:pt>
                <c:pt idx="7">
                  <c:v>37473.6044443776</c:v>
                </c:pt>
                <c:pt idx="8">
                  <c:v>37133.3444443776</c:v>
                </c:pt>
                <c:pt idx="9">
                  <c:v>36793.0844443776</c:v>
                </c:pt>
                <c:pt idx="10">
                  <c:v>36452.8244443776</c:v>
                </c:pt>
                <c:pt idx="11">
                  <c:v>36112.5644443776</c:v>
                </c:pt>
                <c:pt idx="12">
                  <c:v>35772.3044443776</c:v>
                </c:pt>
                <c:pt idx="13">
                  <c:v>35432.0444443776</c:v>
                </c:pt>
                <c:pt idx="14">
                  <c:v>35091.7844443776</c:v>
                </c:pt>
                <c:pt idx="15">
                  <c:v>34751.5244443776</c:v>
                </c:pt>
                <c:pt idx="16">
                  <c:v>34411.26444437759</c:v>
                </c:pt>
                <c:pt idx="17">
                  <c:v>34071.0044443776</c:v>
                </c:pt>
                <c:pt idx="18">
                  <c:v>33730.7444443776</c:v>
                </c:pt>
                <c:pt idx="19">
                  <c:v>33390.4844443776</c:v>
                </c:pt>
                <c:pt idx="20">
                  <c:v>33050.22444437759</c:v>
                </c:pt>
                <c:pt idx="21">
                  <c:v>33236.71715615213</c:v>
                </c:pt>
                <c:pt idx="22">
                  <c:v>33423.20986792667</c:v>
                </c:pt>
                <c:pt idx="23">
                  <c:v>33609.70257970121</c:v>
                </c:pt>
                <c:pt idx="24">
                  <c:v>33796.19529147575</c:v>
                </c:pt>
                <c:pt idx="25">
                  <c:v>33982.68800325029</c:v>
                </c:pt>
                <c:pt idx="26">
                  <c:v>34169.18071502482</c:v>
                </c:pt>
                <c:pt idx="27">
                  <c:v>34355.67342679936</c:v>
                </c:pt>
                <c:pt idx="28">
                  <c:v>34542.16613857391</c:v>
                </c:pt>
                <c:pt idx="29">
                  <c:v>34728.65885034844</c:v>
                </c:pt>
                <c:pt idx="30">
                  <c:v>34915.15156212297</c:v>
                </c:pt>
                <c:pt idx="31">
                  <c:v>35101.64427389751</c:v>
                </c:pt>
                <c:pt idx="32">
                  <c:v>35288.13698567206</c:v>
                </c:pt>
                <c:pt idx="33">
                  <c:v>35474.6296974466</c:v>
                </c:pt>
                <c:pt idx="34">
                  <c:v>35661.12240922113</c:v>
                </c:pt>
                <c:pt idx="35">
                  <c:v>35847.61512099567</c:v>
                </c:pt>
                <c:pt idx="36">
                  <c:v>36034.10783277021</c:v>
                </c:pt>
                <c:pt idx="37">
                  <c:v>36220.60054454475</c:v>
                </c:pt>
                <c:pt idx="38">
                  <c:v>36407.09325631929</c:v>
                </c:pt>
                <c:pt idx="39">
                  <c:v>36593.58596809383</c:v>
                </c:pt>
                <c:pt idx="40">
                  <c:v>36780.07867986837</c:v>
                </c:pt>
                <c:pt idx="41">
                  <c:v>36966.57139164291</c:v>
                </c:pt>
                <c:pt idx="42">
                  <c:v>37153.06410341744</c:v>
                </c:pt>
                <c:pt idx="43">
                  <c:v>37339.55681519197</c:v>
                </c:pt>
                <c:pt idx="44">
                  <c:v>37526.04952696652</c:v>
                </c:pt>
                <c:pt idx="45">
                  <c:v>37712.54223874105</c:v>
                </c:pt>
                <c:pt idx="46">
                  <c:v>37899.0349505156</c:v>
                </c:pt>
                <c:pt idx="47">
                  <c:v>38085.52766229014</c:v>
                </c:pt>
                <c:pt idx="48">
                  <c:v>38272.02037406468</c:v>
                </c:pt>
                <c:pt idx="49">
                  <c:v>38458.51308583921</c:v>
                </c:pt>
                <c:pt idx="50">
                  <c:v>38645.00579761375</c:v>
                </c:pt>
                <c:pt idx="51">
                  <c:v>38831.49850938828</c:v>
                </c:pt>
                <c:pt idx="52">
                  <c:v>39017.99122116283</c:v>
                </c:pt>
                <c:pt idx="53">
                  <c:v>39204.48393293737</c:v>
                </c:pt>
                <c:pt idx="54">
                  <c:v>39390.9766447119</c:v>
                </c:pt>
                <c:pt idx="55">
                  <c:v>39577.46935648644</c:v>
                </c:pt>
                <c:pt idx="56">
                  <c:v>39763.96206826098</c:v>
                </c:pt>
                <c:pt idx="57">
                  <c:v>39950.45478003552</c:v>
                </c:pt>
                <c:pt idx="58">
                  <c:v>40136.94749181006</c:v>
                </c:pt>
                <c:pt idx="59">
                  <c:v>40323.4402035846</c:v>
                </c:pt>
                <c:pt idx="60">
                  <c:v>41296.16856235795</c:v>
                </c:pt>
                <c:pt idx="61">
                  <c:v>43055.13256813012</c:v>
                </c:pt>
                <c:pt idx="62">
                  <c:v>44814.09657390228</c:v>
                </c:pt>
                <c:pt idx="63">
                  <c:v>46573.06057967445</c:v>
                </c:pt>
                <c:pt idx="64">
                  <c:v>48332.02458544661</c:v>
                </c:pt>
                <c:pt idx="65">
                  <c:v>50090.98859121878</c:v>
                </c:pt>
                <c:pt idx="66">
                  <c:v>51849.95259699094</c:v>
                </c:pt>
                <c:pt idx="67">
                  <c:v>53608.91660276311</c:v>
                </c:pt>
                <c:pt idx="68">
                  <c:v>55367.88060853528</c:v>
                </c:pt>
                <c:pt idx="69">
                  <c:v>57126.84461430743</c:v>
                </c:pt>
                <c:pt idx="70">
                  <c:v>58885.80862007961</c:v>
                </c:pt>
                <c:pt idx="71">
                  <c:v>60644.77262585177</c:v>
                </c:pt>
                <c:pt idx="72">
                  <c:v>62403.73663162395</c:v>
                </c:pt>
                <c:pt idx="73">
                  <c:v>64162.70063739611</c:v>
                </c:pt>
                <c:pt idx="74">
                  <c:v>65921.66464316827</c:v>
                </c:pt>
                <c:pt idx="75">
                  <c:v>67680.62864894044</c:v>
                </c:pt>
                <c:pt idx="76">
                  <c:v>69439.5926547126</c:v>
                </c:pt>
                <c:pt idx="77">
                  <c:v>71198.55666048478</c:v>
                </c:pt>
                <c:pt idx="78">
                  <c:v>72957.52066625695</c:v>
                </c:pt>
                <c:pt idx="79">
                  <c:v>74716.48467202911</c:v>
                </c:pt>
                <c:pt idx="80">
                  <c:v>76475.44867780128</c:v>
                </c:pt>
                <c:pt idx="81">
                  <c:v>78234.41268357344</c:v>
                </c:pt>
                <c:pt idx="82">
                  <c:v>79993.3766893456</c:v>
                </c:pt>
                <c:pt idx="83">
                  <c:v>81752.34069511776</c:v>
                </c:pt>
                <c:pt idx="84">
                  <c:v>83511.30470088994</c:v>
                </c:pt>
                <c:pt idx="85">
                  <c:v>85270.2687066621</c:v>
                </c:pt>
                <c:pt idx="86">
                  <c:v>87029.23271243427</c:v>
                </c:pt>
                <c:pt idx="87">
                  <c:v>88788.19671820643</c:v>
                </c:pt>
                <c:pt idx="88">
                  <c:v>90547.1607239786</c:v>
                </c:pt>
                <c:pt idx="89">
                  <c:v>92306.12472975076</c:v>
                </c:pt>
                <c:pt idx="90">
                  <c:v>88748.19688822556</c:v>
                </c:pt>
                <c:pt idx="91">
                  <c:v>79873.377199403</c:v>
                </c:pt>
                <c:pt idx="92">
                  <c:v>70998.55751058046</c:v>
                </c:pt>
                <c:pt idx="93">
                  <c:v>62123.7378217579</c:v>
                </c:pt>
                <c:pt idx="94">
                  <c:v>53248.91813293534</c:v>
                </c:pt>
                <c:pt idx="95">
                  <c:v>44374.09844411278</c:v>
                </c:pt>
                <c:pt idx="96">
                  <c:v>35499.27875529022</c:v>
                </c:pt>
                <c:pt idx="97">
                  <c:v>26624.45906646767</c:v>
                </c:pt>
                <c:pt idx="98">
                  <c:v>17749.63937764511</c:v>
                </c:pt>
                <c:pt idx="99">
                  <c:v>8874.819688822557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0.00131934057606182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0.0103163703115378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-0.00133445053490262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0.168912353051058</c:v>
                </c:pt>
                <c:pt idx="1">
                  <c:v>0.168912353051058</c:v>
                </c:pt>
                <c:pt idx="2">
                  <c:v>0.22496758172644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0.378199348022713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0.0741634885763985</c:v>
                </c:pt>
                <c:pt idx="1">
                  <c:v>0.0591698447569348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0.328983965145493</c:v>
                </c:pt>
                <c:pt idx="1">
                  <c:v>0.262473226635329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0.0503843339487036</c:v>
                </c:pt>
                <c:pt idx="1">
                  <c:v>0.0401981254543504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0.0016675771236025</c:v>
                </c:pt>
                <c:pt idx="1">
                  <c:v>0.0013304428016777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0.00898524093183615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0.00581992906166715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0.255272945464933</c:v>
                </c:pt>
                <c:pt idx="1">
                  <c:v>0.255272945464933</c:v>
                </c:pt>
                <c:pt idx="2">
                  <c:v>0.255272945464933</c:v>
                </c:pt>
                <c:pt idx="3">
                  <c:v>0.255272945464933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0.0313222095517023</c:v>
                </c:pt>
                <c:pt idx="2">
                  <c:v>0.39728787378929</c:v>
                </c:pt>
                <c:pt idx="3">
                  <c:v>0.296481118040946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0.11698379571494</c:v>
                </c:pt>
                <c:pt idx="1">
                  <c:v>0.0163495376183936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0.373630899406066</c:v>
                </c:pt>
                <c:pt idx="1">
                  <c:v>0.052218278676126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0.0969244527844018</c:v>
                </c:pt>
                <c:pt idx="1">
                  <c:v>0.0135460640275534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0.0131519906433112</c:v>
                </c:pt>
                <c:pt idx="1">
                  <c:v>0.00183810898308984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0.22496758172644</c:v>
                </c:pt>
                <c:pt idx="1">
                  <c:v>0.22496758172644</c:v>
                </c:pt>
                <c:pt idx="2">
                  <c:v>0.22496758172644</c:v>
                </c:pt>
                <c:pt idx="3">
                  <c:v>0.22496758172644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0.516739149243556</c:v>
                </c:pt>
                <c:pt idx="2">
                  <c:v>0.566836217938507</c:v>
                </c:pt>
                <c:pt idx="3">
                  <c:v>0.490761462334522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0.0998509072568906</c:v>
                </c:pt>
                <c:pt idx="1">
                  <c:v>0.0334824260764427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0.303724477043629</c:v>
                </c:pt>
                <c:pt idx="1">
                  <c:v>0.101846168748935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0.0378191359844959</c:v>
                </c:pt>
                <c:pt idx="1">
                  <c:v>0.0126816717009693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0.015958044706465</c:v>
                </c:pt>
                <c:pt idx="3">
                  <c:v>0.00785993246736337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0.00344566259591674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0.0130583250372571</c:v>
                </c:pt>
                <c:pt idx="1">
                  <c:v>0.00783677106112163</c:v>
                </c:pt>
                <c:pt idx="2">
                  <c:v>0.0104475480491894</c:v>
                </c:pt>
                <c:pt idx="3">
                  <c:v>0.0130583250372571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0.21507408809479</c:v>
                </c:pt>
                <c:pt idx="1">
                  <c:v>0.21507408809479</c:v>
                </c:pt>
                <c:pt idx="2">
                  <c:v>0.21507408809479</c:v>
                </c:pt>
                <c:pt idx="3">
                  <c:v>0.21507408809479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0.0879673804087051</c:v>
                </c:pt>
                <c:pt idx="2">
                  <c:v>0.35065461780412</c:v>
                </c:pt>
                <c:pt idx="3">
                  <c:v>0.167414934828567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0.00210699938004543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0.000748957317006222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0.000748957317006222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-0.00116857502992593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0.16891235305105851</v>
          </cell>
          <cell r="D1067">
            <v>5.6055228675381694E-2</v>
          </cell>
          <cell r="E1067">
            <v>0.25338156444582821</v>
          </cell>
          <cell r="F1067">
            <v>-2.8413982719387901E-2</v>
          </cell>
          <cell r="H1067">
            <v>0.21574570716954278</v>
          </cell>
          <cell r="I1067">
            <v>9.2218745568974324E-3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263">
        <f t="shared" ref="M6:M31" si="6">J6</f>
        <v>3.7546699875467E-2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1672.795076990054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0.87737846786204765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0.11698379571493969</v>
      </c>
      <c r="AB8" s="125">
        <f>IF($Y8=0,0,AC8/$Y8)</f>
        <v>0.12262153213795229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1.6349537618393639E-2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533.61746487937614</v>
      </c>
      <c r="S9" s="225">
        <f>IF($B$81=0,0,(SUMIF($N$6:$N$28,$U9,L$6:L$28)+SUMIF($N$91:$N$118,$U9,L$91:L$118))*$I$83*Poor!$B$81/$B$81)</f>
        <v>533.61746487937614</v>
      </c>
      <c r="T9" s="225">
        <f>IF($B$81=0,0,(SUMIF($N$6:$N$28,$U9,M$6:M$28)+SUMIF($N$91:$N$118,$U9,M$91:M$118))*$I$83*Poor!$B$81/$B$81)</f>
        <v>533.61746487937614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0.87737846786204765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0.3736308994060657</v>
      </c>
      <c r="AB9" s="125">
        <f>IF($Y9=0,0,AC9/$Y9)</f>
        <v>0.12262153213795231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5.2218278676126051E-2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0.87737846786204754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9.6924452784401788E-2</v>
      </c>
      <c r="AB10" s="125">
        <f>IF($Y10=0,0,AC10/$Y10)</f>
        <v>0.12262153213795242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1.3546064027553373E-2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0.87737846786204765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1.315199064331116E-2</v>
      </c>
      <c r="AB11" s="125">
        <f>IF($Y11=0,0,AC11/$Y11)</f>
        <v>0.12262153213795231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1.8381089830898367E-3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832.90531118679246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1620</v>
      </c>
      <c r="S13" s="225">
        <f>IF($B$81=0,0,(SUMIF($N$6:$N$28,$U13,L$6:L$28)+SUMIF($N$91:$N$118,$U13,L$91:L$118))*$I$83*Poor!$B$81/$B$81)</f>
        <v>1620</v>
      </c>
      <c r="T13" s="225">
        <f>IF($B$81=0,0,(SUMIF($N$6:$N$28,$U13,M$6:M$28)+SUMIF($N$91:$N$118,$U13,M$91:M$118))*$I$83*Poor!$B$81/$B$81)</f>
        <v>1620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5040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1.3193405760618217E-3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1.3193405760618217E-3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1.0316370311537834E-2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1.0316370311537834E-2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-1.3344505349026222E-3</v>
      </c>
      <c r="K19" s="22">
        <f t="shared" si="21"/>
        <v>0</v>
      </c>
      <c r="L19" s="22">
        <f t="shared" si="22"/>
        <v>0</v>
      </c>
      <c r="M19" s="265">
        <f t="shared" si="23"/>
        <v>-1.3344505349026222E-3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21444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38090.2244443776</v>
      </c>
      <c r="S23" s="179">
        <f>SUM(S7:S22)</f>
        <v>38090.2244443776</v>
      </c>
      <c r="T23" s="179">
        <f>SUM(T7:T22)</f>
        <v>35816.866068336392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65962.948497294739</v>
      </c>
      <c r="S26" s="41">
        <f>IF($B$81=0,0,(SUM(($B$70*$H$70),($B$71*$H$71),($B$72*$H$72))+((1-$D$29)*$I$83))*Poor!$B$81/$B$81)</f>
        <v>65962.948497294739</v>
      </c>
      <c r="T26" s="41">
        <f>IF($B$81=0,0,(SUM(($B$70*$H$70),($B$71*$H$71),($B$72*$H$72))+((1-$D$29)*$I$83))*Poor!$B$81/$B$81)</f>
        <v>65962.948497294739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0.16891235305105851</v>
      </c>
      <c r="C29" s="216">
        <f>IF([1]Summ!D1067="",0,[1]Summ!D1067)</f>
        <v>5.6055228675381694E-2</v>
      </c>
      <c r="D29" s="281">
        <f>(B29+C29)</f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0.22496758172644021</v>
      </c>
      <c r="K29" s="22">
        <f t="shared" si="4"/>
        <v>0.16891235305105851</v>
      </c>
      <c r="L29" s="22">
        <f t="shared" si="5"/>
        <v>0.16891235305105851</v>
      </c>
      <c r="M29" s="264">
        <f t="shared" si="6"/>
        <v>0.22496758172644021</v>
      </c>
      <c r="N29" s="232"/>
      <c r="P29" s="22"/>
      <c r="V29" s="56"/>
      <c r="W29" s="110"/>
      <c r="X29" s="118"/>
      <c r="Y29" s="184">
        <f t="shared" si="9"/>
        <v>0.89987032690576085</v>
      </c>
      <c r="Z29" s="156">
        <f>Poor!Z29</f>
        <v>0.25</v>
      </c>
      <c r="AA29" s="121">
        <f t="shared" si="16"/>
        <v>0.22496758172644021</v>
      </c>
      <c r="AB29" s="156">
        <f>Poor!AB29</f>
        <v>0.25</v>
      </c>
      <c r="AC29" s="121">
        <f t="shared" si="7"/>
        <v>0.22496758172644021</v>
      </c>
      <c r="AD29" s="156">
        <f>Poor!AD29</f>
        <v>0.25</v>
      </c>
      <c r="AE29" s="121">
        <f t="shared" si="8"/>
        <v>0.22496758172644021</v>
      </c>
      <c r="AF29" s="122">
        <f t="shared" si="10"/>
        <v>0.25</v>
      </c>
      <c r="AG29" s="121">
        <f t="shared" si="11"/>
        <v>0.22496758172644021</v>
      </c>
      <c r="AH29" s="123">
        <f t="shared" si="12"/>
        <v>1</v>
      </c>
      <c r="AI29" s="184">
        <f t="shared" si="13"/>
        <v>0.22496758172644021</v>
      </c>
      <c r="AJ29" s="120">
        <f t="shared" si="14"/>
        <v>0.22496758172644021</v>
      </c>
      <c r="AK29" s="119">
        <f t="shared" si="15"/>
        <v>0.22496758172644021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1.8057438666907339</v>
      </c>
      <c r="J30" s="234">
        <f>IF(I$32&lt;=1,I30,1-SUM(J6:J29))</f>
        <v>0.37819934802271304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0.37819934802271304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1.5127973920908522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0.34157855635206069</v>
      </c>
      <c r="AC30" s="188">
        <f>IF(AC79*4/$I$83+SUM(AC6:AC29)&lt;1,AC79*4/$I$83,1-SUM(AC6:AC29))</f>
        <v>0.51673914924355557</v>
      </c>
      <c r="AD30" s="122">
        <f>IF($Y30=0,0,AE30/($Y$30))</f>
        <v>0.37469407397316884</v>
      </c>
      <c r="AE30" s="188">
        <f>IF(AE79*4/$I$83+SUM(AE6:AE29)&lt;1,AE79*4/$I$83,1-SUM(AE6:AE29))</f>
        <v>0.56683621793850669</v>
      </c>
      <c r="AF30" s="122">
        <f>IF($Y30=0,0,AG30/($Y$30))</f>
        <v>0.32440660256310683</v>
      </c>
      <c r="AG30" s="188">
        <f>IF(AG79*4/$I$83+SUM(AG6:AG29)&lt;1,AG79*4/$I$83,1-SUM(AG6:AG29))</f>
        <v>0.49076146233452156</v>
      </c>
      <c r="AH30" s="123">
        <f t="shared" si="12"/>
        <v>1.0406792328883365</v>
      </c>
      <c r="AI30" s="184">
        <f t="shared" si="13"/>
        <v>0.39358420737914596</v>
      </c>
      <c r="AJ30" s="120">
        <f t="shared" si="14"/>
        <v>0.25836957462177779</v>
      </c>
      <c r="AK30" s="119">
        <f t="shared" si="15"/>
        <v>0.52879884013651413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-0.18617157907623194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128.72405291714676</v>
      </c>
      <c r="S31" s="237">
        <f t="shared" si="24"/>
        <v>128.72405291714676</v>
      </c>
      <c r="T31" s="237">
        <f>IF(T25&gt;T$23,T25-T$23,0)</f>
        <v>2402.0824289583543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1.1861715790762319</v>
      </c>
      <c r="C32" s="77">
        <f>SUM(C6:C31)</f>
        <v>4.3271716844746573E-2</v>
      </c>
      <c r="D32" s="24">
        <f>SUM(D6:D30)</f>
        <v>2.4488077041434684</v>
      </c>
      <c r="E32" s="2"/>
      <c r="F32" s="2"/>
      <c r="H32" s="17"/>
      <c r="I32" s="22">
        <f>SUM(I6:I30)</f>
        <v>2.4488077041434684</v>
      </c>
      <c r="J32" s="17"/>
      <c r="L32" s="22">
        <f>SUM(L6:L30)</f>
        <v>1.1861715790762319</v>
      </c>
      <c r="M32" s="23"/>
      <c r="N32" s="56"/>
      <c r="O32" s="2"/>
      <c r="P32" s="22"/>
      <c r="Q32" s="59" t="s">
        <v>143</v>
      </c>
      <c r="R32" s="237">
        <f t="shared" si="24"/>
        <v>27872.724052917139</v>
      </c>
      <c r="S32" s="237">
        <f t="shared" si="24"/>
        <v>27872.724052917139</v>
      </c>
      <c r="T32" s="237">
        <f t="shared" si="24"/>
        <v>30146.082428958347</v>
      </c>
      <c r="U32" s="56"/>
      <c r="V32" s="56"/>
      <c r="W32" s="110"/>
      <c r="X32" s="118"/>
      <c r="Y32" s="115">
        <f>SUM(Y6:Y31)</f>
        <v>3.9384605625742681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-4.4481684496754076E-2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2402.0824289583597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0.87737846786204765</v>
      </c>
      <c r="AA39" s="147">
        <f t="shared" ref="AA39:AA64" si="40">$J39*Z39</f>
        <v>0</v>
      </c>
      <c r="AB39" s="122">
        <f>AB8</f>
        <v>0.12262153213795229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0.87737846786204765</v>
      </c>
      <c r="AA40" s="147">
        <f t="shared" si="40"/>
        <v>0</v>
      </c>
      <c r="AB40" s="122">
        <f>AB9</f>
        <v>0.12262153213795231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0.87737846786204765</v>
      </c>
      <c r="AA41" s="147">
        <f t="shared" si="40"/>
        <v>0</v>
      </c>
      <c r="AB41" s="122">
        <f>AB11</f>
        <v>0.12262153213795231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4"/>
        <v>3490.872265417971</v>
      </c>
      <c r="K74" s="40">
        <f>B74/B$76</f>
        <v>0.15725109625986769</v>
      </c>
      <c r="L74" s="22">
        <f t="shared" si="45"/>
        <v>0.15725109625986769</v>
      </c>
      <c r="M74" s="24">
        <f>J74/B$76</f>
        <v>0.10142282650332581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1192.4071088309181</v>
      </c>
      <c r="AD74" s="156"/>
      <c r="AE74" s="147">
        <f>AE30*$I$83/4</f>
        <v>1308.0091508494047</v>
      </c>
      <c r="AF74" s="156"/>
      <c r="AG74" s="147">
        <f>AG30*$I$83/4</f>
        <v>1132.46201160602</v>
      </c>
      <c r="AH74" s="155"/>
      <c r="AI74" s="147">
        <f>SUM(AA74,AC74,AE74,AG74)</f>
        <v>3632.8782712863426</v>
      </c>
      <c r="AJ74" s="148">
        <f>(AA74+AC74)</f>
        <v>1192.4071088309181</v>
      </c>
      <c r="AK74" s="147">
        <f>(AE74+AG74)</f>
        <v>2440.4711624554247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8851.2662399571236</v>
      </c>
      <c r="AB75" s="158"/>
      <c r="AC75" s="149">
        <f>AA75+AC65-SUM(AC70,AC74)</f>
        <v>11000.723256907777</v>
      </c>
      <c r="AD75" s="158"/>
      <c r="AE75" s="149">
        <f>AC75+AE65-SUM(AE70,AE74)</f>
        <v>13034.578231839942</v>
      </c>
      <c r="AF75" s="158"/>
      <c r="AG75" s="149">
        <f>IF(SUM(AG6:AG29)+((AG65-AG70-$J$75)*4/I$83)&lt;1,0,AG65-AG70-$J$75-(1-SUM(AG6:AG29))*I$83/4)</f>
        <v>5509.4021141755511</v>
      </c>
      <c r="AH75" s="134"/>
      <c r="AI75" s="149">
        <f>AI76-SUM(AI70,AI74)</f>
        <v>13034.578231839943</v>
      </c>
      <c r="AJ75" s="151">
        <f>AJ76-SUM(AJ70,AJ74)</f>
        <v>5491.3211427322258</v>
      </c>
      <c r="AK75" s="149">
        <f>AJ75+AK76-SUM(AK70,AK74)</f>
        <v>13034.578231839943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4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1.0039827545529607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2402.0824289583597</v>
      </c>
      <c r="K77" s="40"/>
      <c r="L77" s="22">
        <f>-(L131*G$37*F$9/F$7)/B$130</f>
        <v>-0.45261822443030508</v>
      </c>
      <c r="M77" s="24">
        <f>-J77/B$76</f>
        <v>-6.9789431097892429E-2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5509.4021141755511</v>
      </c>
      <c r="AB78" s="112"/>
      <c r="AC78" s="112">
        <f>IF(AA75&lt;0,0,AA75)</f>
        <v>8851.2662399571236</v>
      </c>
      <c r="AD78" s="112"/>
      <c r="AE78" s="112">
        <f>AC75</f>
        <v>11000.723256907777</v>
      </c>
      <c r="AF78" s="112"/>
      <c r="AG78" s="112">
        <f>AE75</f>
        <v>13034.578231839942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8851.2662399571236</v>
      </c>
      <c r="AB79" s="112"/>
      <c r="AC79" s="112">
        <f>AA79-AA74+AC65-AC70</f>
        <v>12193.130365738696</v>
      </c>
      <c r="AD79" s="112"/>
      <c r="AE79" s="112">
        <f>AC79-AC74+AE65-AE70</f>
        <v>14342.587382689351</v>
      </c>
      <c r="AF79" s="112"/>
      <c r="AG79" s="112">
        <f>AE79-AE74+AG65-AG70</f>
        <v>19676.442357621519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22640.281830628079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22640.281830628079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38218.948497294747</v>
      </c>
      <c r="C85" s="39"/>
      <c r="D85" s="38"/>
      <c r="E85" s="32"/>
      <c r="F85" s="32"/>
      <c r="G85" s="32"/>
      <c r="H85" s="239">
        <f>IF(B85=0,0,I85/B85)</f>
        <v>1</v>
      </c>
      <c r="I85" s="237">
        <f>(B70*H70)+(B71*H71)+((1-(D29*H29))*I83)</f>
        <v>38218.948497294747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8.1254623329241951E-2</v>
      </c>
      <c r="D98" s="24">
        <f t="shared" si="52"/>
        <v>8.1254623329241951E-2</v>
      </c>
      <c r="H98" s="24">
        <f t="shared" si="53"/>
        <v>1</v>
      </c>
      <c r="I98" s="22">
        <f t="shared" si="54"/>
        <v>8.1254623329241951E-2</v>
      </c>
      <c r="J98" s="24">
        <f t="shared" si="55"/>
        <v>8.1254623329241951E-2</v>
      </c>
      <c r="K98" s="22">
        <f t="shared" si="56"/>
        <v>0</v>
      </c>
      <c r="L98" s="22">
        <f t="shared" si="57"/>
        <v>0</v>
      </c>
      <c r="M98" s="231">
        <f t="shared" si="49"/>
        <v>8.1254623329241951E-2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0.17550998639116261</v>
      </c>
      <c r="C99" s="75">
        <f t="shared" si="51"/>
        <v>0</v>
      </c>
      <c r="D99" s="24">
        <f t="shared" si="52"/>
        <v>0.17550998639116261</v>
      </c>
      <c r="H99" s="24">
        <f t="shared" si="53"/>
        <v>1</v>
      </c>
      <c r="I99" s="22">
        <f t="shared" si="54"/>
        <v>0.17550998639116261</v>
      </c>
      <c r="J99" s="24">
        <f t="shared" si="55"/>
        <v>0.17550998639116261</v>
      </c>
      <c r="K99" s="22">
        <f t="shared" si="56"/>
        <v>0.17550998639116261</v>
      </c>
      <c r="L99" s="22">
        <f t="shared" si="57"/>
        <v>0.17550998639116261</v>
      </c>
      <c r="M99" s="231">
        <f t="shared" si="49"/>
        <v>0.17550998639116261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2.3232321902296857</v>
      </c>
      <c r="C102" s="75">
        <f t="shared" si="51"/>
        <v>0</v>
      </c>
      <c r="D102" s="24">
        <f t="shared" si="52"/>
        <v>2.3232321902296857</v>
      </c>
      <c r="H102" s="24">
        <f t="shared" si="53"/>
        <v>1</v>
      </c>
      <c r="I102" s="22">
        <f t="shared" si="54"/>
        <v>2.3232321902296857</v>
      </c>
      <c r="J102" s="24">
        <f>IF(I$32&lt;=1+I131,I102,L102+J$33*(I102-L102))</f>
        <v>2.3232321902296857</v>
      </c>
      <c r="K102" s="22">
        <f t="shared" si="56"/>
        <v>2.3232321902296857</v>
      </c>
      <c r="L102" s="22">
        <f t="shared" si="57"/>
        <v>2.3232321902296857</v>
      </c>
      <c r="M102" s="231">
        <f t="shared" si="49"/>
        <v>2.3232321902296857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0.54603106877250596</v>
      </c>
      <c r="C103" s="75">
        <f t="shared" si="51"/>
        <v>0</v>
      </c>
      <c r="D103" s="24">
        <f t="shared" si="52"/>
        <v>0.54603106877250596</v>
      </c>
      <c r="H103" s="24">
        <f t="shared" si="53"/>
        <v>1</v>
      </c>
      <c r="I103" s="22">
        <f t="shared" si="54"/>
        <v>0.54603106877250596</v>
      </c>
      <c r="J103" s="24">
        <f>IF(I$32&lt;=1+I131,I103,L103+J$33*(I103-L103))</f>
        <v>0.54603106877250596</v>
      </c>
      <c r="K103" s="22">
        <f t="shared" si="56"/>
        <v>0.54603106877250596</v>
      </c>
      <c r="L103" s="22">
        <f t="shared" si="57"/>
        <v>0.54603106877250596</v>
      </c>
      <c r="M103" s="231">
        <f t="shared" si="49"/>
        <v>0.54603106877250596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3.4835482113712608</v>
      </c>
      <c r="J119" s="24">
        <f>SUM(J91:J118)</f>
        <v>3.4835482113712608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3.4835482113712608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1.8057438666907339</v>
      </c>
      <c r="J128" s="231">
        <f>(J30)</f>
        <v>0.37819934802271304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0.37819934802271304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3.4835482113712608</v>
      </c>
      <c r="J130" s="231">
        <f>(J119)</f>
        <v>3.4835482113712608</v>
      </c>
      <c r="K130" s="29">
        <f>(B130)</f>
        <v>3.7289371738255719</v>
      </c>
      <c r="L130" s="29">
        <f>(L119)</f>
        <v>3.7289371738255719</v>
      </c>
      <c r="M130" s="243">
        <f t="shared" si="66"/>
        <v>3.4835482113712608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0.26024040396106951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59">
        <f t="shared" ref="M6:M31" si="6">J6</f>
        <v>8.4480074719800749E-2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2280.6172399982484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154.00913650858055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0.55622616432298899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7.4163488576398526E-2</v>
      </c>
      <c r="AB8" s="125">
        <f>IF($Y8=0,0,AC8/$Y8)</f>
        <v>0.44377383567701106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5.9169844756934806E-2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1153.8762301328136</v>
      </c>
      <c r="S9" s="225">
        <f>IF($B$81=0,0,(SUMIF($N$6:$N$28,$U9,L$6:L$28)+SUMIF($N$91:$N$118,$U9,L$91:L$118))*$I$83*Poor!$B$81/$B$81)</f>
        <v>1153.8762301328136</v>
      </c>
      <c r="T9" s="225">
        <f>IF($B$81=0,0,(SUMIF($N$6:$N$28,$U9,M$6:M$28)+SUMIF($N$91:$N$118,$U9,M$91:M$118))*$I$83*Poor!$B$81/$B$81)</f>
        <v>1153.8762301328136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0.5562261643229891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0.32898396514549305</v>
      </c>
      <c r="AB9" s="125">
        <f>IF($Y9=0,0,AC9/$Y9)</f>
        <v>0.4437738356770109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0.26247322663532874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2.2645614850763524E-2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2.2645614850763524E-2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9.0582459403054094E-2</v>
      </c>
      <c r="Z10" s="125">
        <f>IF($Y10=0,0,AA10/$Y10)</f>
        <v>0.55622616432298899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5.0384333948703647E-2</v>
      </c>
      <c r="AB10" s="125">
        <f>IF($Y10=0,0,AC10/$Y10)</f>
        <v>0.44377383567701101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4.0198125454350447E-2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2.2645614850763524E-2</v>
      </c>
      <c r="AJ10" s="120">
        <f t="shared" si="14"/>
        <v>4.5291229701527047E-2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0.55622616432298899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1.6675771236024993E-3</v>
      </c>
      <c r="AB11" s="125">
        <f>IF($Y11=0,0,AC11/$Y11)</f>
        <v>0.44377383567701095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1.3304428016776997E-3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16.59141477728938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2.2463102329590393E-3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2.2463102329590393E-3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1080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8.9852409318361571E-3</v>
      </c>
      <c r="Z13" s="116">
        <v>1</v>
      </c>
      <c r="AA13" s="121">
        <f>$M13*Z13*4</f>
        <v>8.9852409318361571E-3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2.2463102329590393E-3</v>
      </c>
      <c r="AJ13" s="120">
        <f t="shared" si="14"/>
        <v>4.4926204659180785E-3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1.4549822654167882E-3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1.4549822654167882E-3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5.8199290616671529E-3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5.8199290616671529E-3</v>
      </c>
      <c r="AH16" s="123">
        <f t="shared" si="12"/>
        <v>1</v>
      </c>
      <c r="AI16" s="184">
        <f t="shared" si="13"/>
        <v>1.4549822654167882E-3</v>
      </c>
      <c r="AJ16" s="120">
        <f t="shared" si="14"/>
        <v>0</v>
      </c>
      <c r="AK16" s="119">
        <f t="shared" si="15"/>
        <v>2.9099645308335764E-3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2800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1.053448922189457E-2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1.053448922189457E-2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4.2137956887578279E-2</v>
      </c>
      <c r="Z18" s="116">
        <v>1.2941</v>
      </c>
      <c r="AA18" s="121">
        <f t="shared" ref="AA18:AA20" si="25">$M18*Z18*4</f>
        <v>5.4530730008215053E-2</v>
      </c>
      <c r="AB18" s="116">
        <v>1.1765000000000001</v>
      </c>
      <c r="AC18" s="121">
        <f t="shared" ref="AC18:AC20" si="26">$M18*AB18*4</f>
        <v>4.9575306278235851E-2</v>
      </c>
      <c r="AD18" s="116">
        <v>1.2353000000000001</v>
      </c>
      <c r="AE18" s="121">
        <f t="shared" ref="AE18:AE20" si="27">$M18*AD18*4</f>
        <v>5.2053018143225452E-2</v>
      </c>
      <c r="AF18" s="122">
        <f t="shared" ref="AF18:AF20" si="28">1-SUM(Z18,AB18,AD18)</f>
        <v>-2.7059000000000002</v>
      </c>
      <c r="AG18" s="121">
        <f t="shared" ref="AG18:AG20" si="29">$M18*AF18*4</f>
        <v>-0.11402109754209808</v>
      </c>
      <c r="AH18" s="123">
        <f t="shared" ref="AH18:AH20" si="30">SUM(Z18,AB18,AD18,AF18)</f>
        <v>1</v>
      </c>
      <c r="AI18" s="184">
        <f t="shared" ref="AI18:AI20" si="31">SUM(AA18,AC18,AE18,AG18)/4</f>
        <v>1.0534489221894573E-2</v>
      </c>
      <c r="AJ18" s="120">
        <f t="shared" ref="AJ18:AJ20" si="32">(AA18+AC18)/2</f>
        <v>5.2053018143225452E-2</v>
      </c>
      <c r="AK18" s="119">
        <f t="shared" ref="AK18:AK20" si="33">(AE18+AG18)/2</f>
        <v>-3.0984039699436312E-2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6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-3.328257495233028E-3</v>
      </c>
      <c r="K19" s="22">
        <f t="shared" si="21"/>
        <v>0</v>
      </c>
      <c r="L19" s="22">
        <f t="shared" si="22"/>
        <v>0</v>
      </c>
      <c r="M19" s="260">
        <f t="shared" si="23"/>
        <v>-3.328257495233028E-3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-1.3313029980932112E-2</v>
      </c>
      <c r="Z19" s="116">
        <v>2.2940999999999998</v>
      </c>
      <c r="AA19" s="121">
        <f t="shared" si="25"/>
        <v>-3.0541422079256357E-2</v>
      </c>
      <c r="AB19" s="116">
        <v>2.1764999999999999</v>
      </c>
      <c r="AC19" s="121">
        <f t="shared" si="26"/>
        <v>-2.8975809753498741E-2</v>
      </c>
      <c r="AD19" s="116">
        <v>2.2353000000000001</v>
      </c>
      <c r="AE19" s="121">
        <f t="shared" si="27"/>
        <v>-2.9758615916377552E-2</v>
      </c>
      <c r="AF19" s="122">
        <f t="shared" si="28"/>
        <v>-5.7058999999999997</v>
      </c>
      <c r="AG19" s="121">
        <f t="shared" si="29"/>
        <v>7.5962817768200533E-2</v>
      </c>
      <c r="AH19" s="123">
        <f t="shared" si="30"/>
        <v>1</v>
      </c>
      <c r="AI19" s="184">
        <f t="shared" si="31"/>
        <v>-3.3282574952330293E-3</v>
      </c>
      <c r="AJ19" s="120">
        <f t="shared" si="32"/>
        <v>-2.9758615916377549E-2</v>
      </c>
      <c r="AK19" s="119">
        <f t="shared" si="33"/>
        <v>2.310210092591149E-2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21582</v>
      </c>
      <c r="S20" s="225">
        <f>IF($B$81=0,0,(SUMIF($N$6:$N$28,$U20,L$6:L$28)+SUMIF($N$91:$N$118,$U20,L$91:L$118))*$I$83*Poor!$B$81/$B$81)</f>
        <v>21582</v>
      </c>
      <c r="T20" s="225">
        <f>IF($B$81=0,0,(SUMIF($N$6:$N$28,$U20,M$6:M$28)+SUMIF($N$91:$N$118,$U20,M$91:M$118))*$I$83*Poor!$B$81/$B$81)</f>
        <v>21582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47616.686559471869</v>
      </c>
      <c r="S23" s="179">
        <f>SUM(S7:S22)</f>
        <v>47616.686559471869</v>
      </c>
      <c r="T23" s="179">
        <f>SUM(T7:T22)</f>
        <v>47540.642236697102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65962.948497294739</v>
      </c>
      <c r="S26" s="41">
        <f>IF($B$81=0,0,(SUM(($B$70*$H$70),($B$71*$H$71),($B$72*$H$72))+((1-$D$29)*$I$83))*Poor!$B$81/$B$81)</f>
        <v>65962.948497294739</v>
      </c>
      <c r="T26" s="41">
        <f>IF($B$81=0,0,(SUM(($B$70*$H$70),($B$71*$H$71),($B$72*$H$72))+((1-$D$29)*$I$83))*Poor!$B$81/$B$81)</f>
        <v>65962.948497294739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3.5347200997076486E-2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3.5347200997076486E-2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0.14138880398830594</v>
      </c>
      <c r="Z27" s="116">
        <v>0.25</v>
      </c>
      <c r="AA27" s="121">
        <f t="shared" si="16"/>
        <v>3.5347200997076486E-2</v>
      </c>
      <c r="AB27" s="116">
        <v>0.25</v>
      </c>
      <c r="AC27" s="121">
        <f t="shared" si="7"/>
        <v>3.5347200997076486E-2</v>
      </c>
      <c r="AD27" s="116">
        <v>0.25</v>
      </c>
      <c r="AE27" s="121">
        <f t="shared" si="8"/>
        <v>3.5347200997076486E-2</v>
      </c>
      <c r="AF27" s="122">
        <f t="shared" si="10"/>
        <v>0.25</v>
      </c>
      <c r="AG27" s="121">
        <f t="shared" si="11"/>
        <v>3.5347200997076486E-2</v>
      </c>
      <c r="AH27" s="123">
        <f t="shared" si="12"/>
        <v>1</v>
      </c>
      <c r="AI27" s="184">
        <f t="shared" si="13"/>
        <v>3.5347200997076486E-2</v>
      </c>
      <c r="AJ27" s="120">
        <f t="shared" si="14"/>
        <v>3.5347200997076486E-2</v>
      </c>
      <c r="AK27" s="119">
        <f t="shared" si="15"/>
        <v>3.5347200997076486E-2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0.25338156444582821</v>
      </c>
      <c r="C29" s="216">
        <f>IF([1]Summ!F1067="",0,[1]Summ!F1067)</f>
        <v>-2.8413982719387901E-2</v>
      </c>
      <c r="D29" s="258">
        <f>SUM(B29,C29)</f>
        <v>0.22496758172644032</v>
      </c>
      <c r="E29" s="26">
        <v>1</v>
      </c>
      <c r="F29" s="22"/>
      <c r="H29" s="24">
        <f t="shared" si="1"/>
        <v>1</v>
      </c>
      <c r="I29" s="22">
        <f t="shared" si="2"/>
        <v>0.22496758172644032</v>
      </c>
      <c r="J29" s="24">
        <f>IF(I$32&lt;=1+I131,I29,B29*H29+J$33*(I29-B29*H29))</f>
        <v>0.25527294546493268</v>
      </c>
      <c r="K29" s="22">
        <f t="shared" si="4"/>
        <v>0.25338156444582821</v>
      </c>
      <c r="L29" s="22">
        <f t="shared" si="5"/>
        <v>0.25338156444582821</v>
      </c>
      <c r="M29" s="227">
        <f t="shared" si="6"/>
        <v>0.25527294546493268</v>
      </c>
      <c r="N29" s="232"/>
      <c r="P29" s="22"/>
      <c r="V29" s="56"/>
      <c r="W29" s="110"/>
      <c r="X29" s="118"/>
      <c r="Y29" s="184">
        <f t="shared" si="9"/>
        <v>1.0210917818597307</v>
      </c>
      <c r="Z29" s="116">
        <v>0.25</v>
      </c>
      <c r="AA29" s="121">
        <f t="shared" si="16"/>
        <v>0.25527294546493268</v>
      </c>
      <c r="AB29" s="116">
        <v>0.25</v>
      </c>
      <c r="AC29" s="121">
        <f t="shared" si="7"/>
        <v>0.25527294546493268</v>
      </c>
      <c r="AD29" s="116">
        <v>0.25</v>
      </c>
      <c r="AE29" s="121">
        <f t="shared" si="8"/>
        <v>0.25527294546493268</v>
      </c>
      <c r="AF29" s="122">
        <f t="shared" si="10"/>
        <v>0.25</v>
      </c>
      <c r="AG29" s="121">
        <f t="shared" si="11"/>
        <v>0.25527294546493268</v>
      </c>
      <c r="AH29" s="123">
        <f t="shared" si="12"/>
        <v>1</v>
      </c>
      <c r="AI29" s="184">
        <f t="shared" si="13"/>
        <v>0.25527294546493268</v>
      </c>
      <c r="AJ29" s="120">
        <f t="shared" si="14"/>
        <v>0.25527294546493268</v>
      </c>
      <c r="AK29" s="119">
        <f t="shared" si="15"/>
        <v>0.25527294546493268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3.0416808572773908</v>
      </c>
      <c r="J30" s="234">
        <f>IF(I$32&lt;=1,I30,1-SUM(J6:J29))</f>
        <v>0.18127280034548487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0.18127280034548487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0.7250912013819395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4.3197613613302432E-2</v>
      </c>
      <c r="AC30" s="188">
        <f>IF(AC79*4/$I$83+SUM(AC6:AC29)&lt;1,AC79*4/$I$83,1-SUM(AC6:AC29))</f>
        <v>3.1322209551702285E-2</v>
      </c>
      <c r="AD30" s="122">
        <f>IF($Y30=0,0,AE30/($Y$30))</f>
        <v>0.54791434930130978</v>
      </c>
      <c r="AE30" s="188">
        <f>IF(AE79*4/$I$83+SUM(AE6:AE29)&lt;1,AE79*4/$I$83,1-SUM(AE6:AE29))</f>
        <v>0.39728787378929031</v>
      </c>
      <c r="AF30" s="122">
        <f>IF($Y30=0,0,AG30/($Y$30))</f>
        <v>0.40888803708538723</v>
      </c>
      <c r="AG30" s="188">
        <f>IF(AG79*4/$I$83+SUM(AG6:AG29)&lt;1,AG79*4/$I$83,1-SUM(AG6:AG29))</f>
        <v>0.29648111804094646</v>
      </c>
      <c r="AH30" s="123">
        <f t="shared" si="12"/>
        <v>0.99999999999999944</v>
      </c>
      <c r="AI30" s="184">
        <f t="shared" si="13"/>
        <v>0.18127280034548476</v>
      </c>
      <c r="AJ30" s="120">
        <f t="shared" si="14"/>
        <v>1.5661104775851142E-2</v>
      </c>
      <c r="AK30" s="119">
        <f t="shared" si="15"/>
        <v>0.34688449591511838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-0.34420727825120112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1.3442072782512011</v>
      </c>
      <c r="C32" s="29">
        <f>SUM(C6:C31)</f>
        <v>-2.8792792650894752E-2</v>
      </c>
      <c r="D32" s="24">
        <f>SUM(D6:D30)</f>
        <v>3.8296986677220306</v>
      </c>
      <c r="E32" s="2"/>
      <c r="F32" s="2"/>
      <c r="H32" s="17"/>
      <c r="I32" s="22">
        <f>SUM(I6:I30)</f>
        <v>3.8296986677220306</v>
      </c>
      <c r="J32" s="17"/>
      <c r="L32" s="22">
        <f>SUM(L6:L30)</f>
        <v>1.3442072782512011</v>
      </c>
      <c r="M32" s="23"/>
      <c r="N32" s="56"/>
      <c r="O32" s="2"/>
      <c r="P32" s="22"/>
      <c r="Q32" s="237" t="s">
        <v>143</v>
      </c>
      <c r="R32" s="237">
        <f t="shared" si="50"/>
        <v>18346.26193782287</v>
      </c>
      <c r="S32" s="237">
        <f t="shared" si="50"/>
        <v>18346.26193782287</v>
      </c>
      <c r="T32" s="237">
        <f t="shared" si="50"/>
        <v>18422.306260597637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-6.6565149904660559E-2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90.015227514300918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2.1069993800454313E-3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0.55622616432298899</v>
      </c>
      <c r="AA39" s="147">
        <f t="shared" ref="AA39:AA64" si="64">$J39*Z39</f>
        <v>50.068824730940783</v>
      </c>
      <c r="AB39" s="122">
        <f>AB8</f>
        <v>0.44377383567701106</v>
      </c>
      <c r="AC39" s="147">
        <f t="shared" ref="AC39:AC64" si="65">$J39*AB39</f>
        <v>39.946402783360142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90.015227514300932</v>
      </c>
      <c r="AJ39" s="148">
        <f t="shared" si="62"/>
        <v>90.015227514300932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0.5562261643229891</v>
      </c>
      <c r="AA40" s="147">
        <f t="shared" si="64"/>
        <v>0</v>
      </c>
      <c r="AB40" s="122">
        <f>AB9</f>
        <v>0.4437738356770109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31.996954497139814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7.4895731700622191E-4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0.55622616432298899</v>
      </c>
      <c r="AA41" s="147">
        <f t="shared" si="64"/>
        <v>17.797543269961292</v>
      </c>
      <c r="AB41" s="122">
        <f>AB11</f>
        <v>0.44377383567701095</v>
      </c>
      <c r="AC41" s="147">
        <f t="shared" si="65"/>
        <v>14.199411227178521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31.996954497139811</v>
      </c>
      <c r="AJ41" s="148">
        <f t="shared" si="62"/>
        <v>31.996954497139811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31.996954497139814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7.4895731700622191E-4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7.9992386242849536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15.998477248569907</v>
      </c>
      <c r="AF42" s="122">
        <f t="shared" si="57"/>
        <v>0.25</v>
      </c>
      <c r="AG42" s="147">
        <f t="shared" si="60"/>
        <v>7.9992386242849536</v>
      </c>
      <c r="AH42" s="123">
        <f t="shared" si="61"/>
        <v>1</v>
      </c>
      <c r="AI42" s="112">
        <f t="shared" si="61"/>
        <v>31.996954497139814</v>
      </c>
      <c r="AJ42" s="148">
        <f t="shared" si="62"/>
        <v>7.9992386242849536</v>
      </c>
      <c r="AK42" s="147">
        <f t="shared" si="63"/>
        <v>23.997715872854862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-49.923862428495411</v>
      </c>
      <c r="K44" s="40">
        <f t="shared" si="54"/>
        <v>0</v>
      </c>
      <c r="L44" s="22">
        <f t="shared" si="55"/>
        <v>0</v>
      </c>
      <c r="M44" s="24">
        <f t="shared" si="56"/>
        <v>-1.1685750299259259E-3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-12.480965607123853</v>
      </c>
      <c r="AB44" s="116">
        <v>0.25</v>
      </c>
      <c r="AC44" s="147">
        <f t="shared" si="65"/>
        <v>-12.480965607123853</v>
      </c>
      <c r="AD44" s="116">
        <v>0.25</v>
      </c>
      <c r="AE44" s="147">
        <f t="shared" si="66"/>
        <v>-12.480965607123853</v>
      </c>
      <c r="AF44" s="122">
        <f t="shared" si="57"/>
        <v>0.25</v>
      </c>
      <c r="AG44" s="147">
        <f t="shared" si="60"/>
        <v>-12.480965607123853</v>
      </c>
      <c r="AH44" s="123">
        <f t="shared" si="61"/>
        <v>1</v>
      </c>
      <c r="AI44" s="112">
        <f t="shared" si="61"/>
        <v>-49.923862428495411</v>
      </c>
      <c r="AJ44" s="148">
        <f t="shared" si="62"/>
        <v>-24.961931214247706</v>
      </c>
      <c r="AK44" s="147">
        <f t="shared" si="63"/>
        <v>-24.961931214247706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5395.5</v>
      </c>
      <c r="AB48" s="116">
        <v>0.25</v>
      </c>
      <c r="AC48" s="147">
        <f t="shared" si="65"/>
        <v>5395.5</v>
      </c>
      <c r="AD48" s="116">
        <v>0.25</v>
      </c>
      <c r="AE48" s="147">
        <f t="shared" si="66"/>
        <v>5395.5</v>
      </c>
      <c r="AF48" s="122">
        <f t="shared" si="57"/>
        <v>0.25</v>
      </c>
      <c r="AG48" s="147">
        <f t="shared" si="60"/>
        <v>5395.5</v>
      </c>
      <c r="AH48" s="123">
        <f t="shared" si="61"/>
        <v>1</v>
      </c>
      <c r="AI48" s="112">
        <f t="shared" si="61"/>
        <v>21582</v>
      </c>
      <c r="AJ48" s="148">
        <f t="shared" si="62"/>
        <v>10791</v>
      </c>
      <c r="AK48" s="147">
        <f t="shared" si="63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42666.085274080084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0.99869119596648293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8228.8846410180631</v>
      </c>
      <c r="AB65" s="137"/>
      <c r="AC65" s="153">
        <f>SUM(AC37:AC64)</f>
        <v>8207.1648484034158</v>
      </c>
      <c r="AD65" s="137"/>
      <c r="AE65" s="153">
        <f>SUM(AE37:AE64)</f>
        <v>8169.0175116414457</v>
      </c>
      <c r="AF65" s="137"/>
      <c r="AG65" s="153">
        <f>SUM(AG37:AG64)</f>
        <v>18061.018273017158</v>
      </c>
      <c r="AH65" s="137"/>
      <c r="AI65" s="153">
        <f>SUM(AI37:AI64)</f>
        <v>42666.085274080084</v>
      </c>
      <c r="AJ65" s="153">
        <f>SUM(AJ37:AJ64)</f>
        <v>16436.049489421479</v>
      </c>
      <c r="AK65" s="153">
        <f>SUM(AK37:AK64)</f>
        <v>26230.035784658605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9927.6829315761879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0.23237870257890988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28075.45650312629</v>
      </c>
      <c r="J74" s="51">
        <f t="shared" si="75"/>
        <v>1673.1921789635107</v>
      </c>
      <c r="K74" s="40">
        <f>B74/B$76</f>
        <v>0.1139459763119704</v>
      </c>
      <c r="L74" s="22">
        <f t="shared" si="76"/>
        <v>0.1139459763119704</v>
      </c>
      <c r="M74" s="24">
        <f>J74/B$76</f>
        <v>3.9164650038938036E-2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72.277909247665306</v>
      </c>
      <c r="AD74" s="156"/>
      <c r="AE74" s="147">
        <f>AE30*$I$83/4</f>
        <v>916.76600399283257</v>
      </c>
      <c r="AF74" s="156"/>
      <c r="AG74" s="147">
        <f>AG30*$I$83/4</f>
        <v>684.14826572301183</v>
      </c>
      <c r="AH74" s="155"/>
      <c r="AI74" s="147">
        <f>SUM(AA74,AC74,AE74,AG74)</f>
        <v>1673.1921789635098</v>
      </c>
      <c r="AJ74" s="148">
        <f>(AA74+AC74)</f>
        <v>72.277909247665306</v>
      </c>
      <c r="AK74" s="147">
        <f>(AE74+AG74)</f>
        <v>1600.9142697158445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17862.482899875355</v>
      </c>
      <c r="AB75" s="158"/>
      <c r="AC75" s="149">
        <f>AA75+AC65-SUM(AC70,AC74)</f>
        <v>22125.733964812676</v>
      </c>
      <c r="AD75" s="158"/>
      <c r="AE75" s="149">
        <f>AC75+AE65-SUM(AE70,AE74)</f>
        <v>25506.349598242861</v>
      </c>
      <c r="AF75" s="158"/>
      <c r="AG75" s="149">
        <f>IF(SUM(AG6:AG29)+((AG65-AG70-$J$75)*4/I$83)&lt;1,0,AG65-AG70-$J$75-(1-SUM(AG6:AG29))*I$83/4)</f>
        <v>13505.234133075719</v>
      </c>
      <c r="AH75" s="134"/>
      <c r="AI75" s="149">
        <f>AI76-SUM(AI70,AI74)</f>
        <v>25506.349598242861</v>
      </c>
      <c r="AJ75" s="151">
        <f>AJ76-SUM(AJ70,AJ74)</f>
        <v>8620.4998317369573</v>
      </c>
      <c r="AK75" s="149">
        <f>AJ75+AK76-SUM(AK70,AK74)</f>
        <v>25506.349598242858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42666.085274080084</v>
      </c>
      <c r="K76" s="40">
        <f>SUM(K70:K75)</f>
        <v>1.5291234062904446</v>
      </c>
      <c r="L76" s="22">
        <f>SUM(L70:L75)</f>
        <v>1</v>
      </c>
      <c r="M76" s="24">
        <f>SUM(M70:M75)</f>
        <v>0.99869119596648281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8228.8846410180631</v>
      </c>
      <c r="AB76" s="137"/>
      <c r="AC76" s="153">
        <f>AC65</f>
        <v>8207.1648484034158</v>
      </c>
      <c r="AD76" s="137"/>
      <c r="AE76" s="153">
        <f>AE65</f>
        <v>8169.0175116414457</v>
      </c>
      <c r="AF76" s="137"/>
      <c r="AG76" s="153">
        <f>AG65</f>
        <v>18061.018273017158</v>
      </c>
      <c r="AH76" s="137"/>
      <c r="AI76" s="153">
        <f>SUM(AA76,AC76,AE76,AG76)</f>
        <v>42666.085274080084</v>
      </c>
      <c r="AJ76" s="154">
        <f>SUM(AA76,AC76)</f>
        <v>16436.049489421479</v>
      </c>
      <c r="AK76" s="154">
        <f>SUM(AE76,AG76)</f>
        <v>26230.035784658605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13505.234133075719</v>
      </c>
      <c r="AB78" s="112"/>
      <c r="AC78" s="112">
        <f>IF(AA75&lt;0,0,AA75)</f>
        <v>17862.482899875355</v>
      </c>
      <c r="AD78" s="112"/>
      <c r="AE78" s="112">
        <f>AC75</f>
        <v>22125.733964812676</v>
      </c>
      <c r="AF78" s="112"/>
      <c r="AG78" s="112">
        <f>AE75</f>
        <v>25506.349598242861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17862.482899875355</v>
      </c>
      <c r="AB79" s="112"/>
      <c r="AC79" s="112">
        <f>AA79-AA74+AC65-AC70</f>
        <v>22198.011874060343</v>
      </c>
      <c r="AD79" s="112"/>
      <c r="AE79" s="112">
        <f>AC79-AC74+AE65-AE70</f>
        <v>26423.115602235695</v>
      </c>
      <c r="AF79" s="112"/>
      <c r="AG79" s="112">
        <f>AE79-AE74+AG65-AG70</f>
        <v>39695.731997041592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22640.281830628079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22640.281830628079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9.7522045407607161E-3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9.7522045407607161E-3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3.4665339804639868E-3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3.4665339804639868E-3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3.4665339804639868E-3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3.4665339804639868E-3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1</v>
      </c>
      <c r="I98" s="22">
        <f t="shared" si="88"/>
        <v>8.1254623329241951E-2</v>
      </c>
      <c r="J98" s="24">
        <f t="shared" si="89"/>
        <v>-5.4087261823577192E-3</v>
      </c>
      <c r="K98" s="22">
        <f t="shared" si="90"/>
        <v>0</v>
      </c>
      <c r="L98" s="22">
        <f t="shared" si="91"/>
        <v>0</v>
      </c>
      <c r="M98" s="230">
        <f t="shared" si="92"/>
        <v>-5.4087261823577192E-3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1</v>
      </c>
      <c r="I99" s="22">
        <f t="shared" si="88"/>
        <v>0.11700665759410842</v>
      </c>
      <c r="J99" s="24">
        <f t="shared" si="89"/>
        <v>0.11700665759410842</v>
      </c>
      <c r="K99" s="22">
        <f t="shared" si="90"/>
        <v>0.11700665759410842</v>
      </c>
      <c r="L99" s="22">
        <f t="shared" si="91"/>
        <v>0.11700665759410842</v>
      </c>
      <c r="M99" s="230">
        <f t="shared" si="92"/>
        <v>0.11700665759410842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1</v>
      </c>
      <c r="I101" s="22">
        <f t="shared" si="88"/>
        <v>0.30335059376250328</v>
      </c>
      <c r="J101" s="24">
        <f t="shared" si="89"/>
        <v>0.30335059376250328</v>
      </c>
      <c r="K101" s="22">
        <f t="shared" si="90"/>
        <v>0.30335059376250328</v>
      </c>
      <c r="L101" s="22">
        <f t="shared" si="91"/>
        <v>0.30335059376250328</v>
      </c>
      <c r="M101" s="230">
        <f t="shared" si="92"/>
        <v>0.30335059376250328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1</v>
      </c>
      <c r="I102" s="22">
        <f t="shared" si="88"/>
        <v>2.3381830409222664</v>
      </c>
      <c r="J102" s="24">
        <f t="shared" si="89"/>
        <v>2.3381830409222664</v>
      </c>
      <c r="K102" s="22">
        <f t="shared" si="90"/>
        <v>2.3381830409222664</v>
      </c>
      <c r="L102" s="22">
        <f t="shared" si="91"/>
        <v>2.3381830409222664</v>
      </c>
      <c r="M102" s="230">
        <f t="shared" si="92"/>
        <v>2.3381830409222664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1</v>
      </c>
      <c r="I103" s="22">
        <f t="shared" si="88"/>
        <v>0.78004438396072273</v>
      </c>
      <c r="J103" s="24">
        <f t="shared" si="89"/>
        <v>0.78004438396072273</v>
      </c>
      <c r="K103" s="22">
        <f t="shared" si="90"/>
        <v>0.78004438396072273</v>
      </c>
      <c r="L103" s="22">
        <f t="shared" si="91"/>
        <v>0.78004438396072273</v>
      </c>
      <c r="M103" s="230">
        <f t="shared" si="92"/>
        <v>0.78004438396072273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4.7194852019579177</v>
      </c>
      <c r="J119" s="24">
        <f>SUM(J91:J118)</f>
        <v>4.6224222505049255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4.6224222505049255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1.0755601828498236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1.0755601828498236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3.0416808572773908</v>
      </c>
      <c r="J128" s="231">
        <f>(J30)</f>
        <v>0.18127280034548487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0.18127280034548487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4.7194852019579177</v>
      </c>
      <c r="J130" s="231">
        <f>(J119)</f>
        <v>4.6224222505049255</v>
      </c>
      <c r="K130" s="29">
        <f>(B130)</f>
        <v>4.6284800238291659</v>
      </c>
      <c r="L130" s="29">
        <f>(L119)</f>
        <v>4.6284800238291659</v>
      </c>
      <c r="M130" s="243">
        <f t="shared" si="93"/>
        <v>4.6224222505049255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0.61222473977926661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7">
        <f t="shared" ref="M6:M31" si="6">J6</f>
        <v>0.12873154243017257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2034.5740611853362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159.39172381359009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0.7488818044266794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9.9850907256890581E-2</v>
      </c>
      <c r="AB8" s="125">
        <f>IF($Y8=0,0,AC8/$Y8)</f>
        <v>0.25111819557332066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3.3482426076442751E-2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1615.7715785771402</v>
      </c>
      <c r="S9" s="225">
        <f>IF($B$81=0,0,(SUMIF($N$6:$N$28,$U9,L$6:L$28)+SUMIF($N$91:$N$118,$U9,L$91:L$118))*$I$83*Poor!$B$81/$B$81)</f>
        <v>1615.7715785771402</v>
      </c>
      <c r="T9" s="225">
        <f>IF($B$81=0,0,(SUMIF($N$6:$N$28,$U9,M$6:M$28)+SUMIF($N$91:$N$118,$U9,M$91:M$118))*$I$83*Poor!$B$81/$B$81)</f>
        <v>1615.7715785771402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0.74888180442667951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0.30372447704362865</v>
      </c>
      <c r="AB9" s="125">
        <f>IF($Y9=0,0,AC9/$Y9)</f>
        <v>0.25111819557332055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0.10184616874893487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0.7488818044266794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3.7819135984495919E-2</v>
      </c>
      <c r="AB10" s="125">
        <f>IF($Y10=0,0,AC10/$Y10)</f>
        <v>0.2511181955733206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1.2681671700969309E-2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14692.91731866255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5.9544942934571035E-3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5.9544942934571035E-3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149.03917160583609</v>
      </c>
      <c r="U12" s="226">
        <v>6</v>
      </c>
      <c r="V12" s="56"/>
      <c r="W12" s="117"/>
      <c r="X12" s="118"/>
      <c r="Y12" s="184">
        <f t="shared" si="9"/>
        <v>2.3817977173828414E-2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1.5958044706465037E-2</v>
      </c>
      <c r="AF12" s="122">
        <f>1-SUM(Z12,AB12,AD12)</f>
        <v>0.32999999999999996</v>
      </c>
      <c r="AG12" s="121">
        <f>$M12*AF12*4</f>
        <v>7.8599324673633755E-3</v>
      </c>
      <c r="AH12" s="123">
        <f t="shared" si="12"/>
        <v>1</v>
      </c>
      <c r="AI12" s="184">
        <f t="shared" si="13"/>
        <v>5.9544942934571035E-3</v>
      </c>
      <c r="AJ12" s="120">
        <f t="shared" si="14"/>
        <v>0</v>
      </c>
      <c r="AK12" s="119">
        <f t="shared" si="15"/>
        <v>1.1908988586914207E-2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50468.571428571428</v>
      </c>
      <c r="S14" s="225">
        <f>IF($B$81=0,0,(SUMIF($N$6:$N$28,$U14,L$6:L$28)+SUMIF($N$91:$N$118,$U14,L$91:L$118))*$I$83*Poor!$B$81/$B$81)</f>
        <v>50468.571428571428</v>
      </c>
      <c r="T14" s="225">
        <f>IF($B$81=0,0,(SUMIF($N$6:$N$28,$U14,M$6:M$28)+SUMIF($N$91:$N$118,$U14,M$91:M$118))*$I$83*Poor!$B$81/$B$81)</f>
        <v>50468.571428571428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8.6141564897918585E-4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8.6141564897918585E-4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3.4456625959167434E-3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3.4456625959167434E-3</v>
      </c>
      <c r="AH16" s="123">
        <f t="shared" si="12"/>
        <v>1</v>
      </c>
      <c r="AI16" s="184">
        <f t="shared" si="13"/>
        <v>8.6141564897918585E-4</v>
      </c>
      <c r="AJ16" s="120">
        <f t="shared" si="14"/>
        <v>0</v>
      </c>
      <c r="AK16" s="119">
        <f t="shared" si="15"/>
        <v>1.7228312979583717E-3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1.1100242296206283E-2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1.1100242296206283E-2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4.4400969184825133E-2</v>
      </c>
      <c r="Z17" s="156">
        <f>Poor!Z17</f>
        <v>0.29409999999999997</v>
      </c>
      <c r="AA17" s="121">
        <f t="shared" si="16"/>
        <v>1.305832503725707E-2</v>
      </c>
      <c r="AB17" s="156">
        <f>Poor!AB17</f>
        <v>0.17649999999999999</v>
      </c>
      <c r="AC17" s="121">
        <f t="shared" si="7"/>
        <v>7.8367710611216349E-3</v>
      </c>
      <c r="AD17" s="156">
        <f>Poor!AD17</f>
        <v>0.23530000000000001</v>
      </c>
      <c r="AE17" s="121">
        <f t="shared" si="8"/>
        <v>1.0447548049189355E-2</v>
      </c>
      <c r="AF17" s="122">
        <f t="shared" si="10"/>
        <v>0.29410000000000003</v>
      </c>
      <c r="AG17" s="121">
        <f t="shared" si="11"/>
        <v>1.3058325037257073E-2</v>
      </c>
      <c r="AH17" s="123">
        <f t="shared" si="12"/>
        <v>1</v>
      </c>
      <c r="AI17" s="184">
        <f t="shared" si="13"/>
        <v>1.1100242296206283E-2</v>
      </c>
      <c r="AJ17" s="120">
        <f t="shared" si="14"/>
        <v>1.0447548049189351E-2</v>
      </c>
      <c r="AK17" s="119">
        <f t="shared" si="15"/>
        <v>1.1752936543223215E-2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1.6146829000179285E-2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1.6146829000179285E-2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22779.428571428572</v>
      </c>
      <c r="S20" s="225">
        <f>IF($B$81=0,0,(SUMIF($N$6:$N$28,$U20,L$6:L$28)+SUMIF($N$91:$N$118,$U20,L$91:L$118))*$I$83*Poor!$B$81/$B$81)</f>
        <v>22779.428571428572</v>
      </c>
      <c r="T20" s="225">
        <f>IF($B$81=0,0,(SUMIF($N$6:$N$28,$U20,M$6:M$28)+SUMIF($N$91:$N$118,$U20,M$91:M$118))*$I$83*Poor!$B$81/$B$81)</f>
        <v>22779.428571428572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93185.606732636836</v>
      </c>
      <c r="S23" s="179">
        <f>SUM(S7:S22)</f>
        <v>93185.606732636836</v>
      </c>
      <c r="T23" s="179">
        <f>SUM(T7:T22)</f>
        <v>93155.509364957747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65962.948497294754</v>
      </c>
      <c r="S26" s="41">
        <f>IF($B$81=0,0,(SUM(($B$70*$H$70),($B$71*$H$71),($B$72*$H$72))+((1-$D$29)*$I$83))*Poor!$B$81/$B$81)</f>
        <v>65962.948497294754</v>
      </c>
      <c r="T26" s="41">
        <f>IF($B$81=0,0,(SUM(($B$70*$H$70),($B$71*$H$71),($B$72*$H$72))+((1-$D$29)*$I$83))*Poor!$B$81/$B$81)</f>
        <v>65962.948497294754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0.10188564356890006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0.10188564356890006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0.40754257427560026</v>
      </c>
      <c r="Z27" s="156">
        <f>Poor!Z27</f>
        <v>0.25</v>
      </c>
      <c r="AA27" s="121">
        <f t="shared" si="16"/>
        <v>0.10188564356890006</v>
      </c>
      <c r="AB27" s="156">
        <f>Poor!AB27</f>
        <v>0.25</v>
      </c>
      <c r="AC27" s="121">
        <f t="shared" si="7"/>
        <v>0.10188564356890006</v>
      </c>
      <c r="AD27" s="156">
        <f>Poor!AD27</f>
        <v>0.25</v>
      </c>
      <c r="AE27" s="121">
        <f t="shared" si="8"/>
        <v>0.10188564356890006</v>
      </c>
      <c r="AF27" s="122">
        <f t="shared" si="10"/>
        <v>0.25</v>
      </c>
      <c r="AG27" s="121">
        <f t="shared" si="11"/>
        <v>0.10188564356890006</v>
      </c>
      <c r="AH27" s="123">
        <f t="shared" si="12"/>
        <v>1</v>
      </c>
      <c r="AI27" s="184">
        <f t="shared" si="13"/>
        <v>0.10188564356890006</v>
      </c>
      <c r="AJ27" s="120">
        <f t="shared" si="14"/>
        <v>0.10188564356890006</v>
      </c>
      <c r="AK27" s="119">
        <f t="shared" si="15"/>
        <v>0.10188564356890006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0.21574570716954278</v>
      </c>
      <c r="C29" s="102">
        <f>IF([1]Summ!$I1067="",0,[1]Summ!$I1067)</f>
        <v>9.2218745568974324E-3</v>
      </c>
      <c r="D29" s="24">
        <f t="shared" si="0"/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0.21507408809479023</v>
      </c>
      <c r="K29" s="22">
        <f t="shared" si="4"/>
        <v>0.21574570716954278</v>
      </c>
      <c r="L29" s="22">
        <f t="shared" si="5"/>
        <v>0.21574570716954278</v>
      </c>
      <c r="M29" s="227">
        <f t="shared" si="6"/>
        <v>0.21507408809479023</v>
      </c>
      <c r="N29" s="232"/>
      <c r="P29" s="22"/>
      <c r="V29" s="56"/>
      <c r="W29" s="110"/>
      <c r="X29" s="118"/>
      <c r="Y29" s="184">
        <f t="shared" si="9"/>
        <v>0.86029635237916091</v>
      </c>
      <c r="Z29" s="156">
        <f>Poor!Z29</f>
        <v>0.25</v>
      </c>
      <c r="AA29" s="121">
        <f t="shared" si="16"/>
        <v>0.21507408809479023</v>
      </c>
      <c r="AB29" s="156">
        <f>Poor!AB29</f>
        <v>0.25</v>
      </c>
      <c r="AC29" s="121">
        <f t="shared" si="7"/>
        <v>0.21507408809479023</v>
      </c>
      <c r="AD29" s="156">
        <f>Poor!AD29</f>
        <v>0.25</v>
      </c>
      <c r="AE29" s="121">
        <f t="shared" si="8"/>
        <v>0.21507408809479023</v>
      </c>
      <c r="AF29" s="122">
        <f t="shared" si="10"/>
        <v>0.25</v>
      </c>
      <c r="AG29" s="121">
        <f t="shared" si="11"/>
        <v>0.21507408809479023</v>
      </c>
      <c r="AH29" s="123">
        <f t="shared" si="12"/>
        <v>1</v>
      </c>
      <c r="AI29" s="184">
        <f t="shared" si="13"/>
        <v>0.21507408809479023</v>
      </c>
      <c r="AJ29" s="120">
        <f t="shared" si="14"/>
        <v>0.21507408809479023</v>
      </c>
      <c r="AK29" s="119">
        <f t="shared" si="15"/>
        <v>0.21507408809479023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0.13536240426016866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0.13536240426016866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0.54144961704067462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0.16246641910930901</v>
      </c>
      <c r="AC30" s="188">
        <f>IF(AC79*4/$I$84+SUM(AC6:AC29)&lt;1,AC79*4/$I$84,1-SUM(AC6:AC29))</f>
        <v>8.7967380408705109E-2</v>
      </c>
      <c r="AD30" s="122">
        <f>IF($Y30=0,0,AE30/($Y$30))</f>
        <v>0.64762187795171777</v>
      </c>
      <c r="AE30" s="188">
        <f>IF(AE79*4/$I$84+SUM(AE6:AE29)&lt;1,AE79*4/$I$84,1-SUM(AE6:AE29))</f>
        <v>0.35065461780412011</v>
      </c>
      <c r="AF30" s="122">
        <f>IF($Y30=0,0,AG30/($Y$30))</f>
        <v>0.30919762349003588</v>
      </c>
      <c r="AG30" s="188">
        <f>IF(AG79*4/$I$84+SUM(AG6:AG29)&lt;1,AG79*4/$I$84,1-SUM(AG6:AG29))</f>
        <v>0.16741493482856662</v>
      </c>
      <c r="AH30" s="123">
        <f t="shared" si="12"/>
        <v>1.1192859205510626</v>
      </c>
      <c r="AI30" s="184">
        <f t="shared" si="13"/>
        <v>0.15150923326034796</v>
      </c>
      <c r="AJ30" s="120">
        <f t="shared" si="14"/>
        <v>4.3983690204352555E-2</v>
      </c>
      <c r="AK30" s="119">
        <f t="shared" si="15"/>
        <v>0.25903477631634336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-0.46648255922942017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1.4664825592294202</v>
      </c>
      <c r="C32" s="77">
        <f>SUM(C6:C31)</f>
        <v>-9.9168539070570993E-2</v>
      </c>
      <c r="D32" s="24">
        <f>SUM(D6:D30)</f>
        <v>8.6876175880967104</v>
      </c>
      <c r="E32" s="2"/>
      <c r="F32" s="2"/>
      <c r="H32" s="17"/>
      <c r="I32" s="22">
        <f>SUM(I6:I30)</f>
        <v>8.6876175880967104</v>
      </c>
      <c r="J32" s="17"/>
      <c r="L32" s="22">
        <f>SUM(L6:L30)</f>
        <v>1.4664825592294202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3.9354126839992829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-7.2828910283779538E-2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856.30265382973232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1.1103221568809579E-2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856.30265382973232</v>
      </c>
      <c r="AH38" s="123">
        <f t="shared" ref="AH38:AI58" si="37">SUM(Z38,AB38,AD38,AF38)</f>
        <v>1</v>
      </c>
      <c r="AI38" s="112">
        <f t="shared" si="37"/>
        <v>856.30265382973232</v>
      </c>
      <c r="AJ38" s="148">
        <f t="shared" ref="AJ38:AJ64" si="38">(AA38+AC38)</f>
        <v>0</v>
      </c>
      <c r="AK38" s="147">
        <f t="shared" ref="AK38:AK64" si="39">(AE38+AG38)</f>
        <v>856.30265382973232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0.7488818044266794</v>
      </c>
      <c r="AA39" s="147">
        <f t="shared" ref="AA39:AA64" si="40">$J39*Z39</f>
        <v>0</v>
      </c>
      <c r="AB39" s="122">
        <f>AB8</f>
        <v>0.25111819557332066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26.820722757094487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3.4777006246070497E-4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0.74888180442667951</v>
      </c>
      <c r="AA40" s="147">
        <f t="shared" si="40"/>
        <v>20.085551254360627</v>
      </c>
      <c r="AB40" s="122">
        <f>AB9</f>
        <v>0.25111819557332055</v>
      </c>
      <c r="AC40" s="147">
        <f t="shared" si="41"/>
        <v>6.7351715027338628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26.82072275709449</v>
      </c>
      <c r="AJ40" s="148">
        <f t="shared" si="38"/>
        <v>26.82072275709449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26.820722757094487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3.4777006246070497E-4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6.7051806892736217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13.410361378547243</v>
      </c>
      <c r="AF42" s="122">
        <f t="shared" si="29"/>
        <v>0.25</v>
      </c>
      <c r="AG42" s="147">
        <f t="shared" si="36"/>
        <v>6.7051806892736217</v>
      </c>
      <c r="AH42" s="123">
        <f t="shared" si="37"/>
        <v>1</v>
      </c>
      <c r="AI42" s="112">
        <f t="shared" si="37"/>
        <v>26.820722757094487</v>
      </c>
      <c r="AJ42" s="148">
        <f t="shared" si="38"/>
        <v>6.7051806892736217</v>
      </c>
      <c r="AK42" s="147">
        <f t="shared" si="39"/>
        <v>20.115542067820865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85.826312822702363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1.1128641998742559E-3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21.456578205675591</v>
      </c>
      <c r="AB43" s="156">
        <f>Poor!AB43</f>
        <v>0.25</v>
      </c>
      <c r="AC43" s="147">
        <f t="shared" si="41"/>
        <v>21.456578205675591</v>
      </c>
      <c r="AD43" s="156">
        <f>Poor!AD43</f>
        <v>0.25</v>
      </c>
      <c r="AE43" s="147">
        <f t="shared" si="42"/>
        <v>21.456578205675591</v>
      </c>
      <c r="AF43" s="122">
        <f t="shared" si="29"/>
        <v>0.25</v>
      </c>
      <c r="AG43" s="147">
        <f t="shared" si="36"/>
        <v>21.456578205675591</v>
      </c>
      <c r="AH43" s="123">
        <f t="shared" si="37"/>
        <v>1</v>
      </c>
      <c r="AI43" s="112">
        <f t="shared" si="37"/>
        <v>85.826312822702363</v>
      </c>
      <c r="AJ43" s="148">
        <f t="shared" si="38"/>
        <v>42.913156411351181</v>
      </c>
      <c r="AK43" s="147">
        <f t="shared" si="39"/>
        <v>42.913156411351181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44160</v>
      </c>
      <c r="J46" s="38">
        <f t="shared" si="32"/>
        <v>44160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11040</v>
      </c>
      <c r="AB46" s="156">
        <f>Poor!AB46</f>
        <v>0.25</v>
      </c>
      <c r="AC46" s="147">
        <f t="shared" si="41"/>
        <v>11040</v>
      </c>
      <c r="AD46" s="156">
        <f>Poor!AD46</f>
        <v>0.25</v>
      </c>
      <c r="AE46" s="147">
        <f t="shared" si="42"/>
        <v>11040</v>
      </c>
      <c r="AF46" s="122">
        <f t="shared" si="29"/>
        <v>0.25</v>
      </c>
      <c r="AG46" s="147">
        <f t="shared" si="36"/>
        <v>11040</v>
      </c>
      <c r="AH46" s="123">
        <f t="shared" si="37"/>
        <v>1</v>
      </c>
      <c r="AI46" s="112">
        <f t="shared" si="37"/>
        <v>44160</v>
      </c>
      <c r="AJ46" s="148">
        <f t="shared" si="38"/>
        <v>22080</v>
      </c>
      <c r="AK46" s="147">
        <f t="shared" si="39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77087.770412166632</v>
      </c>
      <c r="K65" s="40">
        <f>SUM(K37:K64)</f>
        <v>1</v>
      </c>
      <c r="L65" s="22">
        <f>SUM(L37:L64)</f>
        <v>1</v>
      </c>
      <c r="M65" s="24">
        <f>SUM(M37:M64)</f>
        <v>0.9995561631203369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16071.247310149311</v>
      </c>
      <c r="AB65" s="137"/>
      <c r="AC65" s="153">
        <f>SUM(AC37:AC64)</f>
        <v>16051.191749708409</v>
      </c>
      <c r="AD65" s="137"/>
      <c r="AE65" s="153">
        <f>SUM(AE37:AE64)</f>
        <v>16057.866939584223</v>
      </c>
      <c r="AF65" s="137"/>
      <c r="AG65" s="153">
        <f>SUM(AG37:AG64)</f>
        <v>28907.464412724683</v>
      </c>
      <c r="AH65" s="137"/>
      <c r="AI65" s="153">
        <f>SUM(AI37:AI64)</f>
        <v>77087.770412166632</v>
      </c>
      <c r="AJ65" s="153">
        <f>SUM(AJ37:AJ64)</f>
        <v>32122.439059857719</v>
      </c>
      <c r="AK65" s="153">
        <f>SUM(AK37:AK64)</f>
        <v>44965.331352308902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1093.2495180710159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1.4175585670379605E-2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435.66387470269007</v>
      </c>
      <c r="AD74" s="156"/>
      <c r="AE74" s="147">
        <f>AE30*$I$84/4</f>
        <v>1736.6386126898492</v>
      </c>
      <c r="AF74" s="156"/>
      <c r="AG74" s="147">
        <f>AG30*$I$84/4</f>
        <v>829.13278594452697</v>
      </c>
      <c r="AH74" s="155"/>
      <c r="AI74" s="147">
        <f>SUM(AA74,AC74,AE74,AG74)</f>
        <v>3001.4352733370661</v>
      </c>
      <c r="AJ74" s="148">
        <f>(AA74+AC74)</f>
        <v>435.66387470269007</v>
      </c>
      <c r="AK74" s="147">
        <f>(AE74+AG74)</f>
        <v>2565.7713986343761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17946.46200099777</v>
      </c>
      <c r="K75" s="40">
        <f>B75/B$76</f>
        <v>0.18353817697727456</v>
      </c>
      <c r="L75" s="22">
        <f t="shared" si="45"/>
        <v>0.18353817697727454</v>
      </c>
      <c r="M75" s="24">
        <f>J75/B$76</f>
        <v>0.23270223802543721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19918.856789124788</v>
      </c>
      <c r="AB75" s="158"/>
      <c r="AC75" s="149">
        <f>AA75+AC65-SUM(AC70,AC74)</f>
        <v>32146.703274189378</v>
      </c>
      <c r="AD75" s="158"/>
      <c r="AE75" s="149">
        <f>AC75+AE65-SUM(AE70,AE74)</f>
        <v>43080.250211142629</v>
      </c>
      <c r="AF75" s="158"/>
      <c r="AG75" s="149">
        <f>IF(SUM(AG6:AG29)+((AG65-AG70-$J$75)*4/I$83)&lt;1,0,AG65-AG70-$J$75-(1-SUM(AG6:AG29))*I$83/4)</f>
        <v>7235.2908689166034</v>
      </c>
      <c r="AH75" s="134"/>
      <c r="AI75" s="149">
        <f>AI76-SUM(AI70,AI74)</f>
        <v>60535.609579065065</v>
      </c>
      <c r="AJ75" s="151">
        <f>AJ76-SUM(AJ70,AJ74)</f>
        <v>24911.412405272778</v>
      </c>
      <c r="AK75" s="149">
        <f>AJ75+AK76-SUM(AK70,AK74)</f>
        <v>60535.609579065058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77087.770412166617</v>
      </c>
      <c r="K76" s="40">
        <f>SUM(K70:K75)</f>
        <v>1</v>
      </c>
      <c r="L76" s="22">
        <f>SUM(L70:L75)</f>
        <v>1</v>
      </c>
      <c r="M76" s="24">
        <f>SUM(M70:M75)</f>
        <v>0.99955616312033679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16071.247310149311</v>
      </c>
      <c r="AB76" s="137"/>
      <c r="AC76" s="153">
        <f>AC65</f>
        <v>16051.191749708409</v>
      </c>
      <c r="AD76" s="137"/>
      <c r="AE76" s="153">
        <f>AE65</f>
        <v>16057.866939584223</v>
      </c>
      <c r="AF76" s="137"/>
      <c r="AG76" s="153">
        <f>AG65</f>
        <v>28907.464412724683</v>
      </c>
      <c r="AH76" s="137"/>
      <c r="AI76" s="153">
        <f>SUM(AA76,AC76,AE76,AG76)</f>
        <v>77087.770412166632</v>
      </c>
      <c r="AJ76" s="154">
        <f>SUM(AA76,AC76)</f>
        <v>32122.439059857719</v>
      </c>
      <c r="AK76" s="154">
        <f>SUM(AE76,AG76)</f>
        <v>44965.331352308902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7235.2908689166034</v>
      </c>
      <c r="AB78" s="112"/>
      <c r="AC78" s="112">
        <f>IF(AA75&lt;0,0,AA75)</f>
        <v>19918.856789124788</v>
      </c>
      <c r="AD78" s="112"/>
      <c r="AE78" s="112">
        <f>AC75</f>
        <v>32146.703274189378</v>
      </c>
      <c r="AF78" s="112"/>
      <c r="AG78" s="112">
        <f>AE75</f>
        <v>43080.250211142629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19918.856789124788</v>
      </c>
      <c r="AB79" s="112"/>
      <c r="AC79" s="112">
        <f>AA79-AA74+AC65-AC70</f>
        <v>32582.36714889207</v>
      </c>
      <c r="AD79" s="112"/>
      <c r="AE79" s="112">
        <f>AC79-AC74+AE65-AE70</f>
        <v>44816.888823832473</v>
      </c>
      <c r="AF79" s="112"/>
      <c r="AG79" s="112">
        <f>AE79-AE74+AG65-AG70</f>
        <v>68600.03323392618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4952.5616504498921</v>
      </c>
      <c r="AB83" s="112"/>
      <c r="AC83" s="165">
        <f>$I$84*AB82/4</f>
        <v>4952.5616504498921</v>
      </c>
      <c r="AD83" s="112"/>
      <c r="AE83" s="165">
        <f>$I$84*AD82/4</f>
        <v>4952.5616504498921</v>
      </c>
      <c r="AF83" s="112"/>
      <c r="AG83" s="165">
        <f>$I$84*AF82/4</f>
        <v>4952.5616504498921</v>
      </c>
      <c r="AH83" s="165">
        <f>SUM(AA83,AC83,AE83,AG83)</f>
        <v>19810.246601799568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19810.246601799568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19810.246601799568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0.10602445652230881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0.10602445652230881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3.3208498667363661E-3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3.3208498667363661E-3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3.3208498667363661E-3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3.3208498667363661E-3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1.0626719573556372E-2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1.0626719573556372E-2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1</v>
      </c>
      <c r="I100" s="22">
        <f t="shared" si="58"/>
        <v>5.467739681858018</v>
      </c>
      <c r="J100" s="24">
        <f t="shared" si="59"/>
        <v>5.467739681858018</v>
      </c>
      <c r="K100" s="22">
        <f t="shared" si="60"/>
        <v>5.467739681858018</v>
      </c>
      <c r="L100" s="22">
        <f t="shared" si="61"/>
        <v>5.467739681858018</v>
      </c>
      <c r="M100" s="230">
        <f t="shared" si="62"/>
        <v>5.467739681858018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1</v>
      </c>
      <c r="I102" s="22">
        <f t="shared" si="58"/>
        <v>2.4679118509690676</v>
      </c>
      <c r="J102" s="24">
        <f t="shared" si="59"/>
        <v>2.4679118509690676</v>
      </c>
      <c r="K102" s="22">
        <f t="shared" si="60"/>
        <v>2.4679118509690676</v>
      </c>
      <c r="L102" s="22">
        <f t="shared" si="61"/>
        <v>2.4679118509690676</v>
      </c>
      <c r="M102" s="230">
        <f t="shared" si="62"/>
        <v>2.4679118509690676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9.5447432352482764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9.5447432352482764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0.13536240426016866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0.13536240426016866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2.22206934854648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2.22206934854648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9.5447432352482764</v>
      </c>
      <c r="K130" s="22">
        <f>(B130)</f>
        <v>9.5489814253680727</v>
      </c>
      <c r="L130" s="22">
        <f>(L119)</f>
        <v>9.5489814253680727</v>
      </c>
      <c r="M130" s="57">
        <f t="shared" si="63"/>
        <v>9.5447432352482764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1672.795076990054</v>
      </c>
      <c r="G72" s="109">
        <f>Poor!T7</f>
        <v>2280.6172399982484</v>
      </c>
      <c r="H72" s="109">
        <f>Middle!T7</f>
        <v>2034.5740611853362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154.00913650858055</v>
      </c>
      <c r="H73" s="109">
        <f>Middle!T8</f>
        <v>159.39172381359009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533.61746487937614</v>
      </c>
      <c r="C74" s="109">
        <f>Poor!R9</f>
        <v>1153.8762301328136</v>
      </c>
      <c r="D74" s="109">
        <f>Middle!R9</f>
        <v>1615.7715785771402</v>
      </c>
      <c r="E74" s="109">
        <f>Rich!R9</f>
        <v>0</v>
      </c>
      <c r="F74" s="109">
        <f>V.Poor!T9</f>
        <v>533.61746487937614</v>
      </c>
      <c r="G74" s="109">
        <f>Poor!T9</f>
        <v>1153.8762301328136</v>
      </c>
      <c r="H74" s="109">
        <f>Middle!T9</f>
        <v>1615.7715785771402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14692.91731866255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91.16733845330333</v>
      </c>
      <c r="C77" s="109">
        <f>Poor!R12</f>
        <v>91.16733845330333</v>
      </c>
      <c r="D77" s="109">
        <f>Middle!R12</f>
        <v>138.92165859550985</v>
      </c>
      <c r="E77" s="109">
        <f>Rich!R12</f>
        <v>0</v>
      </c>
      <c r="F77" s="109">
        <f>V.Poor!T12</f>
        <v>832.90531118679246</v>
      </c>
      <c r="G77" s="109">
        <f>Poor!T12</f>
        <v>16.59141477728938</v>
      </c>
      <c r="H77" s="109">
        <f>Middle!T12</f>
        <v>149.03917160583609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38090.2244443776</v>
      </c>
      <c r="C88" s="109">
        <f>Poor!R23</f>
        <v>47616.686559471869</v>
      </c>
      <c r="D88" s="109">
        <f>Middle!R23</f>
        <v>93185.606732636836</v>
      </c>
      <c r="E88" s="109">
        <f>Rich!R23</f>
        <v>0</v>
      </c>
      <c r="F88" s="109">
        <f>V.Poor!T23</f>
        <v>35816.866068336392</v>
      </c>
      <c r="G88" s="109">
        <f>Poor!T23</f>
        <v>47540.642236697102</v>
      </c>
      <c r="H88" s="109">
        <f>Middle!T23</f>
        <v>93155.509364957747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22640.281830628079</v>
      </c>
      <c r="C89" s="109">
        <f>Poor!R24</f>
        <v>22640.281830628079</v>
      </c>
      <c r="D89" s="109">
        <f>Middle!R24</f>
        <v>22640.281830628079</v>
      </c>
      <c r="E89" s="109">
        <f>Rich!R24</f>
        <v>0</v>
      </c>
      <c r="F89" s="109">
        <f>V.Poor!T24</f>
        <v>22640.281830628079</v>
      </c>
      <c r="G89" s="109">
        <f>Poor!T24</f>
        <v>22640.281830628079</v>
      </c>
      <c r="H89" s="109">
        <f>Middle!T24</f>
        <v>22640.281830628079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38218.948497294747</v>
      </c>
      <c r="C90" s="109">
        <f>Poor!R25</f>
        <v>38218.948497294747</v>
      </c>
      <c r="D90" s="109">
        <f>Middle!R25</f>
        <v>38218.948497294747</v>
      </c>
      <c r="E90" s="109">
        <f>Rich!R25</f>
        <v>0</v>
      </c>
      <c r="F90" s="109">
        <f>V.Poor!T25</f>
        <v>38218.948497294747</v>
      </c>
      <c r="G90" s="109">
        <f>Poor!T25</f>
        <v>38218.948497294747</v>
      </c>
      <c r="H90" s="109">
        <f>Middle!T25</f>
        <v>38218.948497294747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65962.948497294739</v>
      </c>
      <c r="C91" s="109">
        <f>Poor!R26</f>
        <v>65962.948497294739</v>
      </c>
      <c r="D91" s="109">
        <f>Middle!R26</f>
        <v>65962.948497294754</v>
      </c>
      <c r="E91" s="109">
        <f>Rich!R26</f>
        <v>0</v>
      </c>
      <c r="F91" s="109">
        <f>V.Poor!T26</f>
        <v>65962.948497294739</v>
      </c>
      <c r="G91" s="109">
        <f>Poor!T26</f>
        <v>65962.948497294739</v>
      </c>
      <c r="H91" s="109">
        <f>Middle!T26</f>
        <v>65962.948497294754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22640.281830628079</v>
      </c>
      <c r="G93" s="109">
        <f>Poor!T24</f>
        <v>22640.281830628079</v>
      </c>
      <c r="H93" s="109">
        <f>Middle!T24</f>
        <v>22640.281830628079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38218.948497294747</v>
      </c>
      <c r="G94" s="109">
        <f>Poor!T25</f>
        <v>38218.948497294747</v>
      </c>
      <c r="H94" s="109">
        <f>Middle!T25</f>
        <v>38218.948497294747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65962.948497294739</v>
      </c>
      <c r="G95" s="109">
        <f>Poor!T26</f>
        <v>65962.948497294739</v>
      </c>
      <c r="H95" s="109">
        <f>Middle!T26</f>
        <v>65962.948497294754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128.72405291714676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2402.0824289583543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27872.724052917139</v>
      </c>
      <c r="C100" s="242">
        <f t="shared" si="0"/>
        <v>18346.26193782287</v>
      </c>
      <c r="D100" s="242">
        <f t="shared" si="0"/>
        <v>0</v>
      </c>
      <c r="E100" s="242">
        <f t="shared" si="0"/>
        <v>0</v>
      </c>
      <c r="F100" s="242">
        <f t="shared" si="0"/>
        <v>30146.082428958347</v>
      </c>
      <c r="G100" s="242">
        <f t="shared" si="0"/>
        <v>18422.306260597637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533.61746487937614</v>
      </c>
      <c r="C5" s="204">
        <f>Income!C74</f>
        <v>1153.8762301328136</v>
      </c>
      <c r="D5" s="204">
        <f>Income!D74</f>
        <v>1615.7715785771402</v>
      </c>
      <c r="E5" s="204">
        <f>Income!E74</f>
        <v>0</v>
      </c>
      <c r="F5" s="205">
        <f t="shared" si="4"/>
        <v>533.61746487937614</v>
      </c>
      <c r="G5" s="205">
        <f t="shared" si="0"/>
        <v>533.61746487937614</v>
      </c>
      <c r="H5" s="205">
        <f t="shared" si="0"/>
        <v>533.61746487937614</v>
      </c>
      <c r="I5" s="205">
        <f t="shared" si="0"/>
        <v>533.61746487937614</v>
      </c>
      <c r="J5" s="205">
        <f t="shared" si="0"/>
        <v>533.61746487937614</v>
      </c>
      <c r="K5" s="205">
        <f t="shared" si="0"/>
        <v>533.61746487937614</v>
      </c>
      <c r="L5" s="205">
        <f t="shared" si="0"/>
        <v>533.61746487937614</v>
      </c>
      <c r="M5" s="205">
        <f t="shared" si="0"/>
        <v>533.61746487937614</v>
      </c>
      <c r="N5" s="205">
        <f t="shared" si="0"/>
        <v>533.61746487937614</v>
      </c>
      <c r="O5" s="205">
        <f t="shared" si="0"/>
        <v>533.61746487937614</v>
      </c>
      <c r="P5" s="205">
        <f t="shared" si="0"/>
        <v>533.61746487937614</v>
      </c>
      <c r="Q5" s="205">
        <f t="shared" si="0"/>
        <v>533.61746487937614</v>
      </c>
      <c r="R5" s="205">
        <f t="shared" si="0"/>
        <v>533.61746487937614</v>
      </c>
      <c r="S5" s="205">
        <f t="shared" si="0"/>
        <v>533.61746487937614</v>
      </c>
      <c r="T5" s="205">
        <f t="shared" si="0"/>
        <v>533.61746487937614</v>
      </c>
      <c r="U5" s="205">
        <f t="shared" si="0"/>
        <v>533.61746487937614</v>
      </c>
      <c r="V5" s="205">
        <f t="shared" si="0"/>
        <v>533.61746487937614</v>
      </c>
      <c r="W5" s="205">
        <f t="shared" si="0"/>
        <v>533.61746487937614</v>
      </c>
      <c r="X5" s="205">
        <f t="shared" si="0"/>
        <v>533.61746487937614</v>
      </c>
      <c r="Y5" s="205">
        <f t="shared" si="0"/>
        <v>533.61746487937614</v>
      </c>
      <c r="Z5" s="205">
        <f t="shared" si="0"/>
        <v>533.61746487937614</v>
      </c>
      <c r="AA5" s="205">
        <f t="shared" si="0"/>
        <v>533.61746487937614</v>
      </c>
      <c r="AB5" s="205">
        <f t="shared" si="0"/>
        <v>533.61746487937614</v>
      </c>
      <c r="AC5" s="205">
        <f t="shared" si="0"/>
        <v>533.61746487937614</v>
      </c>
      <c r="AD5" s="205">
        <f t="shared" si="0"/>
        <v>533.61746487937614</v>
      </c>
      <c r="AE5" s="205">
        <f t="shared" si="0"/>
        <v>533.61746487937614</v>
      </c>
      <c r="AF5" s="205">
        <f t="shared" si="0"/>
        <v>533.61746487937614</v>
      </c>
      <c r="AG5" s="205">
        <f t="shared" si="0"/>
        <v>533.61746487937614</v>
      </c>
      <c r="AH5" s="205">
        <f t="shared" si="0"/>
        <v>533.61746487937614</v>
      </c>
      <c r="AI5" s="205">
        <f t="shared" si="0"/>
        <v>533.61746487937614</v>
      </c>
      <c r="AJ5" s="205">
        <f t="shared" si="0"/>
        <v>533.61746487937614</v>
      </c>
      <c r="AK5" s="205">
        <f t="shared" si="0"/>
        <v>533.61746487937614</v>
      </c>
      <c r="AL5" s="205">
        <f t="shared" si="0"/>
        <v>533.61746487937614</v>
      </c>
      <c r="AM5" s="205">
        <f t="shared" si="0"/>
        <v>533.61746487937614</v>
      </c>
      <c r="AN5" s="205">
        <f t="shared" si="0"/>
        <v>533.61746487937614</v>
      </c>
      <c r="AO5" s="205">
        <f t="shared" si="0"/>
        <v>533.61746487937614</v>
      </c>
      <c r="AP5" s="205">
        <f t="shared" si="0"/>
        <v>533.61746487937614</v>
      </c>
      <c r="AQ5" s="205">
        <f t="shared" si="0"/>
        <v>533.61746487937614</v>
      </c>
      <c r="AR5" s="205">
        <f t="shared" si="0"/>
        <v>533.61746487937614</v>
      </c>
      <c r="AS5" s="205">
        <f t="shared" si="0"/>
        <v>533.61746487937614</v>
      </c>
      <c r="AT5" s="205">
        <f t="shared" si="0"/>
        <v>1153.8762301328136</v>
      </c>
      <c r="AU5" s="205">
        <f t="shared" si="0"/>
        <v>1153.8762301328136</v>
      </c>
      <c r="AV5" s="205">
        <f t="shared" si="0"/>
        <v>1153.8762301328136</v>
      </c>
      <c r="AW5" s="205">
        <f t="shared" si="0"/>
        <v>1153.8762301328136</v>
      </c>
      <c r="AX5" s="205">
        <f t="shared" si="1"/>
        <v>1153.8762301328136</v>
      </c>
      <c r="AY5" s="205">
        <f t="shared" si="1"/>
        <v>1153.8762301328136</v>
      </c>
      <c r="AZ5" s="205">
        <f t="shared" si="1"/>
        <v>1153.8762301328136</v>
      </c>
      <c r="BA5" s="205">
        <f t="shared" si="1"/>
        <v>1153.8762301328136</v>
      </c>
      <c r="BB5" s="205">
        <f t="shared" si="1"/>
        <v>1153.8762301328136</v>
      </c>
      <c r="BC5" s="205">
        <f t="shared" si="1"/>
        <v>1153.8762301328136</v>
      </c>
      <c r="BD5" s="205">
        <f t="shared" si="1"/>
        <v>1153.8762301328136</v>
      </c>
      <c r="BE5" s="205">
        <f t="shared" si="1"/>
        <v>1153.8762301328136</v>
      </c>
      <c r="BF5" s="205">
        <f t="shared" si="1"/>
        <v>1153.8762301328136</v>
      </c>
      <c r="BG5" s="205">
        <f t="shared" si="1"/>
        <v>1153.8762301328136</v>
      </c>
      <c r="BH5" s="205">
        <f t="shared" si="1"/>
        <v>1153.8762301328136</v>
      </c>
      <c r="BI5" s="205">
        <f t="shared" si="1"/>
        <v>1153.8762301328136</v>
      </c>
      <c r="BJ5" s="205">
        <f t="shared" si="1"/>
        <v>1153.8762301328136</v>
      </c>
      <c r="BK5" s="205">
        <f t="shared" si="1"/>
        <v>1153.8762301328136</v>
      </c>
      <c r="BL5" s="205">
        <f t="shared" si="1"/>
        <v>1153.8762301328136</v>
      </c>
      <c r="BM5" s="205">
        <f t="shared" si="1"/>
        <v>1153.8762301328136</v>
      </c>
      <c r="BN5" s="205">
        <f t="shared" si="1"/>
        <v>1153.8762301328136</v>
      </c>
      <c r="BO5" s="205">
        <f t="shared" si="1"/>
        <v>1153.8762301328136</v>
      </c>
      <c r="BP5" s="205">
        <f t="shared" si="1"/>
        <v>1153.8762301328136</v>
      </c>
      <c r="BQ5" s="205">
        <f t="shared" si="1"/>
        <v>1153.8762301328136</v>
      </c>
      <c r="BR5" s="205">
        <f t="shared" si="1"/>
        <v>1153.8762301328136</v>
      </c>
      <c r="BS5" s="205">
        <f t="shared" si="1"/>
        <v>1153.8762301328136</v>
      </c>
      <c r="BT5" s="205">
        <f t="shared" si="1"/>
        <v>1153.8762301328136</v>
      </c>
      <c r="BU5" s="205">
        <f t="shared" si="1"/>
        <v>1153.8762301328136</v>
      </c>
      <c r="BV5" s="205">
        <f t="shared" si="1"/>
        <v>1153.8762301328136</v>
      </c>
      <c r="BW5" s="205">
        <f t="shared" si="1"/>
        <v>1153.8762301328136</v>
      </c>
      <c r="BX5" s="205">
        <f t="shared" si="1"/>
        <v>1153.8762301328136</v>
      </c>
      <c r="BY5" s="205">
        <f t="shared" si="1"/>
        <v>1153.8762301328136</v>
      </c>
      <c r="BZ5" s="205">
        <f t="shared" si="1"/>
        <v>1153.8762301328136</v>
      </c>
      <c r="CA5" s="205">
        <f t="shared" si="2"/>
        <v>1153.8762301328136</v>
      </c>
      <c r="CB5" s="205">
        <f t="shared" si="2"/>
        <v>1153.8762301328136</v>
      </c>
      <c r="CC5" s="205">
        <f t="shared" si="2"/>
        <v>1153.8762301328136</v>
      </c>
      <c r="CD5" s="205">
        <f t="shared" si="2"/>
        <v>1153.8762301328136</v>
      </c>
      <c r="CE5" s="205">
        <f t="shared" si="2"/>
        <v>1153.8762301328136</v>
      </c>
      <c r="CF5" s="205">
        <f t="shared" si="2"/>
        <v>1153.8762301328136</v>
      </c>
      <c r="CG5" s="205">
        <f t="shared" si="2"/>
        <v>1615.7715785771402</v>
      </c>
      <c r="CH5" s="205">
        <f t="shared" si="2"/>
        <v>1615.7715785771402</v>
      </c>
      <c r="CI5" s="205">
        <f t="shared" si="2"/>
        <v>1615.7715785771402</v>
      </c>
      <c r="CJ5" s="205">
        <f t="shared" si="2"/>
        <v>1615.7715785771402</v>
      </c>
      <c r="CK5" s="205">
        <f t="shared" si="2"/>
        <v>1615.7715785771402</v>
      </c>
      <c r="CL5" s="205">
        <f t="shared" si="2"/>
        <v>1615.7715785771402</v>
      </c>
      <c r="CM5" s="205">
        <f t="shared" si="2"/>
        <v>1615.7715785771402</v>
      </c>
      <c r="CN5" s="205">
        <f t="shared" si="2"/>
        <v>1615.7715785771402</v>
      </c>
      <c r="CO5" s="205">
        <f t="shared" si="2"/>
        <v>1615.7715785771402</v>
      </c>
      <c r="CP5" s="205">
        <f t="shared" si="2"/>
        <v>1615.7715785771402</v>
      </c>
      <c r="CQ5" s="205">
        <f t="shared" si="2"/>
        <v>1615.7715785771402</v>
      </c>
      <c r="CR5" s="205">
        <f t="shared" si="2"/>
        <v>1615.7715785771402</v>
      </c>
      <c r="CS5" s="205">
        <f t="shared" si="3"/>
        <v>1615.7715785771402</v>
      </c>
      <c r="CT5" s="205">
        <f t="shared" si="3"/>
        <v>1615.7715785771402</v>
      </c>
      <c r="CU5" s="205">
        <f t="shared" si="3"/>
        <v>1615.7715785771402</v>
      </c>
      <c r="CV5" s="205">
        <f t="shared" si="3"/>
        <v>1615.7715785771402</v>
      </c>
      <c r="CW5" s="205">
        <f t="shared" si="3"/>
        <v>1615.7715785771402</v>
      </c>
      <c r="CX5" s="205">
        <f t="shared" si="3"/>
        <v>1615.7715785771402</v>
      </c>
      <c r="CY5" s="205">
        <f t="shared" si="3"/>
        <v>1615.7715785771402</v>
      </c>
      <c r="CZ5" s="205">
        <f t="shared" si="3"/>
        <v>1615.7715785771402</v>
      </c>
      <c r="DA5" s="205">
        <f t="shared" si="3"/>
        <v>1615.7715785771402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91.16733845330333</v>
      </c>
      <c r="C8" s="204">
        <f>Income!C77</f>
        <v>91.16733845330333</v>
      </c>
      <c r="D8" s="204">
        <f>Income!D77</f>
        <v>138.92165859550985</v>
      </c>
      <c r="E8" s="204">
        <f>Income!E77</f>
        <v>0</v>
      </c>
      <c r="F8" s="205">
        <f t="shared" si="4"/>
        <v>91.16733845330333</v>
      </c>
      <c r="G8" s="205">
        <f t="shared" si="4"/>
        <v>91.16733845330333</v>
      </c>
      <c r="H8" s="205">
        <f t="shared" si="4"/>
        <v>91.16733845330333</v>
      </c>
      <c r="I8" s="205">
        <f t="shared" si="4"/>
        <v>91.16733845330333</v>
      </c>
      <c r="J8" s="205">
        <f t="shared" si="4"/>
        <v>91.16733845330333</v>
      </c>
      <c r="K8" s="205">
        <f t="shared" si="4"/>
        <v>91.16733845330333</v>
      </c>
      <c r="L8" s="205">
        <f t="shared" si="4"/>
        <v>91.16733845330333</v>
      </c>
      <c r="M8" s="205">
        <f t="shared" si="4"/>
        <v>91.16733845330333</v>
      </c>
      <c r="N8" s="205">
        <f t="shared" si="4"/>
        <v>91.16733845330333</v>
      </c>
      <c r="O8" s="205">
        <f t="shared" si="4"/>
        <v>91.16733845330333</v>
      </c>
      <c r="P8" s="205">
        <f t="shared" si="4"/>
        <v>91.16733845330333</v>
      </c>
      <c r="Q8" s="205">
        <f t="shared" si="4"/>
        <v>91.16733845330333</v>
      </c>
      <c r="R8" s="205">
        <f t="shared" si="4"/>
        <v>91.16733845330333</v>
      </c>
      <c r="S8" s="205">
        <f t="shared" si="4"/>
        <v>91.16733845330333</v>
      </c>
      <c r="T8" s="205">
        <f t="shared" si="4"/>
        <v>91.16733845330333</v>
      </c>
      <c r="U8" s="205">
        <f t="shared" si="4"/>
        <v>91.16733845330333</v>
      </c>
      <c r="V8" s="205">
        <f t="shared" ref="V8:AK18" si="6">IF(V$2&lt;=($B$2+$C$2+$D$2),IF(V$2&lt;=($B$2+$C$2),IF(V$2&lt;=$B$2,$B8,$C8),$D8),$E8)</f>
        <v>91.16733845330333</v>
      </c>
      <c r="W8" s="205">
        <f t="shared" si="6"/>
        <v>91.16733845330333</v>
      </c>
      <c r="X8" s="205">
        <f t="shared" si="6"/>
        <v>91.16733845330333</v>
      </c>
      <c r="Y8" s="205">
        <f t="shared" si="6"/>
        <v>91.16733845330333</v>
      </c>
      <c r="Z8" s="205">
        <f t="shared" si="6"/>
        <v>91.16733845330333</v>
      </c>
      <c r="AA8" s="205">
        <f t="shared" si="6"/>
        <v>91.16733845330333</v>
      </c>
      <c r="AB8" s="205">
        <f t="shared" si="6"/>
        <v>91.16733845330333</v>
      </c>
      <c r="AC8" s="205">
        <f t="shared" si="6"/>
        <v>91.16733845330333</v>
      </c>
      <c r="AD8" s="205">
        <f t="shared" si="6"/>
        <v>91.16733845330333</v>
      </c>
      <c r="AE8" s="205">
        <f t="shared" si="6"/>
        <v>91.16733845330333</v>
      </c>
      <c r="AF8" s="205">
        <f t="shared" si="6"/>
        <v>91.16733845330333</v>
      </c>
      <c r="AG8" s="205">
        <f t="shared" si="6"/>
        <v>91.16733845330333</v>
      </c>
      <c r="AH8" s="205">
        <f t="shared" si="6"/>
        <v>91.16733845330333</v>
      </c>
      <c r="AI8" s="205">
        <f t="shared" si="6"/>
        <v>91.16733845330333</v>
      </c>
      <c r="AJ8" s="205">
        <f t="shared" si="6"/>
        <v>91.16733845330333</v>
      </c>
      <c r="AK8" s="205">
        <f t="shared" si="6"/>
        <v>91.16733845330333</v>
      </c>
      <c r="AL8" s="205">
        <f t="shared" ref="AL8:BA18" si="7">IF(AL$2&lt;=($B$2+$C$2+$D$2),IF(AL$2&lt;=($B$2+$C$2),IF(AL$2&lt;=$B$2,$B8,$C8),$D8),$E8)</f>
        <v>91.16733845330333</v>
      </c>
      <c r="AM8" s="205">
        <f t="shared" si="7"/>
        <v>91.16733845330333</v>
      </c>
      <c r="AN8" s="205">
        <f t="shared" si="7"/>
        <v>91.16733845330333</v>
      </c>
      <c r="AO8" s="205">
        <f t="shared" si="7"/>
        <v>91.16733845330333</v>
      </c>
      <c r="AP8" s="205">
        <f t="shared" si="7"/>
        <v>91.16733845330333</v>
      </c>
      <c r="AQ8" s="205">
        <f t="shared" si="7"/>
        <v>91.16733845330333</v>
      </c>
      <c r="AR8" s="205">
        <f t="shared" si="7"/>
        <v>91.16733845330333</v>
      </c>
      <c r="AS8" s="205">
        <f t="shared" si="7"/>
        <v>91.16733845330333</v>
      </c>
      <c r="AT8" s="205">
        <f t="shared" si="7"/>
        <v>91.16733845330333</v>
      </c>
      <c r="AU8" s="205">
        <f t="shared" si="7"/>
        <v>91.16733845330333</v>
      </c>
      <c r="AV8" s="205">
        <f t="shared" si="7"/>
        <v>91.16733845330333</v>
      </c>
      <c r="AW8" s="205">
        <f t="shared" si="7"/>
        <v>91.16733845330333</v>
      </c>
      <c r="AX8" s="205">
        <f t="shared" si="7"/>
        <v>91.16733845330333</v>
      </c>
      <c r="AY8" s="205">
        <f t="shared" si="7"/>
        <v>91.16733845330333</v>
      </c>
      <c r="AZ8" s="205">
        <f t="shared" si="7"/>
        <v>91.16733845330333</v>
      </c>
      <c r="BA8" s="205">
        <f t="shared" si="7"/>
        <v>91.16733845330333</v>
      </c>
      <c r="BB8" s="205">
        <f t="shared" si="5"/>
        <v>91.16733845330333</v>
      </c>
      <c r="BC8" s="205">
        <f t="shared" si="5"/>
        <v>91.16733845330333</v>
      </c>
      <c r="BD8" s="205">
        <f t="shared" si="5"/>
        <v>91.16733845330333</v>
      </c>
      <c r="BE8" s="205">
        <f t="shared" si="5"/>
        <v>91.16733845330333</v>
      </c>
      <c r="BF8" s="205">
        <f t="shared" si="5"/>
        <v>91.16733845330333</v>
      </c>
      <c r="BG8" s="205">
        <f t="shared" si="5"/>
        <v>91.16733845330333</v>
      </c>
      <c r="BH8" s="205">
        <f t="shared" si="5"/>
        <v>91.16733845330333</v>
      </c>
      <c r="BI8" s="205">
        <f t="shared" si="5"/>
        <v>91.16733845330333</v>
      </c>
      <c r="BJ8" s="205">
        <f t="shared" si="5"/>
        <v>91.16733845330333</v>
      </c>
      <c r="BK8" s="205">
        <f t="shared" si="1"/>
        <v>91.16733845330333</v>
      </c>
      <c r="BL8" s="205">
        <f t="shared" si="1"/>
        <v>91.16733845330333</v>
      </c>
      <c r="BM8" s="205">
        <f t="shared" si="1"/>
        <v>91.16733845330333</v>
      </c>
      <c r="BN8" s="205">
        <f t="shared" si="1"/>
        <v>91.16733845330333</v>
      </c>
      <c r="BO8" s="205">
        <f t="shared" si="1"/>
        <v>91.16733845330333</v>
      </c>
      <c r="BP8" s="205">
        <f t="shared" si="1"/>
        <v>91.16733845330333</v>
      </c>
      <c r="BQ8" s="205">
        <f t="shared" si="1"/>
        <v>91.16733845330333</v>
      </c>
      <c r="BR8" s="205">
        <f t="shared" si="1"/>
        <v>91.16733845330333</v>
      </c>
      <c r="BS8" s="205">
        <f t="shared" si="1"/>
        <v>91.16733845330333</v>
      </c>
      <c r="BT8" s="205">
        <f t="shared" si="1"/>
        <v>91.16733845330333</v>
      </c>
      <c r="BU8" s="205">
        <f t="shared" si="1"/>
        <v>91.16733845330333</v>
      </c>
      <c r="BV8" s="205">
        <f t="shared" si="1"/>
        <v>91.16733845330333</v>
      </c>
      <c r="BW8" s="205">
        <f t="shared" si="1"/>
        <v>91.16733845330333</v>
      </c>
      <c r="BX8" s="205">
        <f t="shared" si="1"/>
        <v>91.16733845330333</v>
      </c>
      <c r="BY8" s="205">
        <f t="shared" si="1"/>
        <v>91.16733845330333</v>
      </c>
      <c r="BZ8" s="205">
        <f t="shared" si="1"/>
        <v>91.16733845330333</v>
      </c>
      <c r="CA8" s="205">
        <f t="shared" si="2"/>
        <v>91.16733845330333</v>
      </c>
      <c r="CB8" s="205">
        <f t="shared" si="2"/>
        <v>91.16733845330333</v>
      </c>
      <c r="CC8" s="205">
        <f t="shared" si="2"/>
        <v>91.16733845330333</v>
      </c>
      <c r="CD8" s="205">
        <f t="shared" si="2"/>
        <v>91.16733845330333</v>
      </c>
      <c r="CE8" s="205">
        <f t="shared" si="2"/>
        <v>91.16733845330333</v>
      </c>
      <c r="CF8" s="205">
        <f t="shared" si="2"/>
        <v>91.16733845330333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38090.2244443776</v>
      </c>
      <c r="C16" s="204">
        <f>Income!C88</f>
        <v>47616.686559471869</v>
      </c>
      <c r="D16" s="204">
        <f>Income!D88</f>
        <v>93185.606732636836</v>
      </c>
      <c r="E16" s="204">
        <f>Income!E88</f>
        <v>0</v>
      </c>
      <c r="F16" s="205">
        <f t="shared" si="4"/>
        <v>38090.2244443776</v>
      </c>
      <c r="G16" s="205">
        <f t="shared" si="4"/>
        <v>38090.2244443776</v>
      </c>
      <c r="H16" s="205">
        <f t="shared" si="4"/>
        <v>38090.2244443776</v>
      </c>
      <c r="I16" s="205">
        <f t="shared" si="4"/>
        <v>38090.2244443776</v>
      </c>
      <c r="J16" s="205">
        <f t="shared" si="4"/>
        <v>38090.2244443776</v>
      </c>
      <c r="K16" s="205">
        <f t="shared" si="4"/>
        <v>38090.2244443776</v>
      </c>
      <c r="L16" s="205">
        <f t="shared" si="4"/>
        <v>38090.2244443776</v>
      </c>
      <c r="M16" s="205">
        <f t="shared" si="4"/>
        <v>38090.2244443776</v>
      </c>
      <c r="N16" s="205">
        <f t="shared" si="4"/>
        <v>38090.2244443776</v>
      </c>
      <c r="O16" s="205">
        <f t="shared" si="4"/>
        <v>38090.2244443776</v>
      </c>
      <c r="P16" s="205">
        <f t="shared" si="4"/>
        <v>38090.2244443776</v>
      </c>
      <c r="Q16" s="205">
        <f t="shared" si="4"/>
        <v>38090.2244443776</v>
      </c>
      <c r="R16" s="205">
        <f t="shared" si="4"/>
        <v>38090.2244443776</v>
      </c>
      <c r="S16" s="205">
        <f t="shared" si="4"/>
        <v>38090.2244443776</v>
      </c>
      <c r="T16" s="205">
        <f t="shared" si="4"/>
        <v>38090.2244443776</v>
      </c>
      <c r="U16" s="205">
        <f t="shared" si="4"/>
        <v>38090.2244443776</v>
      </c>
      <c r="V16" s="205">
        <f t="shared" si="6"/>
        <v>38090.2244443776</v>
      </c>
      <c r="W16" s="205">
        <f t="shared" si="6"/>
        <v>38090.2244443776</v>
      </c>
      <c r="X16" s="205">
        <f t="shared" si="6"/>
        <v>38090.2244443776</v>
      </c>
      <c r="Y16" s="205">
        <f t="shared" si="6"/>
        <v>38090.2244443776</v>
      </c>
      <c r="Z16" s="205">
        <f t="shared" si="6"/>
        <v>38090.2244443776</v>
      </c>
      <c r="AA16" s="205">
        <f t="shared" si="6"/>
        <v>38090.2244443776</v>
      </c>
      <c r="AB16" s="205">
        <f t="shared" si="6"/>
        <v>38090.2244443776</v>
      </c>
      <c r="AC16" s="205">
        <f t="shared" si="6"/>
        <v>38090.2244443776</v>
      </c>
      <c r="AD16" s="205">
        <f t="shared" si="6"/>
        <v>38090.2244443776</v>
      </c>
      <c r="AE16" s="205">
        <f>IF(AE$2&lt;=($B$2+$C$2+$D$2),IF(AE$2&lt;=($B$2+$C$2),IF(AE$2&lt;=$B$2,$B16,$C16),$D16),$E16)</f>
        <v>38090.2244443776</v>
      </c>
      <c r="AF16" s="205">
        <f t="shared" si="6"/>
        <v>38090.2244443776</v>
      </c>
      <c r="AG16" s="205">
        <f t="shared" si="6"/>
        <v>38090.2244443776</v>
      </c>
      <c r="AH16" s="205">
        <f t="shared" si="6"/>
        <v>38090.2244443776</v>
      </c>
      <c r="AI16" s="205">
        <f t="shared" si="6"/>
        <v>38090.2244443776</v>
      </c>
      <c r="AJ16" s="205">
        <f t="shared" si="6"/>
        <v>38090.2244443776</v>
      </c>
      <c r="AK16" s="205">
        <f t="shared" si="6"/>
        <v>38090.2244443776</v>
      </c>
      <c r="AL16" s="205">
        <f t="shared" si="7"/>
        <v>38090.2244443776</v>
      </c>
      <c r="AM16" s="205">
        <f t="shared" si="7"/>
        <v>38090.2244443776</v>
      </c>
      <c r="AN16" s="205">
        <f t="shared" si="7"/>
        <v>38090.2244443776</v>
      </c>
      <c r="AO16" s="205">
        <f t="shared" si="7"/>
        <v>38090.2244443776</v>
      </c>
      <c r="AP16" s="205">
        <f t="shared" si="7"/>
        <v>38090.2244443776</v>
      </c>
      <c r="AQ16" s="205">
        <f t="shared" si="7"/>
        <v>38090.2244443776</v>
      </c>
      <c r="AR16" s="205">
        <f t="shared" si="7"/>
        <v>38090.2244443776</v>
      </c>
      <c r="AS16" s="205">
        <f t="shared" si="7"/>
        <v>38090.2244443776</v>
      </c>
      <c r="AT16" s="205">
        <f t="shared" si="7"/>
        <v>47616.686559471869</v>
      </c>
      <c r="AU16" s="205">
        <f t="shared" si="7"/>
        <v>47616.686559471869</v>
      </c>
      <c r="AV16" s="205">
        <f t="shared" si="7"/>
        <v>47616.686559471869</v>
      </c>
      <c r="AW16" s="205">
        <f t="shared" si="7"/>
        <v>47616.686559471869</v>
      </c>
      <c r="AX16" s="205">
        <f t="shared" si="8"/>
        <v>47616.686559471869</v>
      </c>
      <c r="AY16" s="205">
        <f t="shared" si="8"/>
        <v>47616.686559471869</v>
      </c>
      <c r="AZ16" s="205">
        <f t="shared" si="8"/>
        <v>47616.686559471869</v>
      </c>
      <c r="BA16" s="205">
        <f t="shared" si="8"/>
        <v>47616.686559471869</v>
      </c>
      <c r="BB16" s="205">
        <f t="shared" si="8"/>
        <v>47616.686559471869</v>
      </c>
      <c r="BC16" s="205">
        <f t="shared" si="8"/>
        <v>47616.686559471869</v>
      </c>
      <c r="BD16" s="205">
        <f t="shared" si="8"/>
        <v>47616.686559471869</v>
      </c>
      <c r="BE16" s="205">
        <f t="shared" si="8"/>
        <v>47616.686559471869</v>
      </c>
      <c r="BF16" s="205">
        <f t="shared" si="8"/>
        <v>47616.686559471869</v>
      </c>
      <c r="BG16" s="205">
        <f t="shared" si="8"/>
        <v>47616.686559471869</v>
      </c>
      <c r="BH16" s="205">
        <f t="shared" si="8"/>
        <v>47616.686559471869</v>
      </c>
      <c r="BI16" s="205">
        <f t="shared" si="8"/>
        <v>47616.686559471869</v>
      </c>
      <c r="BJ16" s="205">
        <f t="shared" si="8"/>
        <v>47616.686559471869</v>
      </c>
      <c r="BK16" s="205">
        <f t="shared" si="8"/>
        <v>47616.686559471869</v>
      </c>
      <c r="BL16" s="205">
        <f t="shared" si="8"/>
        <v>47616.686559471869</v>
      </c>
      <c r="BM16" s="205">
        <f t="shared" si="8"/>
        <v>47616.686559471869</v>
      </c>
      <c r="BN16" s="205">
        <f t="shared" si="8"/>
        <v>47616.686559471869</v>
      </c>
      <c r="BO16" s="205">
        <f t="shared" si="8"/>
        <v>47616.686559471869</v>
      </c>
      <c r="BP16" s="205">
        <f t="shared" si="8"/>
        <v>47616.686559471869</v>
      </c>
      <c r="BQ16" s="205">
        <f t="shared" si="8"/>
        <v>47616.686559471869</v>
      </c>
      <c r="BR16" s="205">
        <f t="shared" si="8"/>
        <v>47616.686559471869</v>
      </c>
      <c r="BS16" s="205">
        <f t="shared" si="8"/>
        <v>47616.686559471869</v>
      </c>
      <c r="BT16" s="205">
        <f t="shared" si="8"/>
        <v>47616.686559471869</v>
      </c>
      <c r="BU16" s="205">
        <f t="shared" si="8"/>
        <v>47616.686559471869</v>
      </c>
      <c r="BV16" s="205">
        <f t="shared" si="8"/>
        <v>47616.686559471869</v>
      </c>
      <c r="BW16" s="205">
        <f t="shared" si="8"/>
        <v>47616.686559471869</v>
      </c>
      <c r="BX16" s="205">
        <f t="shared" si="8"/>
        <v>47616.686559471869</v>
      </c>
      <c r="BY16" s="205">
        <f t="shared" si="8"/>
        <v>47616.686559471869</v>
      </c>
      <c r="BZ16" s="205">
        <f t="shared" si="8"/>
        <v>47616.686559471869</v>
      </c>
      <c r="CA16" s="205">
        <f t="shared" ref="CA16:CB18" si="10">IF(CA$2&lt;=($B$2+$C$2+$D$2),IF(CA$2&lt;=($B$2+$C$2),IF(CA$2&lt;=$B$2,$B16,$C16),$D16),$E16)</f>
        <v>47616.686559471869</v>
      </c>
      <c r="CB16" s="205">
        <f t="shared" si="10"/>
        <v>47616.686559471869</v>
      </c>
      <c r="CC16" s="205">
        <f t="shared" si="9"/>
        <v>47616.686559471869</v>
      </c>
      <c r="CD16" s="205">
        <f t="shared" si="9"/>
        <v>47616.686559471869</v>
      </c>
      <c r="CE16" s="205">
        <f t="shared" si="9"/>
        <v>47616.686559471869</v>
      </c>
      <c r="CF16" s="205">
        <f t="shared" si="9"/>
        <v>47616.686559471869</v>
      </c>
      <c r="CG16" s="205">
        <f t="shared" si="9"/>
        <v>93185.606732636836</v>
      </c>
      <c r="CH16" s="205">
        <f t="shared" si="9"/>
        <v>93185.606732636836</v>
      </c>
      <c r="CI16" s="205">
        <f t="shared" si="9"/>
        <v>93185.606732636836</v>
      </c>
      <c r="CJ16" s="205">
        <f t="shared" si="9"/>
        <v>93185.606732636836</v>
      </c>
      <c r="CK16" s="205">
        <f t="shared" si="9"/>
        <v>93185.606732636836</v>
      </c>
      <c r="CL16" s="205">
        <f t="shared" si="9"/>
        <v>93185.606732636836</v>
      </c>
      <c r="CM16" s="205">
        <f t="shared" si="9"/>
        <v>93185.606732636836</v>
      </c>
      <c r="CN16" s="205">
        <f t="shared" si="9"/>
        <v>93185.606732636836</v>
      </c>
      <c r="CO16" s="205">
        <f t="shared" si="9"/>
        <v>93185.606732636836</v>
      </c>
      <c r="CP16" s="205">
        <f t="shared" si="9"/>
        <v>93185.606732636836</v>
      </c>
      <c r="CQ16" s="205">
        <f t="shared" si="9"/>
        <v>93185.606732636836</v>
      </c>
      <c r="CR16" s="205">
        <f t="shared" si="9"/>
        <v>93185.606732636836</v>
      </c>
      <c r="CS16" s="205">
        <f t="shared" ref="CS16:DA18" si="11">IF(CS$2&lt;=($B$2+$C$2+$D$2),IF(CS$2&lt;=($B$2+$C$2),IF(CS$2&lt;=$B$2,$B16,$C16),$D16),$E16)</f>
        <v>93185.606732636836</v>
      </c>
      <c r="CT16" s="205">
        <f t="shared" si="11"/>
        <v>93185.606732636836</v>
      </c>
      <c r="CU16" s="205">
        <f t="shared" si="11"/>
        <v>93185.606732636836</v>
      </c>
      <c r="CV16" s="205">
        <f t="shared" si="11"/>
        <v>93185.606732636836</v>
      </c>
      <c r="CW16" s="205">
        <f t="shared" si="11"/>
        <v>93185.606732636836</v>
      </c>
      <c r="CX16" s="205">
        <f t="shared" si="11"/>
        <v>93185.606732636836</v>
      </c>
      <c r="CY16" s="205">
        <f t="shared" si="11"/>
        <v>93185.606732636836</v>
      </c>
      <c r="CZ16" s="205">
        <f t="shared" si="11"/>
        <v>93185.606732636836</v>
      </c>
      <c r="DA16" s="205">
        <f t="shared" si="11"/>
        <v>93185.606732636836</v>
      </c>
      <c r="DB16" s="205"/>
    </row>
    <row r="17" spans="1:105">
      <c r="A17" s="202" t="s">
        <v>101</v>
      </c>
      <c r="B17" s="204">
        <f>Income!B89</f>
        <v>22640.281830628079</v>
      </c>
      <c r="C17" s="204">
        <f>Income!C89</f>
        <v>22640.281830628079</v>
      </c>
      <c r="D17" s="204">
        <f>Income!D89</f>
        <v>22640.281830628079</v>
      </c>
      <c r="E17" s="204">
        <f>Income!E89</f>
        <v>0</v>
      </c>
      <c r="F17" s="205">
        <f t="shared" si="4"/>
        <v>22640.281830628079</v>
      </c>
      <c r="G17" s="205">
        <f t="shared" si="4"/>
        <v>22640.281830628079</v>
      </c>
      <c r="H17" s="205">
        <f t="shared" si="4"/>
        <v>22640.281830628079</v>
      </c>
      <c r="I17" s="205">
        <f t="shared" si="4"/>
        <v>22640.281830628079</v>
      </c>
      <c r="J17" s="205">
        <f t="shared" si="4"/>
        <v>22640.281830628079</v>
      </c>
      <c r="K17" s="205">
        <f t="shared" si="4"/>
        <v>22640.281830628079</v>
      </c>
      <c r="L17" s="205">
        <f t="shared" si="4"/>
        <v>22640.281830628079</v>
      </c>
      <c r="M17" s="205">
        <f t="shared" si="4"/>
        <v>22640.281830628079</v>
      </c>
      <c r="N17" s="205">
        <f t="shared" si="4"/>
        <v>22640.281830628079</v>
      </c>
      <c r="O17" s="205">
        <f t="shared" si="4"/>
        <v>22640.281830628079</v>
      </c>
      <c r="P17" s="205">
        <f t="shared" si="4"/>
        <v>22640.281830628079</v>
      </c>
      <c r="Q17" s="205">
        <f t="shared" si="4"/>
        <v>22640.281830628079</v>
      </c>
      <c r="R17" s="205">
        <f t="shared" si="4"/>
        <v>22640.281830628079</v>
      </c>
      <c r="S17" s="205">
        <f t="shared" si="4"/>
        <v>22640.281830628079</v>
      </c>
      <c r="T17" s="205">
        <f t="shared" si="4"/>
        <v>22640.281830628079</v>
      </c>
      <c r="U17" s="205">
        <f t="shared" si="4"/>
        <v>22640.281830628079</v>
      </c>
      <c r="V17" s="205">
        <f t="shared" si="6"/>
        <v>22640.281830628079</v>
      </c>
      <c r="W17" s="205">
        <f t="shared" si="6"/>
        <v>22640.281830628079</v>
      </c>
      <c r="X17" s="205">
        <f t="shared" si="6"/>
        <v>22640.281830628079</v>
      </c>
      <c r="Y17" s="205">
        <f t="shared" si="6"/>
        <v>22640.281830628079</v>
      </c>
      <c r="Z17" s="205">
        <f t="shared" si="6"/>
        <v>22640.281830628079</v>
      </c>
      <c r="AA17" s="205">
        <f t="shared" si="6"/>
        <v>22640.281830628079</v>
      </c>
      <c r="AB17" s="205">
        <f t="shared" si="6"/>
        <v>22640.281830628079</v>
      </c>
      <c r="AC17" s="205">
        <f t="shared" si="6"/>
        <v>22640.281830628079</v>
      </c>
      <c r="AD17" s="205">
        <f t="shared" si="6"/>
        <v>22640.281830628079</v>
      </c>
      <c r="AE17" s="205">
        <f t="shared" si="6"/>
        <v>22640.281830628079</v>
      </c>
      <c r="AF17" s="205">
        <f t="shared" si="6"/>
        <v>22640.281830628079</v>
      </c>
      <c r="AG17" s="205">
        <f t="shared" si="6"/>
        <v>22640.281830628079</v>
      </c>
      <c r="AH17" s="205">
        <f t="shared" si="6"/>
        <v>22640.281830628079</v>
      </c>
      <c r="AI17" s="205">
        <f t="shared" si="6"/>
        <v>22640.281830628079</v>
      </c>
      <c r="AJ17" s="205">
        <f t="shared" si="6"/>
        <v>22640.281830628079</v>
      </c>
      <c r="AK17" s="205">
        <f t="shared" si="6"/>
        <v>22640.281830628079</v>
      </c>
      <c r="AL17" s="205">
        <f t="shared" si="7"/>
        <v>22640.281830628079</v>
      </c>
      <c r="AM17" s="205">
        <f t="shared" si="7"/>
        <v>22640.281830628079</v>
      </c>
      <c r="AN17" s="205">
        <f t="shared" si="7"/>
        <v>22640.281830628079</v>
      </c>
      <c r="AO17" s="205">
        <f t="shared" si="7"/>
        <v>22640.281830628079</v>
      </c>
      <c r="AP17" s="205">
        <f t="shared" si="7"/>
        <v>22640.281830628079</v>
      </c>
      <c r="AQ17" s="205">
        <f t="shared" si="7"/>
        <v>22640.281830628079</v>
      </c>
      <c r="AR17" s="205">
        <f t="shared" si="7"/>
        <v>22640.281830628079</v>
      </c>
      <c r="AS17" s="205">
        <f t="shared" si="7"/>
        <v>22640.281830628079</v>
      </c>
      <c r="AT17" s="205">
        <f t="shared" si="7"/>
        <v>22640.281830628079</v>
      </c>
      <c r="AU17" s="205">
        <f t="shared" si="7"/>
        <v>22640.281830628079</v>
      </c>
      <c r="AV17" s="205">
        <f t="shared" si="7"/>
        <v>22640.281830628079</v>
      </c>
      <c r="AW17" s="205">
        <f t="shared" si="7"/>
        <v>22640.281830628079</v>
      </c>
      <c r="AX17" s="205">
        <f t="shared" si="8"/>
        <v>22640.281830628079</v>
      </c>
      <c r="AY17" s="205">
        <f t="shared" si="8"/>
        <v>22640.281830628079</v>
      </c>
      <c r="AZ17" s="205">
        <f t="shared" si="8"/>
        <v>22640.281830628079</v>
      </c>
      <c r="BA17" s="205">
        <f t="shared" si="8"/>
        <v>22640.281830628079</v>
      </c>
      <c r="BB17" s="205">
        <f t="shared" si="8"/>
        <v>22640.281830628079</v>
      </c>
      <c r="BC17" s="205">
        <f t="shared" si="8"/>
        <v>22640.281830628079</v>
      </c>
      <c r="BD17" s="205">
        <f t="shared" si="8"/>
        <v>22640.281830628079</v>
      </c>
      <c r="BE17" s="205">
        <f t="shared" si="8"/>
        <v>22640.281830628079</v>
      </c>
      <c r="BF17" s="205">
        <f t="shared" si="8"/>
        <v>22640.281830628079</v>
      </c>
      <c r="BG17" s="205">
        <f t="shared" si="8"/>
        <v>22640.281830628079</v>
      </c>
      <c r="BH17" s="205">
        <f t="shared" si="8"/>
        <v>22640.281830628079</v>
      </c>
      <c r="BI17" s="205">
        <f t="shared" si="8"/>
        <v>22640.281830628079</v>
      </c>
      <c r="BJ17" s="205">
        <f t="shared" si="8"/>
        <v>22640.281830628079</v>
      </c>
      <c r="BK17" s="205">
        <f t="shared" si="8"/>
        <v>22640.281830628079</v>
      </c>
      <c r="BL17" s="205">
        <f t="shared" si="8"/>
        <v>22640.281830628079</v>
      </c>
      <c r="BM17" s="205">
        <f t="shared" si="8"/>
        <v>22640.281830628079</v>
      </c>
      <c r="BN17" s="205">
        <f t="shared" si="8"/>
        <v>22640.281830628079</v>
      </c>
      <c r="BO17" s="205">
        <f t="shared" si="8"/>
        <v>22640.281830628079</v>
      </c>
      <c r="BP17" s="205">
        <f t="shared" si="8"/>
        <v>22640.281830628079</v>
      </c>
      <c r="BQ17" s="205">
        <f t="shared" si="8"/>
        <v>22640.281830628079</v>
      </c>
      <c r="BR17" s="205">
        <f t="shared" si="8"/>
        <v>22640.281830628079</v>
      </c>
      <c r="BS17" s="205">
        <f t="shared" si="8"/>
        <v>22640.281830628079</v>
      </c>
      <c r="BT17" s="205">
        <f t="shared" si="8"/>
        <v>22640.281830628079</v>
      </c>
      <c r="BU17" s="205">
        <f t="shared" si="8"/>
        <v>22640.281830628079</v>
      </c>
      <c r="BV17" s="205">
        <f t="shared" si="8"/>
        <v>22640.281830628079</v>
      </c>
      <c r="BW17" s="205">
        <f t="shared" si="8"/>
        <v>22640.281830628079</v>
      </c>
      <c r="BX17" s="205">
        <f t="shared" si="8"/>
        <v>22640.281830628079</v>
      </c>
      <c r="BY17" s="205">
        <f t="shared" si="8"/>
        <v>22640.281830628079</v>
      </c>
      <c r="BZ17" s="205">
        <f t="shared" si="8"/>
        <v>22640.281830628079</v>
      </c>
      <c r="CA17" s="205">
        <f t="shared" si="10"/>
        <v>22640.281830628079</v>
      </c>
      <c r="CB17" s="205">
        <f t="shared" si="10"/>
        <v>22640.281830628079</v>
      </c>
      <c r="CC17" s="205">
        <f t="shared" si="9"/>
        <v>22640.281830628079</v>
      </c>
      <c r="CD17" s="205">
        <f t="shared" si="9"/>
        <v>22640.281830628079</v>
      </c>
      <c r="CE17" s="205">
        <f t="shared" si="9"/>
        <v>22640.281830628079</v>
      </c>
      <c r="CF17" s="205">
        <f t="shared" si="9"/>
        <v>22640.281830628079</v>
      </c>
      <c r="CG17" s="205">
        <f t="shared" si="9"/>
        <v>22640.281830628079</v>
      </c>
      <c r="CH17" s="205">
        <f t="shared" si="9"/>
        <v>22640.281830628079</v>
      </c>
      <c r="CI17" s="205">
        <f t="shared" si="9"/>
        <v>22640.281830628079</v>
      </c>
      <c r="CJ17" s="205">
        <f t="shared" si="9"/>
        <v>22640.281830628079</v>
      </c>
      <c r="CK17" s="205">
        <f t="shared" si="9"/>
        <v>22640.281830628079</v>
      </c>
      <c r="CL17" s="205">
        <f t="shared" si="9"/>
        <v>22640.281830628079</v>
      </c>
      <c r="CM17" s="205">
        <f t="shared" si="9"/>
        <v>22640.281830628079</v>
      </c>
      <c r="CN17" s="205">
        <f t="shared" si="9"/>
        <v>22640.281830628079</v>
      </c>
      <c r="CO17" s="205">
        <f t="shared" si="9"/>
        <v>22640.281830628079</v>
      </c>
      <c r="CP17" s="205">
        <f t="shared" si="9"/>
        <v>22640.281830628079</v>
      </c>
      <c r="CQ17" s="205">
        <f t="shared" si="9"/>
        <v>22640.281830628079</v>
      </c>
      <c r="CR17" s="205">
        <f t="shared" si="9"/>
        <v>22640.281830628079</v>
      </c>
      <c r="CS17" s="205">
        <f t="shared" si="11"/>
        <v>22640.281830628079</v>
      </c>
      <c r="CT17" s="205">
        <f t="shared" si="11"/>
        <v>22640.281830628079</v>
      </c>
      <c r="CU17" s="205">
        <f t="shared" si="11"/>
        <v>22640.281830628079</v>
      </c>
      <c r="CV17" s="205">
        <f t="shared" si="11"/>
        <v>22640.281830628079</v>
      </c>
      <c r="CW17" s="205">
        <f t="shared" si="11"/>
        <v>22640.281830628079</v>
      </c>
      <c r="CX17" s="205">
        <f t="shared" si="11"/>
        <v>22640.281830628079</v>
      </c>
      <c r="CY17" s="205">
        <f t="shared" si="11"/>
        <v>22640.281830628079</v>
      </c>
      <c r="CZ17" s="205">
        <f t="shared" si="11"/>
        <v>22640.281830628079</v>
      </c>
      <c r="DA17" s="205">
        <f t="shared" si="11"/>
        <v>22640.281830628079</v>
      </c>
    </row>
    <row r="18" spans="1:105">
      <c r="A18" s="202" t="s">
        <v>85</v>
      </c>
      <c r="B18" s="204">
        <f>Income!B90</f>
        <v>38218.948497294747</v>
      </c>
      <c r="C18" s="204">
        <f>Income!C90</f>
        <v>38218.948497294747</v>
      </c>
      <c r="D18" s="204">
        <f>Income!D90</f>
        <v>38218.948497294747</v>
      </c>
      <c r="E18" s="204">
        <f>Income!E90</f>
        <v>0</v>
      </c>
      <c r="F18" s="205">
        <f t="shared" ref="F18:U18" si="12">IF(F$2&lt;=($B$2+$C$2+$D$2),IF(F$2&lt;=($B$2+$C$2),IF(F$2&lt;=$B$2,$B18,$C18),$D18),$E18)</f>
        <v>38218.948497294747</v>
      </c>
      <c r="G18" s="205">
        <f t="shared" si="12"/>
        <v>38218.948497294747</v>
      </c>
      <c r="H18" s="205">
        <f t="shared" si="12"/>
        <v>38218.948497294747</v>
      </c>
      <c r="I18" s="205">
        <f t="shared" si="12"/>
        <v>38218.948497294747</v>
      </c>
      <c r="J18" s="205">
        <f t="shared" si="12"/>
        <v>38218.948497294747</v>
      </c>
      <c r="K18" s="205">
        <f t="shared" si="12"/>
        <v>38218.948497294747</v>
      </c>
      <c r="L18" s="205">
        <f t="shared" si="12"/>
        <v>38218.948497294747</v>
      </c>
      <c r="M18" s="205">
        <f t="shared" si="12"/>
        <v>38218.948497294747</v>
      </c>
      <c r="N18" s="205">
        <f t="shared" si="12"/>
        <v>38218.948497294747</v>
      </c>
      <c r="O18" s="205">
        <f t="shared" si="12"/>
        <v>38218.948497294747</v>
      </c>
      <c r="P18" s="205">
        <f t="shared" si="12"/>
        <v>38218.948497294747</v>
      </c>
      <c r="Q18" s="205">
        <f t="shared" si="12"/>
        <v>38218.948497294747</v>
      </c>
      <c r="R18" s="205">
        <f t="shared" si="12"/>
        <v>38218.948497294747</v>
      </c>
      <c r="S18" s="205">
        <f t="shared" si="12"/>
        <v>38218.948497294747</v>
      </c>
      <c r="T18" s="205">
        <f t="shared" si="12"/>
        <v>38218.948497294747</v>
      </c>
      <c r="U18" s="205">
        <f t="shared" si="12"/>
        <v>38218.948497294747</v>
      </c>
      <c r="V18" s="205">
        <f t="shared" si="6"/>
        <v>38218.948497294747</v>
      </c>
      <c r="W18" s="205">
        <f t="shared" si="6"/>
        <v>38218.948497294747</v>
      </c>
      <c r="X18" s="205">
        <f t="shared" si="6"/>
        <v>38218.948497294747</v>
      </c>
      <c r="Y18" s="205">
        <f t="shared" si="6"/>
        <v>38218.948497294747</v>
      </c>
      <c r="Z18" s="205">
        <f t="shared" si="6"/>
        <v>38218.948497294747</v>
      </c>
      <c r="AA18" s="205">
        <f t="shared" si="6"/>
        <v>38218.948497294747</v>
      </c>
      <c r="AB18" s="205">
        <f t="shared" si="6"/>
        <v>38218.948497294747</v>
      </c>
      <c r="AC18" s="205">
        <f t="shared" si="6"/>
        <v>38218.948497294747</v>
      </c>
      <c r="AD18" s="205">
        <f t="shared" si="6"/>
        <v>38218.948497294747</v>
      </c>
      <c r="AE18" s="205">
        <f t="shared" si="6"/>
        <v>38218.948497294747</v>
      </c>
      <c r="AF18" s="205">
        <f t="shared" si="6"/>
        <v>38218.948497294747</v>
      </c>
      <c r="AG18" s="205">
        <f t="shared" si="6"/>
        <v>38218.948497294747</v>
      </c>
      <c r="AH18" s="205">
        <f t="shared" si="6"/>
        <v>38218.948497294747</v>
      </c>
      <c r="AI18" s="205">
        <f t="shared" si="6"/>
        <v>38218.948497294747</v>
      </c>
      <c r="AJ18" s="205">
        <f t="shared" si="6"/>
        <v>38218.948497294747</v>
      </c>
      <c r="AK18" s="205">
        <f t="shared" si="6"/>
        <v>38218.948497294747</v>
      </c>
      <c r="AL18" s="205">
        <f t="shared" si="7"/>
        <v>38218.948497294747</v>
      </c>
      <c r="AM18" s="205">
        <f t="shared" si="7"/>
        <v>38218.948497294747</v>
      </c>
      <c r="AN18" s="205">
        <f t="shared" si="7"/>
        <v>38218.948497294747</v>
      </c>
      <c r="AO18" s="205">
        <f t="shared" si="7"/>
        <v>38218.948497294747</v>
      </c>
      <c r="AP18" s="205">
        <f t="shared" si="7"/>
        <v>38218.948497294747</v>
      </c>
      <c r="AQ18" s="205">
        <f t="shared" si="7"/>
        <v>38218.948497294747</v>
      </c>
      <c r="AR18" s="205">
        <f t="shared" si="7"/>
        <v>38218.948497294747</v>
      </c>
      <c r="AS18" s="205">
        <f t="shared" si="7"/>
        <v>38218.948497294747</v>
      </c>
      <c r="AT18" s="205">
        <f t="shared" si="7"/>
        <v>38218.948497294747</v>
      </c>
      <c r="AU18" s="205">
        <f t="shared" si="7"/>
        <v>38218.948497294747</v>
      </c>
      <c r="AV18" s="205">
        <f t="shared" si="7"/>
        <v>38218.948497294747</v>
      </c>
      <c r="AW18" s="205">
        <f t="shared" si="7"/>
        <v>38218.948497294747</v>
      </c>
      <c r="AX18" s="205">
        <f t="shared" si="8"/>
        <v>38218.948497294747</v>
      </c>
      <c r="AY18" s="205">
        <f t="shared" si="8"/>
        <v>38218.948497294747</v>
      </c>
      <c r="AZ18" s="205">
        <f t="shared" si="8"/>
        <v>38218.948497294747</v>
      </c>
      <c r="BA18" s="205">
        <f t="shared" si="8"/>
        <v>38218.948497294747</v>
      </c>
      <c r="BB18" s="205">
        <f t="shared" si="8"/>
        <v>38218.948497294747</v>
      </c>
      <c r="BC18" s="205">
        <f t="shared" si="8"/>
        <v>38218.948497294747</v>
      </c>
      <c r="BD18" s="205">
        <f t="shared" si="8"/>
        <v>38218.948497294747</v>
      </c>
      <c r="BE18" s="205">
        <f t="shared" si="8"/>
        <v>38218.948497294747</v>
      </c>
      <c r="BF18" s="205">
        <f t="shared" si="8"/>
        <v>38218.948497294747</v>
      </c>
      <c r="BG18" s="205">
        <f t="shared" si="8"/>
        <v>38218.948497294747</v>
      </c>
      <c r="BH18" s="205">
        <f t="shared" si="8"/>
        <v>38218.948497294747</v>
      </c>
      <c r="BI18" s="205">
        <f t="shared" si="8"/>
        <v>38218.948497294747</v>
      </c>
      <c r="BJ18" s="205">
        <f t="shared" si="8"/>
        <v>38218.948497294747</v>
      </c>
      <c r="BK18" s="205">
        <f t="shared" si="8"/>
        <v>38218.948497294747</v>
      </c>
      <c r="BL18" s="205">
        <f t="shared" ref="BL18:BZ18" si="13">IF(BL$2&lt;=($B$2+$C$2+$D$2),IF(BL$2&lt;=($B$2+$C$2),IF(BL$2&lt;=$B$2,$B18,$C18),$D18),$E18)</f>
        <v>38218.948497294747</v>
      </c>
      <c r="BM18" s="205">
        <f t="shared" si="13"/>
        <v>38218.948497294747</v>
      </c>
      <c r="BN18" s="205">
        <f t="shared" si="13"/>
        <v>38218.948497294747</v>
      </c>
      <c r="BO18" s="205">
        <f t="shared" si="13"/>
        <v>38218.948497294747</v>
      </c>
      <c r="BP18" s="205">
        <f t="shared" si="13"/>
        <v>38218.948497294747</v>
      </c>
      <c r="BQ18" s="205">
        <f t="shared" si="13"/>
        <v>38218.948497294747</v>
      </c>
      <c r="BR18" s="205">
        <f t="shared" si="13"/>
        <v>38218.948497294747</v>
      </c>
      <c r="BS18" s="205">
        <f t="shared" si="13"/>
        <v>38218.948497294747</v>
      </c>
      <c r="BT18" s="205">
        <f t="shared" si="13"/>
        <v>38218.948497294747</v>
      </c>
      <c r="BU18" s="205">
        <f t="shared" si="13"/>
        <v>38218.948497294747</v>
      </c>
      <c r="BV18" s="205">
        <f t="shared" si="13"/>
        <v>38218.948497294747</v>
      </c>
      <c r="BW18" s="205">
        <f t="shared" si="13"/>
        <v>38218.948497294747</v>
      </c>
      <c r="BX18" s="205">
        <f t="shared" si="13"/>
        <v>38218.948497294747</v>
      </c>
      <c r="BY18" s="205">
        <f t="shared" si="13"/>
        <v>38218.948497294747</v>
      </c>
      <c r="BZ18" s="205">
        <f t="shared" si="13"/>
        <v>38218.948497294747</v>
      </c>
      <c r="CA18" s="205">
        <f t="shared" si="10"/>
        <v>38218.948497294747</v>
      </c>
      <c r="CB18" s="205">
        <f t="shared" si="10"/>
        <v>38218.948497294747</v>
      </c>
      <c r="CC18" s="205">
        <f t="shared" si="9"/>
        <v>38218.948497294747</v>
      </c>
      <c r="CD18" s="205">
        <f t="shared" si="9"/>
        <v>38218.948497294747</v>
      </c>
      <c r="CE18" s="205">
        <f t="shared" si="9"/>
        <v>38218.948497294747</v>
      </c>
      <c r="CF18" s="205">
        <f t="shared" si="9"/>
        <v>38218.948497294747</v>
      </c>
      <c r="CG18" s="205">
        <f t="shared" si="9"/>
        <v>38218.948497294747</v>
      </c>
      <c r="CH18" s="205">
        <f t="shared" si="9"/>
        <v>38218.948497294747</v>
      </c>
      <c r="CI18" s="205">
        <f t="shared" si="9"/>
        <v>38218.948497294747</v>
      </c>
      <c r="CJ18" s="205">
        <f t="shared" si="9"/>
        <v>38218.948497294747</v>
      </c>
      <c r="CK18" s="205">
        <f t="shared" si="9"/>
        <v>38218.948497294747</v>
      </c>
      <c r="CL18" s="205">
        <f t="shared" si="9"/>
        <v>38218.948497294747</v>
      </c>
      <c r="CM18" s="205">
        <f t="shared" si="9"/>
        <v>38218.948497294747</v>
      </c>
      <c r="CN18" s="205">
        <f t="shared" si="9"/>
        <v>38218.948497294747</v>
      </c>
      <c r="CO18" s="205">
        <f t="shared" si="9"/>
        <v>38218.948497294747</v>
      </c>
      <c r="CP18" s="205">
        <f t="shared" si="9"/>
        <v>38218.948497294747</v>
      </c>
      <c r="CQ18" s="205">
        <f t="shared" si="9"/>
        <v>38218.948497294747</v>
      </c>
      <c r="CR18" s="205">
        <f t="shared" si="9"/>
        <v>38218.948497294747</v>
      </c>
      <c r="CS18" s="205">
        <f t="shared" si="11"/>
        <v>38218.948497294747</v>
      </c>
      <c r="CT18" s="205">
        <f t="shared" si="11"/>
        <v>38218.948497294747</v>
      </c>
      <c r="CU18" s="205">
        <f t="shared" si="11"/>
        <v>38218.948497294747</v>
      </c>
      <c r="CV18" s="205">
        <f t="shared" si="11"/>
        <v>38218.948497294747</v>
      </c>
      <c r="CW18" s="205">
        <f t="shared" si="11"/>
        <v>38218.948497294747</v>
      </c>
      <c r="CX18" s="205">
        <f t="shared" si="11"/>
        <v>38218.948497294747</v>
      </c>
      <c r="CY18" s="205">
        <f t="shared" si="11"/>
        <v>38218.948497294747</v>
      </c>
      <c r="CZ18" s="205">
        <f t="shared" si="11"/>
        <v>38218.948497294747</v>
      </c>
      <c r="DA18" s="205">
        <f t="shared" si="11"/>
        <v>38218.948497294747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38090.2244443776</v>
      </c>
      <c r="AA19" s="202">
        <f t="shared" si="14"/>
        <v>38331.400700455939</v>
      </c>
      <c r="AB19" s="202">
        <f t="shared" si="14"/>
        <v>38572.576956534271</v>
      </c>
      <c r="AC19" s="202">
        <f t="shared" si="14"/>
        <v>38813.75321261261</v>
      </c>
      <c r="AD19" s="202">
        <f t="shared" si="14"/>
        <v>39054.929468690942</v>
      </c>
      <c r="AE19" s="202">
        <f t="shared" si="14"/>
        <v>39296.105724769281</v>
      </c>
      <c r="AF19" s="202">
        <f t="shared" si="14"/>
        <v>39537.281980847612</v>
      </c>
      <c r="AG19" s="202">
        <f t="shared" si="14"/>
        <v>39778.458236925951</v>
      </c>
      <c r="AH19" s="202">
        <f t="shared" si="14"/>
        <v>40019.634493004291</v>
      </c>
      <c r="AI19" s="202">
        <f t="shared" si="14"/>
        <v>40260.810749082622</v>
      </c>
      <c r="AJ19" s="202">
        <f t="shared" si="14"/>
        <v>40501.987005160961</v>
      </c>
      <c r="AK19" s="202">
        <f t="shared" si="14"/>
        <v>40743.163261239293</v>
      </c>
      <c r="AL19" s="202">
        <f t="shared" si="14"/>
        <v>40984.339517317632</v>
      </c>
      <c r="AM19" s="202">
        <f t="shared" si="14"/>
        <v>41225.515773395964</v>
      </c>
      <c r="AN19" s="202">
        <f t="shared" si="14"/>
        <v>41466.692029474303</v>
      </c>
      <c r="AO19" s="202">
        <f t="shared" si="14"/>
        <v>41707.868285552642</v>
      </c>
      <c r="AP19" s="202">
        <f t="shared" si="14"/>
        <v>41949.044541630974</v>
      </c>
      <c r="AQ19" s="202">
        <f t="shared" si="14"/>
        <v>42190.220797709313</v>
      </c>
      <c r="AR19" s="202">
        <f t="shared" si="14"/>
        <v>42431.397053787645</v>
      </c>
      <c r="AS19" s="202">
        <f t="shared" si="14"/>
        <v>42672.573309865984</v>
      </c>
      <c r="AT19" s="202">
        <f t="shared" si="14"/>
        <v>42913.749565944316</v>
      </c>
      <c r="AU19" s="202">
        <f t="shared" si="14"/>
        <v>43154.925822022655</v>
      </c>
      <c r="AV19" s="202">
        <f t="shared" si="14"/>
        <v>43396.102078100987</v>
      </c>
      <c r="AW19" s="202">
        <f t="shared" si="14"/>
        <v>43637.278334179326</v>
      </c>
      <c r="AX19" s="202">
        <f t="shared" si="14"/>
        <v>43878.454590257665</v>
      </c>
      <c r="AY19" s="202">
        <f t="shared" si="14"/>
        <v>44119.630846335996</v>
      </c>
      <c r="AZ19" s="202">
        <f t="shared" si="14"/>
        <v>44360.807102414336</v>
      </c>
      <c r="BA19" s="202">
        <f t="shared" si="14"/>
        <v>44601.983358492667</v>
      </c>
      <c r="BB19" s="202">
        <f t="shared" si="14"/>
        <v>44843.159614571006</v>
      </c>
      <c r="BC19" s="202">
        <f t="shared" si="14"/>
        <v>45084.335870649345</v>
      </c>
      <c r="BD19" s="202">
        <f t="shared" si="14"/>
        <v>45325.512126727677</v>
      </c>
      <c r="BE19" s="202">
        <f t="shared" si="14"/>
        <v>45566.688382806016</v>
      </c>
      <c r="BF19" s="202">
        <f t="shared" si="14"/>
        <v>45807.864638884348</v>
      </c>
      <c r="BG19" s="202">
        <f t="shared" si="14"/>
        <v>46049.040894962687</v>
      </c>
      <c r="BH19" s="202">
        <f t="shared" si="14"/>
        <v>46290.217151041026</v>
      </c>
      <c r="BI19" s="202">
        <f t="shared" si="14"/>
        <v>46531.393407119358</v>
      </c>
      <c r="BJ19" s="202">
        <f t="shared" si="14"/>
        <v>46772.56966319769</v>
      </c>
      <c r="BK19" s="202">
        <f t="shared" si="14"/>
        <v>47013.745919276029</v>
      </c>
      <c r="BL19" s="202">
        <f t="shared" si="14"/>
        <v>47254.922175354368</v>
      </c>
      <c r="BM19" s="202">
        <f t="shared" si="14"/>
        <v>47496.0984314327</v>
      </c>
      <c r="BN19" s="202">
        <f t="shared" si="14"/>
        <v>48376.168562357954</v>
      </c>
      <c r="BO19" s="202">
        <f t="shared" si="14"/>
        <v>49895.132568130117</v>
      </c>
      <c r="BP19" s="202">
        <f t="shared" si="14"/>
        <v>51414.096573902279</v>
      </c>
      <c r="BQ19" s="202">
        <f t="shared" si="14"/>
        <v>52933.060579674449</v>
      </c>
      <c r="BR19" s="202">
        <f t="shared" si="14"/>
        <v>54452.024585446612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55970.988591218782</v>
      </c>
      <c r="BT19" s="202">
        <f t="shared" si="15"/>
        <v>57489.952596990945</v>
      </c>
      <c r="BU19" s="202">
        <f t="shared" si="15"/>
        <v>59008.916602763114</v>
      </c>
      <c r="BV19" s="202">
        <f t="shared" si="15"/>
        <v>60527.880608535277</v>
      </c>
      <c r="BW19" s="202">
        <f t="shared" si="15"/>
        <v>62046.84461430744</v>
      </c>
      <c r="BX19" s="202">
        <f t="shared" si="15"/>
        <v>63565.80862007961</v>
      </c>
      <c r="BY19" s="202">
        <f t="shared" si="15"/>
        <v>65084.772625851772</v>
      </c>
      <c r="BZ19" s="202">
        <f t="shared" si="15"/>
        <v>66603.736631623935</v>
      </c>
      <c r="CA19" s="202">
        <f t="shared" si="15"/>
        <v>68122.700637396105</v>
      </c>
      <c r="CB19" s="202">
        <f t="shared" si="15"/>
        <v>69641.664643168275</v>
      </c>
      <c r="CC19" s="202">
        <f t="shared" si="15"/>
        <v>71160.628648940445</v>
      </c>
      <c r="CD19" s="202">
        <f t="shared" si="15"/>
        <v>72679.5926547126</v>
      </c>
      <c r="CE19" s="202">
        <f t="shared" si="15"/>
        <v>74198.55666048477</v>
      </c>
      <c r="CF19" s="202">
        <f t="shared" si="15"/>
        <v>75717.520666256925</v>
      </c>
      <c r="CG19" s="202">
        <f t="shared" si="15"/>
        <v>77236.484672029095</v>
      </c>
      <c r="CH19" s="202">
        <f t="shared" si="15"/>
        <v>78755.448677801265</v>
      </c>
      <c r="CI19" s="202">
        <f t="shared" si="15"/>
        <v>80274.412683573435</v>
      </c>
      <c r="CJ19" s="202">
        <f t="shared" si="15"/>
        <v>81793.376689345605</v>
      </c>
      <c r="CK19" s="202">
        <f t="shared" si="15"/>
        <v>83312.34069511776</v>
      </c>
      <c r="CL19" s="202">
        <f t="shared" si="15"/>
        <v>84831.304700889916</v>
      </c>
      <c r="CM19" s="202">
        <f t="shared" si="15"/>
        <v>86350.268706662086</v>
      </c>
      <c r="CN19" s="202">
        <f t="shared" si="15"/>
        <v>87869.232712434256</v>
      </c>
      <c r="CO19" s="202">
        <f t="shared" si="15"/>
        <v>89388.196718206425</v>
      </c>
      <c r="CP19" s="202">
        <f t="shared" si="15"/>
        <v>90907.160723978595</v>
      </c>
      <c r="CQ19" s="202">
        <f t="shared" si="15"/>
        <v>92426.124729750751</v>
      </c>
      <c r="CR19" s="202">
        <f t="shared" si="15"/>
        <v>88748.196888225561</v>
      </c>
      <c r="CS19" s="202">
        <f t="shared" si="15"/>
        <v>79873.37719940301</v>
      </c>
      <c r="CT19" s="202">
        <f t="shared" si="15"/>
        <v>70998.557510580446</v>
      </c>
      <c r="CU19" s="202">
        <f t="shared" si="15"/>
        <v>62123.737821757895</v>
      </c>
      <c r="CV19" s="202">
        <f t="shared" si="15"/>
        <v>53248.918132935338</v>
      </c>
      <c r="CW19" s="202">
        <f t="shared" si="15"/>
        <v>44374.09844411278</v>
      </c>
      <c r="CX19" s="202">
        <f t="shared" si="15"/>
        <v>35499.278755290223</v>
      </c>
      <c r="CY19" s="202">
        <f t="shared" si="15"/>
        <v>26624.459066467665</v>
      </c>
      <c r="CZ19" s="202">
        <f t="shared" si="15"/>
        <v>17749.639377645115</v>
      </c>
      <c r="DA19" s="202">
        <f t="shared" si="15"/>
        <v>8874.8196888225502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533.61746487937614</v>
      </c>
      <c r="C27" s="204">
        <f>Income!C74</f>
        <v>1153.8762301328136</v>
      </c>
      <c r="D27" s="204">
        <f>Income!D74</f>
        <v>1615.7715785771402</v>
      </c>
      <c r="E27" s="204">
        <f>Income!E74</f>
        <v>0</v>
      </c>
      <c r="F27" s="211">
        <f t="shared" si="16"/>
        <v>533.61746487937614</v>
      </c>
      <c r="G27" s="211">
        <f t="shared" si="16"/>
        <v>533.61746487937614</v>
      </c>
      <c r="H27" s="211">
        <f t="shared" si="16"/>
        <v>533.61746487937614</v>
      </c>
      <c r="I27" s="211">
        <f t="shared" si="16"/>
        <v>533.61746487937614</v>
      </c>
      <c r="J27" s="211">
        <f t="shared" si="16"/>
        <v>533.61746487937614</v>
      </c>
      <c r="K27" s="211">
        <f t="shared" si="16"/>
        <v>533.61746487937614</v>
      </c>
      <c r="L27" s="211">
        <f t="shared" si="16"/>
        <v>533.61746487937614</v>
      </c>
      <c r="M27" s="211">
        <f t="shared" si="16"/>
        <v>533.61746487937614</v>
      </c>
      <c r="N27" s="211">
        <f t="shared" si="16"/>
        <v>533.61746487937614</v>
      </c>
      <c r="O27" s="211">
        <f t="shared" si="16"/>
        <v>533.61746487937614</v>
      </c>
      <c r="P27" s="211">
        <f t="shared" si="17"/>
        <v>533.61746487937614</v>
      </c>
      <c r="Q27" s="211">
        <f t="shared" si="17"/>
        <v>533.61746487937614</v>
      </c>
      <c r="R27" s="211">
        <f t="shared" si="17"/>
        <v>533.61746487937614</v>
      </c>
      <c r="S27" s="211">
        <f t="shared" si="17"/>
        <v>533.61746487937614</v>
      </c>
      <c r="T27" s="211">
        <f t="shared" si="17"/>
        <v>533.61746487937614</v>
      </c>
      <c r="U27" s="211">
        <f t="shared" si="17"/>
        <v>533.61746487937614</v>
      </c>
      <c r="V27" s="211">
        <f t="shared" si="17"/>
        <v>533.61746487937614</v>
      </c>
      <c r="W27" s="211">
        <f t="shared" si="17"/>
        <v>533.61746487937614</v>
      </c>
      <c r="X27" s="211">
        <f t="shared" si="17"/>
        <v>533.61746487937614</v>
      </c>
      <c r="Y27" s="211">
        <f t="shared" si="17"/>
        <v>533.61746487937614</v>
      </c>
      <c r="Z27" s="211">
        <f t="shared" si="18"/>
        <v>533.61746487937614</v>
      </c>
      <c r="AA27" s="211">
        <f t="shared" si="18"/>
        <v>549.32021843009613</v>
      </c>
      <c r="AB27" s="211">
        <f t="shared" si="18"/>
        <v>565.02297198081601</v>
      </c>
      <c r="AC27" s="211">
        <f t="shared" si="18"/>
        <v>580.725725531536</v>
      </c>
      <c r="AD27" s="211">
        <f t="shared" si="18"/>
        <v>596.42847908225588</v>
      </c>
      <c r="AE27" s="211">
        <f t="shared" si="18"/>
        <v>612.13123263297587</v>
      </c>
      <c r="AF27" s="211">
        <f t="shared" si="18"/>
        <v>627.83398618369574</v>
      </c>
      <c r="AG27" s="211">
        <f t="shared" si="18"/>
        <v>643.53673973441573</v>
      </c>
      <c r="AH27" s="211">
        <f t="shared" si="18"/>
        <v>659.23949328513561</v>
      </c>
      <c r="AI27" s="211">
        <f t="shared" si="18"/>
        <v>674.9422468358556</v>
      </c>
      <c r="AJ27" s="211">
        <f t="shared" si="19"/>
        <v>690.64500038657548</v>
      </c>
      <c r="AK27" s="211">
        <f t="shared" si="19"/>
        <v>706.34775393729547</v>
      </c>
      <c r="AL27" s="211">
        <f t="shared" si="19"/>
        <v>722.05050748801534</v>
      </c>
      <c r="AM27" s="211">
        <f t="shared" si="19"/>
        <v>737.75326103873533</v>
      </c>
      <c r="AN27" s="211">
        <f t="shared" si="19"/>
        <v>753.45601458945521</v>
      </c>
      <c r="AO27" s="211">
        <f t="shared" si="19"/>
        <v>769.1587681401752</v>
      </c>
      <c r="AP27" s="211">
        <f t="shared" si="19"/>
        <v>784.86152169089507</v>
      </c>
      <c r="AQ27" s="211">
        <f t="shared" si="19"/>
        <v>800.56427524161495</v>
      </c>
      <c r="AR27" s="211">
        <f t="shared" si="19"/>
        <v>816.26702879233494</v>
      </c>
      <c r="AS27" s="211">
        <f t="shared" si="19"/>
        <v>831.96978234305493</v>
      </c>
      <c r="AT27" s="211">
        <f t="shared" si="20"/>
        <v>847.67253589377492</v>
      </c>
      <c r="AU27" s="211">
        <f t="shared" si="20"/>
        <v>863.3752894444948</v>
      </c>
      <c r="AV27" s="211">
        <f t="shared" si="20"/>
        <v>879.07804299521467</v>
      </c>
      <c r="AW27" s="211">
        <f t="shared" si="20"/>
        <v>894.78079654593466</v>
      </c>
      <c r="AX27" s="211">
        <f t="shared" si="20"/>
        <v>910.48355009665465</v>
      </c>
      <c r="AY27" s="211">
        <f t="shared" si="20"/>
        <v>926.18630364737453</v>
      </c>
      <c r="AZ27" s="211">
        <f t="shared" si="20"/>
        <v>941.88905719809441</v>
      </c>
      <c r="BA27" s="211">
        <f t="shared" si="20"/>
        <v>957.5918107488144</v>
      </c>
      <c r="BB27" s="211">
        <f t="shared" si="20"/>
        <v>973.29456429953439</v>
      </c>
      <c r="BC27" s="211">
        <f t="shared" si="20"/>
        <v>988.99731785025426</v>
      </c>
      <c r="BD27" s="211">
        <f t="shared" si="21"/>
        <v>1004.7000714009743</v>
      </c>
      <c r="BE27" s="211">
        <f t="shared" si="21"/>
        <v>1020.4028249516941</v>
      </c>
      <c r="BF27" s="211">
        <f t="shared" si="21"/>
        <v>1036.1055785024141</v>
      </c>
      <c r="BG27" s="211">
        <f t="shared" si="21"/>
        <v>1051.8083320531341</v>
      </c>
      <c r="BH27" s="211">
        <f t="shared" si="21"/>
        <v>1067.5110856038539</v>
      </c>
      <c r="BI27" s="211">
        <f t="shared" si="21"/>
        <v>1083.2138391545739</v>
      </c>
      <c r="BJ27" s="211">
        <f t="shared" si="21"/>
        <v>1098.9165927052939</v>
      </c>
      <c r="BK27" s="211">
        <f t="shared" si="21"/>
        <v>1114.6193462560138</v>
      </c>
      <c r="BL27" s="211">
        <f t="shared" si="21"/>
        <v>1130.3220998067336</v>
      </c>
      <c r="BM27" s="211">
        <f t="shared" si="21"/>
        <v>1146.0248533574536</v>
      </c>
      <c r="BN27" s="211">
        <f t="shared" si="22"/>
        <v>1161.5744859402191</v>
      </c>
      <c r="BO27" s="211">
        <f t="shared" si="22"/>
        <v>1176.97099755503</v>
      </c>
      <c r="BP27" s="211">
        <f t="shared" si="22"/>
        <v>1192.3675091698408</v>
      </c>
      <c r="BQ27" s="211">
        <f t="shared" si="22"/>
        <v>1207.7640207846516</v>
      </c>
      <c r="BR27" s="211">
        <f t="shared" si="22"/>
        <v>1223.1605323994627</v>
      </c>
      <c r="BS27" s="211">
        <f t="shared" si="22"/>
        <v>1238.5570440142735</v>
      </c>
      <c r="BT27" s="211">
        <f t="shared" si="22"/>
        <v>1253.9535556290843</v>
      </c>
      <c r="BU27" s="211">
        <f t="shared" si="22"/>
        <v>1269.3500672438952</v>
      </c>
      <c r="BV27" s="211">
        <f t="shared" si="22"/>
        <v>1284.746578858706</v>
      </c>
      <c r="BW27" s="211">
        <f t="shared" si="22"/>
        <v>1300.1430904735171</v>
      </c>
      <c r="BX27" s="211">
        <f t="shared" si="23"/>
        <v>1315.5396020883279</v>
      </c>
      <c r="BY27" s="211">
        <f t="shared" si="23"/>
        <v>1330.9361137031387</v>
      </c>
      <c r="BZ27" s="211">
        <f t="shared" si="23"/>
        <v>1346.3326253179496</v>
      </c>
      <c r="CA27" s="211">
        <f t="shared" si="23"/>
        <v>1361.7291369327606</v>
      </c>
      <c r="CB27" s="211">
        <f t="shared" si="23"/>
        <v>1377.1256485475715</v>
      </c>
      <c r="CC27" s="211">
        <f t="shared" si="23"/>
        <v>1392.5221601623823</v>
      </c>
      <c r="CD27" s="211">
        <f t="shared" si="23"/>
        <v>1407.9186717771931</v>
      </c>
      <c r="CE27" s="211">
        <f t="shared" si="23"/>
        <v>1423.3151833920042</v>
      </c>
      <c r="CF27" s="211">
        <f t="shared" si="23"/>
        <v>1438.711695006815</v>
      </c>
      <c r="CG27" s="211">
        <f t="shared" si="23"/>
        <v>1454.1082066216259</v>
      </c>
      <c r="CH27" s="211">
        <f t="shared" si="24"/>
        <v>1469.5047182364369</v>
      </c>
      <c r="CI27" s="211">
        <f t="shared" si="24"/>
        <v>1484.9012298512475</v>
      </c>
      <c r="CJ27" s="211">
        <f t="shared" si="24"/>
        <v>1500.2977414660586</v>
      </c>
      <c r="CK27" s="211">
        <f t="shared" si="24"/>
        <v>1515.6942530808694</v>
      </c>
      <c r="CL27" s="211">
        <f t="shared" si="24"/>
        <v>1531.0907646956803</v>
      </c>
      <c r="CM27" s="211">
        <f t="shared" si="24"/>
        <v>1546.4872763104913</v>
      </c>
      <c r="CN27" s="211">
        <f t="shared" si="24"/>
        <v>1561.8837879253019</v>
      </c>
      <c r="CO27" s="211">
        <f t="shared" si="24"/>
        <v>1577.280299540113</v>
      </c>
      <c r="CP27" s="211">
        <f t="shared" si="24"/>
        <v>1592.6768111549238</v>
      </c>
      <c r="CQ27" s="211">
        <f t="shared" si="24"/>
        <v>1608.0733227697347</v>
      </c>
      <c r="CR27" s="211">
        <f t="shared" si="25"/>
        <v>1538.8300748353715</v>
      </c>
      <c r="CS27" s="211">
        <f t="shared" si="25"/>
        <v>1384.9470673518344</v>
      </c>
      <c r="CT27" s="211">
        <f t="shared" si="25"/>
        <v>1231.0640598682974</v>
      </c>
      <c r="CU27" s="211">
        <f t="shared" si="25"/>
        <v>1077.1810523847601</v>
      </c>
      <c r="CV27" s="211">
        <f t="shared" si="25"/>
        <v>923.29804490122297</v>
      </c>
      <c r="CW27" s="211">
        <f t="shared" si="25"/>
        <v>769.41503741768588</v>
      </c>
      <c r="CX27" s="211">
        <f t="shared" si="25"/>
        <v>615.53202993414857</v>
      </c>
      <c r="CY27" s="211">
        <f t="shared" si="25"/>
        <v>461.64902245061148</v>
      </c>
      <c r="CZ27" s="211">
        <f t="shared" si="25"/>
        <v>307.7660149670744</v>
      </c>
      <c r="DA27" s="211">
        <f t="shared" si="25"/>
        <v>153.88300748353731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91.16733845330333</v>
      </c>
      <c r="C30" s="204">
        <f>Income!C77</f>
        <v>91.16733845330333</v>
      </c>
      <c r="D30" s="204">
        <f>Income!D77</f>
        <v>138.92165859550985</v>
      </c>
      <c r="E30" s="204">
        <f>Income!E77</f>
        <v>0</v>
      </c>
      <c r="F30" s="211">
        <f t="shared" si="16"/>
        <v>91.16733845330333</v>
      </c>
      <c r="G30" s="211">
        <f t="shared" si="16"/>
        <v>91.16733845330333</v>
      </c>
      <c r="H30" s="211">
        <f t="shared" si="16"/>
        <v>91.16733845330333</v>
      </c>
      <c r="I30" s="211">
        <f t="shared" si="16"/>
        <v>91.16733845330333</v>
      </c>
      <c r="J30" s="211">
        <f t="shared" si="16"/>
        <v>91.16733845330333</v>
      </c>
      <c r="K30" s="211">
        <f t="shared" si="16"/>
        <v>91.16733845330333</v>
      </c>
      <c r="L30" s="211">
        <f t="shared" si="16"/>
        <v>91.16733845330333</v>
      </c>
      <c r="M30" s="211">
        <f t="shared" si="16"/>
        <v>91.16733845330333</v>
      </c>
      <c r="N30" s="211">
        <f t="shared" si="16"/>
        <v>91.16733845330333</v>
      </c>
      <c r="O30" s="211">
        <f t="shared" si="16"/>
        <v>91.16733845330333</v>
      </c>
      <c r="P30" s="211">
        <f t="shared" si="17"/>
        <v>91.16733845330333</v>
      </c>
      <c r="Q30" s="211">
        <f t="shared" si="17"/>
        <v>91.16733845330333</v>
      </c>
      <c r="R30" s="211">
        <f t="shared" si="17"/>
        <v>91.16733845330333</v>
      </c>
      <c r="S30" s="211">
        <f t="shared" si="17"/>
        <v>91.16733845330333</v>
      </c>
      <c r="T30" s="211">
        <f t="shared" si="17"/>
        <v>91.16733845330333</v>
      </c>
      <c r="U30" s="211">
        <f t="shared" si="17"/>
        <v>91.16733845330333</v>
      </c>
      <c r="V30" s="211">
        <f t="shared" si="17"/>
        <v>91.16733845330333</v>
      </c>
      <c r="W30" s="211">
        <f t="shared" si="17"/>
        <v>91.16733845330333</v>
      </c>
      <c r="X30" s="211">
        <f t="shared" si="17"/>
        <v>91.16733845330333</v>
      </c>
      <c r="Y30" s="211">
        <f t="shared" si="17"/>
        <v>91.16733845330333</v>
      </c>
      <c r="Z30" s="211">
        <f t="shared" si="18"/>
        <v>91.16733845330333</v>
      </c>
      <c r="AA30" s="211">
        <f t="shared" si="18"/>
        <v>91.16733845330333</v>
      </c>
      <c r="AB30" s="211">
        <f t="shared" si="18"/>
        <v>91.16733845330333</v>
      </c>
      <c r="AC30" s="211">
        <f t="shared" si="18"/>
        <v>91.16733845330333</v>
      </c>
      <c r="AD30" s="211">
        <f t="shared" si="18"/>
        <v>91.16733845330333</v>
      </c>
      <c r="AE30" s="211">
        <f t="shared" si="18"/>
        <v>91.16733845330333</v>
      </c>
      <c r="AF30" s="211">
        <f t="shared" si="18"/>
        <v>91.16733845330333</v>
      </c>
      <c r="AG30" s="211">
        <f t="shared" si="18"/>
        <v>91.16733845330333</v>
      </c>
      <c r="AH30" s="211">
        <f t="shared" si="18"/>
        <v>91.16733845330333</v>
      </c>
      <c r="AI30" s="211">
        <f t="shared" si="18"/>
        <v>91.16733845330333</v>
      </c>
      <c r="AJ30" s="211">
        <f t="shared" si="19"/>
        <v>91.16733845330333</v>
      </c>
      <c r="AK30" s="211">
        <f t="shared" si="19"/>
        <v>91.16733845330333</v>
      </c>
      <c r="AL30" s="211">
        <f t="shared" si="19"/>
        <v>91.16733845330333</v>
      </c>
      <c r="AM30" s="211">
        <f t="shared" si="19"/>
        <v>91.16733845330333</v>
      </c>
      <c r="AN30" s="211">
        <f t="shared" si="19"/>
        <v>91.16733845330333</v>
      </c>
      <c r="AO30" s="211">
        <f t="shared" si="19"/>
        <v>91.16733845330333</v>
      </c>
      <c r="AP30" s="211">
        <f t="shared" si="19"/>
        <v>91.16733845330333</v>
      </c>
      <c r="AQ30" s="211">
        <f t="shared" si="19"/>
        <v>91.16733845330333</v>
      </c>
      <c r="AR30" s="211">
        <f t="shared" si="19"/>
        <v>91.16733845330333</v>
      </c>
      <c r="AS30" s="211">
        <f t="shared" si="19"/>
        <v>91.16733845330333</v>
      </c>
      <c r="AT30" s="211">
        <f t="shared" si="20"/>
        <v>91.16733845330333</v>
      </c>
      <c r="AU30" s="211">
        <f t="shared" si="20"/>
        <v>91.16733845330333</v>
      </c>
      <c r="AV30" s="211">
        <f t="shared" si="20"/>
        <v>91.16733845330333</v>
      </c>
      <c r="AW30" s="211">
        <f t="shared" si="20"/>
        <v>91.16733845330333</v>
      </c>
      <c r="AX30" s="211">
        <f t="shared" si="20"/>
        <v>91.16733845330333</v>
      </c>
      <c r="AY30" s="211">
        <f t="shared" si="20"/>
        <v>91.16733845330333</v>
      </c>
      <c r="AZ30" s="211">
        <f t="shared" si="20"/>
        <v>91.16733845330333</v>
      </c>
      <c r="BA30" s="211">
        <f t="shared" si="20"/>
        <v>91.16733845330333</v>
      </c>
      <c r="BB30" s="211">
        <f t="shared" si="20"/>
        <v>91.16733845330333</v>
      </c>
      <c r="BC30" s="211">
        <f t="shared" si="20"/>
        <v>91.16733845330333</v>
      </c>
      <c r="BD30" s="211">
        <f t="shared" si="21"/>
        <v>91.16733845330333</v>
      </c>
      <c r="BE30" s="211">
        <f t="shared" si="21"/>
        <v>91.16733845330333</v>
      </c>
      <c r="BF30" s="211">
        <f t="shared" si="21"/>
        <v>91.16733845330333</v>
      </c>
      <c r="BG30" s="211">
        <f t="shared" si="21"/>
        <v>91.16733845330333</v>
      </c>
      <c r="BH30" s="211">
        <f t="shared" si="21"/>
        <v>91.16733845330333</v>
      </c>
      <c r="BI30" s="211">
        <f t="shared" si="21"/>
        <v>91.16733845330333</v>
      </c>
      <c r="BJ30" s="211">
        <f t="shared" si="21"/>
        <v>91.16733845330333</v>
      </c>
      <c r="BK30" s="211">
        <f t="shared" si="21"/>
        <v>91.16733845330333</v>
      </c>
      <c r="BL30" s="211">
        <f t="shared" si="21"/>
        <v>91.16733845330333</v>
      </c>
      <c r="BM30" s="211">
        <f t="shared" si="21"/>
        <v>91.16733845330333</v>
      </c>
      <c r="BN30" s="211">
        <f t="shared" si="22"/>
        <v>91.963243789006768</v>
      </c>
      <c r="BO30" s="211">
        <f t="shared" si="22"/>
        <v>93.555054460413658</v>
      </c>
      <c r="BP30" s="211">
        <f t="shared" si="22"/>
        <v>95.146865131820533</v>
      </c>
      <c r="BQ30" s="211">
        <f t="shared" si="22"/>
        <v>96.738675803227423</v>
      </c>
      <c r="BR30" s="211">
        <f t="shared" si="22"/>
        <v>98.330486474634313</v>
      </c>
      <c r="BS30" s="211">
        <f t="shared" si="22"/>
        <v>99.922297146041188</v>
      </c>
      <c r="BT30" s="211">
        <f t="shared" si="22"/>
        <v>101.51410781744808</v>
      </c>
      <c r="BU30" s="211">
        <f t="shared" si="22"/>
        <v>103.10591848885497</v>
      </c>
      <c r="BV30" s="211">
        <f t="shared" si="22"/>
        <v>104.69772916026184</v>
      </c>
      <c r="BW30" s="211">
        <f t="shared" si="22"/>
        <v>106.28953983166873</v>
      </c>
      <c r="BX30" s="211">
        <f t="shared" si="23"/>
        <v>107.88135050307561</v>
      </c>
      <c r="BY30" s="211">
        <f t="shared" si="23"/>
        <v>109.4731611744825</v>
      </c>
      <c r="BZ30" s="211">
        <f t="shared" si="23"/>
        <v>111.06497184588937</v>
      </c>
      <c r="CA30" s="211">
        <f t="shared" si="23"/>
        <v>112.65678251729626</v>
      </c>
      <c r="CB30" s="211">
        <f t="shared" si="23"/>
        <v>114.24859318870315</v>
      </c>
      <c r="CC30" s="211">
        <f t="shared" si="23"/>
        <v>115.84040386011003</v>
      </c>
      <c r="CD30" s="211">
        <f t="shared" si="23"/>
        <v>117.43221453151692</v>
      </c>
      <c r="CE30" s="211">
        <f t="shared" si="23"/>
        <v>119.02402520292381</v>
      </c>
      <c r="CF30" s="211">
        <f t="shared" si="23"/>
        <v>120.61583587433068</v>
      </c>
      <c r="CG30" s="211">
        <f t="shared" si="23"/>
        <v>122.20764654573757</v>
      </c>
      <c r="CH30" s="211">
        <f t="shared" si="24"/>
        <v>123.79945721714446</v>
      </c>
      <c r="CI30" s="211">
        <f t="shared" si="24"/>
        <v>125.39126788855134</v>
      </c>
      <c r="CJ30" s="211">
        <f t="shared" si="24"/>
        <v>126.98307855995822</v>
      </c>
      <c r="CK30" s="211">
        <f t="shared" si="24"/>
        <v>128.57488923136512</v>
      </c>
      <c r="CL30" s="211">
        <f t="shared" si="24"/>
        <v>130.166699902772</v>
      </c>
      <c r="CM30" s="211">
        <f t="shared" si="24"/>
        <v>131.75851057417887</v>
      </c>
      <c r="CN30" s="211">
        <f t="shared" si="24"/>
        <v>133.35032124558575</v>
      </c>
      <c r="CO30" s="211">
        <f t="shared" si="24"/>
        <v>134.94213191699265</v>
      </c>
      <c r="CP30" s="211">
        <f t="shared" si="24"/>
        <v>136.53394258839953</v>
      </c>
      <c r="CQ30" s="211">
        <f t="shared" si="24"/>
        <v>138.1257532598064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38090.2244443776</v>
      </c>
      <c r="C38" s="204">
        <f>Income!C88</f>
        <v>47616.686559471869</v>
      </c>
      <c r="D38" s="204">
        <f>Income!D88</f>
        <v>93185.606732636836</v>
      </c>
      <c r="E38" s="204">
        <f>Income!E88</f>
        <v>0</v>
      </c>
      <c r="F38" s="205">
        <f t="shared" ref="F38:AK38" si="26">SUM(F25:F37)</f>
        <v>33050.224444377593</v>
      </c>
      <c r="G38" s="205">
        <f t="shared" si="26"/>
        <v>33050.224444377593</v>
      </c>
      <c r="H38" s="205">
        <f t="shared" si="26"/>
        <v>33050.224444377593</v>
      </c>
      <c r="I38" s="205">
        <f t="shared" si="26"/>
        <v>33050.224444377593</v>
      </c>
      <c r="J38" s="205">
        <f t="shared" si="26"/>
        <v>33050.224444377593</v>
      </c>
      <c r="K38" s="205">
        <f t="shared" si="26"/>
        <v>33050.224444377593</v>
      </c>
      <c r="L38" s="205">
        <f t="shared" si="26"/>
        <v>33050.224444377593</v>
      </c>
      <c r="M38" s="205">
        <f t="shared" si="26"/>
        <v>33050.224444377593</v>
      </c>
      <c r="N38" s="205">
        <f t="shared" si="26"/>
        <v>33050.224444377593</v>
      </c>
      <c r="O38" s="205">
        <f t="shared" si="26"/>
        <v>33050.224444377593</v>
      </c>
      <c r="P38" s="205">
        <f t="shared" si="26"/>
        <v>33050.224444377593</v>
      </c>
      <c r="Q38" s="205">
        <f t="shared" si="26"/>
        <v>33050.224444377593</v>
      </c>
      <c r="R38" s="205">
        <f t="shared" si="26"/>
        <v>33050.224444377593</v>
      </c>
      <c r="S38" s="205">
        <f t="shared" si="26"/>
        <v>33050.224444377593</v>
      </c>
      <c r="T38" s="205">
        <f t="shared" si="26"/>
        <v>33050.224444377593</v>
      </c>
      <c r="U38" s="205">
        <f t="shared" si="26"/>
        <v>33050.224444377593</v>
      </c>
      <c r="V38" s="205">
        <f t="shared" si="26"/>
        <v>33050.224444377593</v>
      </c>
      <c r="W38" s="205">
        <f t="shared" si="26"/>
        <v>33050.224444377593</v>
      </c>
      <c r="X38" s="205">
        <f t="shared" si="26"/>
        <v>33050.224444377593</v>
      </c>
      <c r="Y38" s="205">
        <f t="shared" si="26"/>
        <v>33050.224444377593</v>
      </c>
      <c r="Z38" s="205">
        <f t="shared" si="26"/>
        <v>33050.224444377593</v>
      </c>
      <c r="AA38" s="205">
        <f t="shared" si="26"/>
        <v>33236.717156152132</v>
      </c>
      <c r="AB38" s="205">
        <f t="shared" si="26"/>
        <v>33423.209867926671</v>
      </c>
      <c r="AC38" s="205">
        <f t="shared" si="26"/>
        <v>33609.70257970121</v>
      </c>
      <c r="AD38" s="205">
        <f t="shared" si="26"/>
        <v>33796.195291475749</v>
      </c>
      <c r="AE38" s="205">
        <f t="shared" si="26"/>
        <v>33982.688003250289</v>
      </c>
      <c r="AF38" s="205">
        <f t="shared" si="26"/>
        <v>34169.180715024821</v>
      </c>
      <c r="AG38" s="205">
        <f t="shared" si="26"/>
        <v>34355.67342679936</v>
      </c>
      <c r="AH38" s="205">
        <f t="shared" si="26"/>
        <v>34542.166138573906</v>
      </c>
      <c r="AI38" s="205">
        <f t="shared" si="26"/>
        <v>34728.658850348445</v>
      </c>
      <c r="AJ38" s="205">
        <f t="shared" si="26"/>
        <v>34915.151562122977</v>
      </c>
      <c r="AK38" s="205">
        <f t="shared" si="26"/>
        <v>35101.644273897517</v>
      </c>
      <c r="AL38" s="205">
        <f t="shared" ref="AL38:BQ38" si="27">SUM(AL25:AL37)</f>
        <v>35288.136985672056</v>
      </c>
      <c r="AM38" s="205">
        <f t="shared" si="27"/>
        <v>35474.629697446595</v>
      </c>
      <c r="AN38" s="205">
        <f t="shared" si="27"/>
        <v>35661.122409221134</v>
      </c>
      <c r="AO38" s="205">
        <f t="shared" si="27"/>
        <v>35847.615120995673</v>
      </c>
      <c r="AP38" s="205">
        <f t="shared" si="27"/>
        <v>36034.107832770213</v>
      </c>
      <c r="AQ38" s="205">
        <f t="shared" si="27"/>
        <v>36220.600544544752</v>
      </c>
      <c r="AR38" s="205">
        <f t="shared" si="27"/>
        <v>36407.093256319291</v>
      </c>
      <c r="AS38" s="205">
        <f t="shared" si="27"/>
        <v>36593.58596809383</v>
      </c>
      <c r="AT38" s="205">
        <f t="shared" si="27"/>
        <v>36780.078679868369</v>
      </c>
      <c r="AU38" s="205">
        <f t="shared" si="27"/>
        <v>36966.571391642909</v>
      </c>
      <c r="AV38" s="205">
        <f t="shared" si="27"/>
        <v>37153.06410341744</v>
      </c>
      <c r="AW38" s="205">
        <f t="shared" si="27"/>
        <v>37339.55681519198</v>
      </c>
      <c r="AX38" s="205">
        <f t="shared" si="27"/>
        <v>37526.049526966519</v>
      </c>
      <c r="AY38" s="205">
        <f t="shared" si="27"/>
        <v>37712.542238741058</v>
      </c>
      <c r="AZ38" s="205">
        <f t="shared" si="27"/>
        <v>37899.034950515597</v>
      </c>
      <c r="BA38" s="205">
        <f t="shared" si="27"/>
        <v>38085.527662290137</v>
      </c>
      <c r="BB38" s="205">
        <f t="shared" si="27"/>
        <v>38272.020374064676</v>
      </c>
      <c r="BC38" s="205">
        <f t="shared" si="27"/>
        <v>38458.513085839215</v>
      </c>
      <c r="BD38" s="205">
        <f t="shared" si="27"/>
        <v>38645.005797613747</v>
      </c>
      <c r="BE38" s="205">
        <f t="shared" si="27"/>
        <v>38831.498509388286</v>
      </c>
      <c r="BF38" s="205">
        <f t="shared" si="27"/>
        <v>39017.991221162825</v>
      </c>
      <c r="BG38" s="205">
        <f t="shared" si="27"/>
        <v>39204.483932937372</v>
      </c>
      <c r="BH38" s="205">
        <f t="shared" si="27"/>
        <v>39390.976644711904</v>
      </c>
      <c r="BI38" s="205">
        <f t="shared" si="27"/>
        <v>39577.469356486443</v>
      </c>
      <c r="BJ38" s="205">
        <f t="shared" si="27"/>
        <v>39763.962068260982</v>
      </c>
      <c r="BK38" s="205">
        <f t="shared" si="27"/>
        <v>39950.454780035521</v>
      </c>
      <c r="BL38" s="205">
        <f t="shared" si="27"/>
        <v>40136.94749181006</v>
      </c>
      <c r="BM38" s="205">
        <f t="shared" si="27"/>
        <v>40323.4402035846</v>
      </c>
      <c r="BN38" s="205">
        <f t="shared" si="27"/>
        <v>41296.168562357954</v>
      </c>
      <c r="BO38" s="205">
        <f t="shared" si="27"/>
        <v>43055.132568130124</v>
      </c>
      <c r="BP38" s="205">
        <f t="shared" si="27"/>
        <v>44814.096573902279</v>
      </c>
      <c r="BQ38" s="205">
        <f t="shared" si="27"/>
        <v>46573.060579674449</v>
      </c>
      <c r="BR38" s="205">
        <f t="shared" ref="BR38:CW38" si="28">SUM(BR25:BR37)</f>
        <v>48332.024585446612</v>
      </c>
      <c r="BS38" s="205">
        <f t="shared" si="28"/>
        <v>50090.988591218782</v>
      </c>
      <c r="BT38" s="205">
        <f t="shared" si="28"/>
        <v>51849.952596990945</v>
      </c>
      <c r="BU38" s="205">
        <f t="shared" si="28"/>
        <v>53608.916602763114</v>
      </c>
      <c r="BV38" s="205">
        <f t="shared" si="28"/>
        <v>55367.880608535284</v>
      </c>
      <c r="BW38" s="205">
        <f t="shared" si="28"/>
        <v>57126.844614307454</v>
      </c>
      <c r="BX38" s="205">
        <f t="shared" si="28"/>
        <v>58885.80862007961</v>
      </c>
      <c r="BY38" s="205">
        <f t="shared" si="28"/>
        <v>60644.772625851772</v>
      </c>
      <c r="BZ38" s="205">
        <f t="shared" si="28"/>
        <v>62403.73663162395</v>
      </c>
      <c r="CA38" s="205">
        <f t="shared" si="28"/>
        <v>64162.700637396119</v>
      </c>
      <c r="CB38" s="205">
        <f t="shared" si="28"/>
        <v>65921.664643168275</v>
      </c>
      <c r="CC38" s="205">
        <f t="shared" si="28"/>
        <v>67680.628648940445</v>
      </c>
      <c r="CD38" s="205">
        <f t="shared" si="28"/>
        <v>69439.5926547126</v>
      </c>
      <c r="CE38" s="205">
        <f t="shared" si="28"/>
        <v>71198.556660484785</v>
      </c>
      <c r="CF38" s="205">
        <f t="shared" si="28"/>
        <v>72957.520666256954</v>
      </c>
      <c r="CG38" s="205">
        <f t="shared" si="28"/>
        <v>74716.48467202911</v>
      </c>
      <c r="CH38" s="205">
        <f t="shared" si="28"/>
        <v>76475.44867780128</v>
      </c>
      <c r="CI38" s="205">
        <f t="shared" si="28"/>
        <v>78234.412683573435</v>
      </c>
      <c r="CJ38" s="205">
        <f t="shared" si="28"/>
        <v>79993.376689345605</v>
      </c>
      <c r="CK38" s="205">
        <f t="shared" si="28"/>
        <v>81752.340695117775</v>
      </c>
      <c r="CL38" s="205">
        <f t="shared" si="28"/>
        <v>83511.304700889945</v>
      </c>
      <c r="CM38" s="205">
        <f t="shared" si="28"/>
        <v>85270.2687066621</v>
      </c>
      <c r="CN38" s="205">
        <f t="shared" si="28"/>
        <v>87029.23271243427</v>
      </c>
      <c r="CO38" s="205">
        <f t="shared" si="28"/>
        <v>88788.19671820644</v>
      </c>
      <c r="CP38" s="205">
        <f t="shared" si="28"/>
        <v>90547.160723978595</v>
      </c>
      <c r="CQ38" s="205">
        <f t="shared" si="28"/>
        <v>92306.124729750765</v>
      </c>
      <c r="CR38" s="205">
        <f t="shared" si="28"/>
        <v>88748.196888225561</v>
      </c>
      <c r="CS38" s="205">
        <f t="shared" si="28"/>
        <v>79873.377199403025</v>
      </c>
      <c r="CT38" s="205">
        <f t="shared" si="28"/>
        <v>70998.55751058046</v>
      </c>
      <c r="CU38" s="205">
        <f t="shared" si="28"/>
        <v>62123.737821757903</v>
      </c>
      <c r="CV38" s="205">
        <f t="shared" si="28"/>
        <v>53248.918132935338</v>
      </c>
      <c r="CW38" s="205">
        <f t="shared" si="28"/>
        <v>44374.09844411278</v>
      </c>
      <c r="CX38" s="205">
        <f>SUM(CX25:CX37)</f>
        <v>35499.27875529023</v>
      </c>
      <c r="CY38" s="205">
        <f>SUM(CY25:CY37)</f>
        <v>26624.459066467673</v>
      </c>
      <c r="CZ38" s="205">
        <f>SUM(CZ25:CZ37)</f>
        <v>17749.639377645111</v>
      </c>
      <c r="DA38" s="205">
        <f>SUM(DA25:DA37)</f>
        <v>8874.8196888225539</v>
      </c>
    </row>
    <row r="39" spans="1:105">
      <c r="A39" s="202" t="str">
        <f>Income!A89</f>
        <v>Food Poverty line</v>
      </c>
      <c r="B39" s="204">
        <f>Income!B89</f>
        <v>22640.281830628079</v>
      </c>
      <c r="C39" s="204">
        <f>Income!C89</f>
        <v>22640.281830628079</v>
      </c>
      <c r="D39" s="204">
        <f>Income!D89</f>
        <v>22640.281830628079</v>
      </c>
      <c r="E39" s="204">
        <f>Income!E89</f>
        <v>0</v>
      </c>
      <c r="F39" s="205">
        <f t="shared" ref="F39:U39" si="29">IF(F$2&lt;=($B$2+$C$2+$D$2),IF(F$2&lt;=($B$2+$C$2),IF(F$2&lt;=$B$2,$B39,$C39),$D39),$E39)</f>
        <v>22640.281830628079</v>
      </c>
      <c r="G39" s="205">
        <f t="shared" si="29"/>
        <v>22640.281830628079</v>
      </c>
      <c r="H39" s="205">
        <f t="shared" si="29"/>
        <v>22640.281830628079</v>
      </c>
      <c r="I39" s="205">
        <f t="shared" si="29"/>
        <v>22640.281830628079</v>
      </c>
      <c r="J39" s="205">
        <f t="shared" si="29"/>
        <v>22640.281830628079</v>
      </c>
      <c r="K39" s="205">
        <f t="shared" si="29"/>
        <v>22640.281830628079</v>
      </c>
      <c r="L39" s="205">
        <f t="shared" si="29"/>
        <v>22640.281830628079</v>
      </c>
      <c r="M39" s="205">
        <f t="shared" si="29"/>
        <v>22640.281830628079</v>
      </c>
      <c r="N39" s="205">
        <f t="shared" si="29"/>
        <v>22640.281830628079</v>
      </c>
      <c r="O39" s="205">
        <f t="shared" si="29"/>
        <v>22640.281830628079</v>
      </c>
      <c r="P39" s="205">
        <f t="shared" si="29"/>
        <v>22640.281830628079</v>
      </c>
      <c r="Q39" s="205">
        <f t="shared" si="29"/>
        <v>22640.281830628079</v>
      </c>
      <c r="R39" s="205">
        <f t="shared" si="29"/>
        <v>22640.281830628079</v>
      </c>
      <c r="S39" s="205">
        <f t="shared" si="29"/>
        <v>22640.281830628079</v>
      </c>
      <c r="T39" s="205">
        <f t="shared" si="29"/>
        <v>22640.281830628079</v>
      </c>
      <c r="U39" s="205">
        <f t="shared" si="29"/>
        <v>22640.281830628079</v>
      </c>
      <c r="V39" s="205">
        <f t="shared" ref="V39:AK40" si="30">IF(V$2&lt;=($B$2+$C$2+$D$2),IF(V$2&lt;=($B$2+$C$2),IF(V$2&lt;=$B$2,$B39,$C39),$D39),$E39)</f>
        <v>22640.281830628079</v>
      </c>
      <c r="W39" s="205">
        <f t="shared" si="30"/>
        <v>22640.281830628079</v>
      </c>
      <c r="X39" s="205">
        <f t="shared" si="30"/>
        <v>22640.281830628079</v>
      </c>
      <c r="Y39" s="205">
        <f t="shared" si="30"/>
        <v>22640.281830628079</v>
      </c>
      <c r="Z39" s="205">
        <f t="shared" si="30"/>
        <v>22640.281830628079</v>
      </c>
      <c r="AA39" s="205">
        <f t="shared" si="30"/>
        <v>22640.281830628079</v>
      </c>
      <c r="AB39" s="205">
        <f t="shared" si="30"/>
        <v>22640.281830628079</v>
      </c>
      <c r="AC39" s="205">
        <f t="shared" si="30"/>
        <v>22640.281830628079</v>
      </c>
      <c r="AD39" s="205">
        <f t="shared" si="30"/>
        <v>22640.281830628079</v>
      </c>
      <c r="AE39" s="205">
        <f t="shared" si="30"/>
        <v>22640.281830628079</v>
      </c>
      <c r="AF39" s="205">
        <f t="shared" si="30"/>
        <v>22640.281830628079</v>
      </c>
      <c r="AG39" s="205">
        <f t="shared" si="30"/>
        <v>22640.281830628079</v>
      </c>
      <c r="AH39" s="205">
        <f t="shared" si="30"/>
        <v>22640.281830628079</v>
      </c>
      <c r="AI39" s="205">
        <f t="shared" si="30"/>
        <v>22640.281830628079</v>
      </c>
      <c r="AJ39" s="205">
        <f t="shared" si="30"/>
        <v>22640.281830628079</v>
      </c>
      <c r="AK39" s="205">
        <f t="shared" si="30"/>
        <v>22640.281830628079</v>
      </c>
      <c r="AL39" s="205">
        <f t="shared" ref="AL39:BA40" si="31">IF(AL$2&lt;=($B$2+$C$2+$D$2),IF(AL$2&lt;=($B$2+$C$2),IF(AL$2&lt;=$B$2,$B39,$C39),$D39),$E39)</f>
        <v>22640.281830628079</v>
      </c>
      <c r="AM39" s="205">
        <f t="shared" si="31"/>
        <v>22640.281830628079</v>
      </c>
      <c r="AN39" s="205">
        <f t="shared" si="31"/>
        <v>22640.281830628079</v>
      </c>
      <c r="AO39" s="205">
        <f t="shared" si="31"/>
        <v>22640.281830628079</v>
      </c>
      <c r="AP39" s="205">
        <f t="shared" si="31"/>
        <v>22640.281830628079</v>
      </c>
      <c r="AQ39" s="205">
        <f t="shared" si="31"/>
        <v>22640.281830628079</v>
      </c>
      <c r="AR39" s="205">
        <f t="shared" si="31"/>
        <v>22640.281830628079</v>
      </c>
      <c r="AS39" s="205">
        <f t="shared" si="31"/>
        <v>22640.281830628079</v>
      </c>
      <c r="AT39" s="205">
        <f t="shared" si="31"/>
        <v>22640.281830628079</v>
      </c>
      <c r="AU39" s="205">
        <f t="shared" si="31"/>
        <v>22640.281830628079</v>
      </c>
      <c r="AV39" s="205">
        <f t="shared" si="31"/>
        <v>22640.281830628079</v>
      </c>
      <c r="AW39" s="205">
        <f t="shared" si="31"/>
        <v>22640.281830628079</v>
      </c>
      <c r="AX39" s="205">
        <f t="shared" si="31"/>
        <v>22640.281830628079</v>
      </c>
      <c r="AY39" s="205">
        <f t="shared" si="31"/>
        <v>22640.281830628079</v>
      </c>
      <c r="AZ39" s="205">
        <f t="shared" si="31"/>
        <v>22640.281830628079</v>
      </c>
      <c r="BA39" s="205">
        <f t="shared" si="31"/>
        <v>22640.281830628079</v>
      </c>
      <c r="BB39" s="205">
        <f t="shared" ref="BB39:CD40" si="32">IF(BB$2&lt;=($B$2+$C$2+$D$2),IF(BB$2&lt;=($B$2+$C$2),IF(BB$2&lt;=$B$2,$B39,$C39),$D39),$E39)</f>
        <v>22640.281830628079</v>
      </c>
      <c r="BC39" s="205">
        <f t="shared" si="32"/>
        <v>22640.281830628079</v>
      </c>
      <c r="BD39" s="205">
        <f t="shared" si="32"/>
        <v>22640.281830628079</v>
      </c>
      <c r="BE39" s="205">
        <f t="shared" si="32"/>
        <v>22640.281830628079</v>
      </c>
      <c r="BF39" s="205">
        <f t="shared" si="32"/>
        <v>22640.281830628079</v>
      </c>
      <c r="BG39" s="205">
        <f t="shared" si="32"/>
        <v>22640.281830628079</v>
      </c>
      <c r="BH39" s="205">
        <f t="shared" si="32"/>
        <v>22640.281830628079</v>
      </c>
      <c r="BI39" s="205">
        <f t="shared" si="32"/>
        <v>22640.281830628079</v>
      </c>
      <c r="BJ39" s="205">
        <f t="shared" si="32"/>
        <v>22640.281830628079</v>
      </c>
      <c r="BK39" s="205">
        <f t="shared" si="32"/>
        <v>22640.281830628079</v>
      </c>
      <c r="BL39" s="205">
        <f t="shared" si="32"/>
        <v>22640.281830628079</v>
      </c>
      <c r="BM39" s="205">
        <f t="shared" si="32"/>
        <v>22640.281830628079</v>
      </c>
      <c r="BN39" s="205">
        <f t="shared" si="32"/>
        <v>22640.281830628079</v>
      </c>
      <c r="BO39" s="205">
        <f t="shared" si="32"/>
        <v>22640.281830628079</v>
      </c>
      <c r="BP39" s="205">
        <f t="shared" si="32"/>
        <v>22640.281830628079</v>
      </c>
      <c r="BQ39" s="205">
        <f t="shared" si="32"/>
        <v>22640.281830628079</v>
      </c>
      <c r="BR39" s="205">
        <f t="shared" si="32"/>
        <v>22640.281830628079</v>
      </c>
      <c r="BS39" s="205">
        <f t="shared" si="32"/>
        <v>22640.281830628079</v>
      </c>
      <c r="BT39" s="205">
        <f t="shared" si="32"/>
        <v>22640.281830628079</v>
      </c>
      <c r="BU39" s="205">
        <f t="shared" si="32"/>
        <v>22640.281830628079</v>
      </c>
      <c r="BV39" s="205">
        <f t="shared" si="32"/>
        <v>22640.281830628079</v>
      </c>
      <c r="BW39" s="205">
        <f t="shared" si="32"/>
        <v>22640.281830628079</v>
      </c>
      <c r="BX39" s="205">
        <f t="shared" si="32"/>
        <v>22640.281830628079</v>
      </c>
      <c r="BY39" s="205">
        <f t="shared" si="32"/>
        <v>22640.281830628079</v>
      </c>
      <c r="BZ39" s="205">
        <f t="shared" si="32"/>
        <v>22640.281830628079</v>
      </c>
      <c r="CA39" s="205">
        <f t="shared" si="32"/>
        <v>22640.281830628079</v>
      </c>
      <c r="CB39" s="205">
        <f t="shared" si="32"/>
        <v>22640.281830628079</v>
      </c>
      <c r="CC39" s="205">
        <f t="shared" si="32"/>
        <v>22640.281830628079</v>
      </c>
      <c r="CD39" s="205">
        <f t="shared" si="32"/>
        <v>22640.281830628079</v>
      </c>
      <c r="CE39" s="205">
        <f t="shared" ref="CE39:CR40" si="33">IF(CE$2&lt;=($B$2+$C$2+$D$2),IF(CE$2&lt;=($B$2+$C$2),IF(CE$2&lt;=$B$2,$B39,$C39),$D39),$E39)</f>
        <v>22640.281830628079</v>
      </c>
      <c r="CF39" s="205">
        <f t="shared" si="33"/>
        <v>22640.281830628079</v>
      </c>
      <c r="CG39" s="205">
        <f t="shared" si="33"/>
        <v>22640.281830628079</v>
      </c>
      <c r="CH39" s="205">
        <f t="shared" si="33"/>
        <v>22640.281830628079</v>
      </c>
      <c r="CI39" s="205">
        <f t="shared" si="33"/>
        <v>22640.281830628079</v>
      </c>
      <c r="CJ39" s="205">
        <f t="shared" si="33"/>
        <v>22640.281830628079</v>
      </c>
      <c r="CK39" s="205">
        <f t="shared" si="33"/>
        <v>22640.281830628079</v>
      </c>
      <c r="CL39" s="205">
        <f t="shared" si="33"/>
        <v>22640.281830628079</v>
      </c>
      <c r="CM39" s="205">
        <f t="shared" si="33"/>
        <v>22640.281830628079</v>
      </c>
      <c r="CN39" s="205">
        <f t="shared" si="33"/>
        <v>22640.281830628079</v>
      </c>
      <c r="CO39" s="205">
        <f t="shared" si="33"/>
        <v>22640.281830628079</v>
      </c>
      <c r="CP39" s="205">
        <f t="shared" si="33"/>
        <v>22640.281830628079</v>
      </c>
      <c r="CQ39" s="205">
        <f t="shared" si="33"/>
        <v>22640.281830628079</v>
      </c>
      <c r="CR39" s="205">
        <f t="shared" si="33"/>
        <v>22640.281830628079</v>
      </c>
      <c r="CS39" s="205">
        <f t="shared" ref="CS39:DA40" si="34">IF(CS$2&lt;=($B$2+$C$2+$D$2),IF(CS$2&lt;=($B$2+$C$2),IF(CS$2&lt;=$B$2,$B39,$C39),$D39),$E39)</f>
        <v>22640.281830628079</v>
      </c>
      <c r="CT39" s="205">
        <f t="shared" si="34"/>
        <v>22640.281830628079</v>
      </c>
      <c r="CU39" s="205">
        <f t="shared" si="34"/>
        <v>22640.281830628079</v>
      </c>
      <c r="CV39" s="205">
        <f t="shared" si="34"/>
        <v>22640.281830628079</v>
      </c>
      <c r="CW39" s="205">
        <f t="shared" si="34"/>
        <v>22640.281830628079</v>
      </c>
      <c r="CX39" s="205">
        <f t="shared" si="34"/>
        <v>22640.281830628079</v>
      </c>
      <c r="CY39" s="205">
        <f t="shared" si="34"/>
        <v>22640.281830628079</v>
      </c>
      <c r="CZ39" s="205">
        <f t="shared" si="34"/>
        <v>22640.281830628079</v>
      </c>
      <c r="DA39" s="205">
        <f t="shared" si="34"/>
        <v>22640.281830628079</v>
      </c>
    </row>
    <row r="40" spans="1:105">
      <c r="A40" s="202" t="str">
        <f>Income!A90</f>
        <v>Lower Bound Poverty line</v>
      </c>
      <c r="B40" s="204">
        <f>Income!B90</f>
        <v>38218.948497294747</v>
      </c>
      <c r="C40" s="204">
        <f>Income!C90</f>
        <v>38218.948497294747</v>
      </c>
      <c r="D40" s="204">
        <f>Income!D90</f>
        <v>38218.948497294747</v>
      </c>
      <c r="E40" s="204">
        <f>Income!E90</f>
        <v>0</v>
      </c>
      <c r="F40" s="205">
        <f t="shared" ref="F40:U40" si="35">IF(F$2&lt;=($B$2+$C$2+$D$2),IF(F$2&lt;=($B$2+$C$2),IF(F$2&lt;=$B$2,$B40,$C40),$D40),$E40)</f>
        <v>38218.948497294747</v>
      </c>
      <c r="G40" s="205">
        <f t="shared" si="35"/>
        <v>38218.948497294747</v>
      </c>
      <c r="H40" s="205">
        <f t="shared" si="35"/>
        <v>38218.948497294747</v>
      </c>
      <c r="I40" s="205">
        <f t="shared" si="35"/>
        <v>38218.948497294747</v>
      </c>
      <c r="J40" s="205">
        <f t="shared" si="35"/>
        <v>38218.948497294747</v>
      </c>
      <c r="K40" s="205">
        <f t="shared" si="35"/>
        <v>38218.948497294747</v>
      </c>
      <c r="L40" s="205">
        <f t="shared" si="35"/>
        <v>38218.948497294747</v>
      </c>
      <c r="M40" s="205">
        <f t="shared" si="35"/>
        <v>38218.948497294747</v>
      </c>
      <c r="N40" s="205">
        <f t="shared" si="35"/>
        <v>38218.948497294747</v>
      </c>
      <c r="O40" s="205">
        <f t="shared" si="35"/>
        <v>38218.948497294747</v>
      </c>
      <c r="P40" s="205">
        <f t="shared" si="35"/>
        <v>38218.948497294747</v>
      </c>
      <c r="Q40" s="205">
        <f t="shared" si="35"/>
        <v>38218.948497294747</v>
      </c>
      <c r="R40" s="205">
        <f t="shared" si="35"/>
        <v>38218.948497294747</v>
      </c>
      <c r="S40" s="205">
        <f t="shared" si="35"/>
        <v>38218.948497294747</v>
      </c>
      <c r="T40" s="205">
        <f t="shared" si="35"/>
        <v>38218.948497294747</v>
      </c>
      <c r="U40" s="205">
        <f t="shared" si="35"/>
        <v>38218.948497294747</v>
      </c>
      <c r="V40" s="205">
        <f t="shared" si="30"/>
        <v>38218.948497294747</v>
      </c>
      <c r="W40" s="205">
        <f t="shared" si="30"/>
        <v>38218.948497294747</v>
      </c>
      <c r="X40" s="205">
        <f t="shared" si="30"/>
        <v>38218.948497294747</v>
      </c>
      <c r="Y40" s="205">
        <f t="shared" si="30"/>
        <v>38218.948497294747</v>
      </c>
      <c r="Z40" s="205">
        <f t="shared" si="30"/>
        <v>38218.948497294747</v>
      </c>
      <c r="AA40" s="205">
        <f t="shared" si="30"/>
        <v>38218.948497294747</v>
      </c>
      <c r="AB40" s="205">
        <f t="shared" si="30"/>
        <v>38218.948497294747</v>
      </c>
      <c r="AC40" s="205">
        <f t="shared" si="30"/>
        <v>38218.948497294747</v>
      </c>
      <c r="AD40" s="205">
        <f t="shared" si="30"/>
        <v>38218.948497294747</v>
      </c>
      <c r="AE40" s="205">
        <f t="shared" si="30"/>
        <v>38218.948497294747</v>
      </c>
      <c r="AF40" s="205">
        <f t="shared" si="30"/>
        <v>38218.948497294747</v>
      </c>
      <c r="AG40" s="205">
        <f t="shared" si="30"/>
        <v>38218.948497294747</v>
      </c>
      <c r="AH40" s="205">
        <f t="shared" si="30"/>
        <v>38218.948497294747</v>
      </c>
      <c r="AI40" s="205">
        <f t="shared" si="30"/>
        <v>38218.948497294747</v>
      </c>
      <c r="AJ40" s="205">
        <f t="shared" si="30"/>
        <v>38218.948497294747</v>
      </c>
      <c r="AK40" s="205">
        <f t="shared" si="30"/>
        <v>38218.948497294747</v>
      </c>
      <c r="AL40" s="205">
        <f t="shared" si="31"/>
        <v>38218.948497294747</v>
      </c>
      <c r="AM40" s="205">
        <f t="shared" si="31"/>
        <v>38218.948497294747</v>
      </c>
      <c r="AN40" s="205">
        <f t="shared" si="31"/>
        <v>38218.948497294747</v>
      </c>
      <c r="AO40" s="205">
        <f t="shared" si="31"/>
        <v>38218.948497294747</v>
      </c>
      <c r="AP40" s="205">
        <f t="shared" si="31"/>
        <v>38218.948497294747</v>
      </c>
      <c r="AQ40" s="205">
        <f t="shared" si="31"/>
        <v>38218.948497294747</v>
      </c>
      <c r="AR40" s="205">
        <f t="shared" si="31"/>
        <v>38218.948497294747</v>
      </c>
      <c r="AS40" s="205">
        <f t="shared" si="31"/>
        <v>38218.948497294747</v>
      </c>
      <c r="AT40" s="205">
        <f t="shared" si="31"/>
        <v>38218.948497294747</v>
      </c>
      <c r="AU40" s="205">
        <f t="shared" si="31"/>
        <v>38218.948497294747</v>
      </c>
      <c r="AV40" s="205">
        <f t="shared" si="31"/>
        <v>38218.948497294747</v>
      </c>
      <c r="AW40" s="205">
        <f t="shared" si="31"/>
        <v>38218.948497294747</v>
      </c>
      <c r="AX40" s="205">
        <f t="shared" si="31"/>
        <v>38218.948497294747</v>
      </c>
      <c r="AY40" s="205">
        <f t="shared" si="31"/>
        <v>38218.948497294747</v>
      </c>
      <c r="AZ40" s="205">
        <f t="shared" si="31"/>
        <v>38218.948497294747</v>
      </c>
      <c r="BA40" s="205">
        <f t="shared" si="31"/>
        <v>38218.948497294747</v>
      </c>
      <c r="BB40" s="205">
        <f t="shared" si="32"/>
        <v>38218.948497294747</v>
      </c>
      <c r="BC40" s="205">
        <f t="shared" si="32"/>
        <v>38218.948497294747</v>
      </c>
      <c r="BD40" s="205">
        <f t="shared" si="32"/>
        <v>38218.948497294747</v>
      </c>
      <c r="BE40" s="205">
        <f t="shared" si="32"/>
        <v>38218.948497294747</v>
      </c>
      <c r="BF40" s="205">
        <f t="shared" si="32"/>
        <v>38218.948497294747</v>
      </c>
      <c r="BG40" s="205">
        <f t="shared" si="32"/>
        <v>38218.948497294747</v>
      </c>
      <c r="BH40" s="205">
        <f t="shared" si="32"/>
        <v>38218.948497294747</v>
      </c>
      <c r="BI40" s="205">
        <f t="shared" si="32"/>
        <v>38218.948497294747</v>
      </c>
      <c r="BJ40" s="205">
        <f t="shared" si="32"/>
        <v>38218.948497294747</v>
      </c>
      <c r="BK40" s="205">
        <f t="shared" si="32"/>
        <v>38218.948497294747</v>
      </c>
      <c r="BL40" s="205">
        <f t="shared" si="32"/>
        <v>38218.948497294747</v>
      </c>
      <c r="BM40" s="205">
        <f t="shared" si="32"/>
        <v>38218.948497294747</v>
      </c>
      <c r="BN40" s="205">
        <f t="shared" si="32"/>
        <v>38218.948497294747</v>
      </c>
      <c r="BO40" s="205">
        <f t="shared" si="32"/>
        <v>38218.948497294747</v>
      </c>
      <c r="BP40" s="205">
        <f t="shared" si="32"/>
        <v>38218.948497294747</v>
      </c>
      <c r="BQ40" s="205">
        <f t="shared" si="32"/>
        <v>38218.948497294747</v>
      </c>
      <c r="BR40" s="205">
        <f t="shared" si="32"/>
        <v>38218.948497294747</v>
      </c>
      <c r="BS40" s="205">
        <f t="shared" si="32"/>
        <v>38218.948497294747</v>
      </c>
      <c r="BT40" s="205">
        <f t="shared" si="32"/>
        <v>38218.948497294747</v>
      </c>
      <c r="BU40" s="205">
        <f t="shared" si="32"/>
        <v>38218.948497294747</v>
      </c>
      <c r="BV40" s="205">
        <f t="shared" si="32"/>
        <v>38218.948497294747</v>
      </c>
      <c r="BW40" s="205">
        <f t="shared" si="32"/>
        <v>38218.948497294747</v>
      </c>
      <c r="BX40" s="205">
        <f t="shared" si="32"/>
        <v>38218.948497294747</v>
      </c>
      <c r="BY40" s="205">
        <f t="shared" si="32"/>
        <v>38218.948497294747</v>
      </c>
      <c r="BZ40" s="205">
        <f t="shared" si="32"/>
        <v>38218.948497294747</v>
      </c>
      <c r="CA40" s="205">
        <f t="shared" si="32"/>
        <v>38218.948497294747</v>
      </c>
      <c r="CB40" s="205">
        <f t="shared" si="32"/>
        <v>38218.948497294747</v>
      </c>
      <c r="CC40" s="205">
        <f t="shared" si="32"/>
        <v>38218.948497294747</v>
      </c>
      <c r="CD40" s="205">
        <f t="shared" si="32"/>
        <v>38218.948497294747</v>
      </c>
      <c r="CE40" s="205">
        <f t="shared" si="33"/>
        <v>38218.948497294747</v>
      </c>
      <c r="CF40" s="205">
        <f t="shared" si="33"/>
        <v>38218.948497294747</v>
      </c>
      <c r="CG40" s="205">
        <f t="shared" si="33"/>
        <v>38218.948497294747</v>
      </c>
      <c r="CH40" s="205">
        <f t="shared" si="33"/>
        <v>38218.948497294747</v>
      </c>
      <c r="CI40" s="205">
        <f t="shared" si="33"/>
        <v>38218.948497294747</v>
      </c>
      <c r="CJ40" s="205">
        <f t="shared" si="33"/>
        <v>38218.948497294747</v>
      </c>
      <c r="CK40" s="205">
        <f t="shared" si="33"/>
        <v>38218.948497294747</v>
      </c>
      <c r="CL40" s="205">
        <f t="shared" si="33"/>
        <v>38218.948497294747</v>
      </c>
      <c r="CM40" s="205">
        <f t="shared" si="33"/>
        <v>38218.948497294747</v>
      </c>
      <c r="CN40" s="205">
        <f t="shared" si="33"/>
        <v>38218.948497294747</v>
      </c>
      <c r="CO40" s="205">
        <f t="shared" si="33"/>
        <v>38218.948497294747</v>
      </c>
      <c r="CP40" s="205">
        <f t="shared" si="33"/>
        <v>38218.948497294747</v>
      </c>
      <c r="CQ40" s="205">
        <f t="shared" si="33"/>
        <v>38218.948497294747</v>
      </c>
      <c r="CR40" s="205">
        <f t="shared" si="33"/>
        <v>38218.948497294747</v>
      </c>
      <c r="CS40" s="205">
        <f t="shared" si="34"/>
        <v>38218.948497294747</v>
      </c>
      <c r="CT40" s="205">
        <f t="shared" si="34"/>
        <v>38218.948497294747</v>
      </c>
      <c r="CU40" s="205">
        <f t="shared" si="34"/>
        <v>38218.948497294747</v>
      </c>
      <c r="CV40" s="205">
        <f t="shared" si="34"/>
        <v>38218.948497294747</v>
      </c>
      <c r="CW40" s="205">
        <f t="shared" si="34"/>
        <v>38218.948497294747</v>
      </c>
      <c r="CX40" s="205">
        <f t="shared" si="34"/>
        <v>38218.948497294747</v>
      </c>
      <c r="CY40" s="205">
        <f t="shared" si="34"/>
        <v>38218.948497294747</v>
      </c>
      <c r="CZ40" s="205">
        <f t="shared" si="34"/>
        <v>38218.948497294747</v>
      </c>
      <c r="DA40" s="205">
        <f t="shared" si="34"/>
        <v>38218.948497294747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15.702753550719935</v>
      </c>
      <c r="AB44" s="211">
        <f t="shared" si="42"/>
        <v>15.702753550719935</v>
      </c>
      <c r="AC44" s="211">
        <f t="shared" si="42"/>
        <v>15.702753550719935</v>
      </c>
      <c r="AD44" s="211">
        <f t="shared" si="42"/>
        <v>15.702753550719935</v>
      </c>
      <c r="AE44" s="211">
        <f t="shared" si="42"/>
        <v>15.702753550719935</v>
      </c>
      <c r="AF44" s="211">
        <f t="shared" si="42"/>
        <v>15.702753550719935</v>
      </c>
      <c r="AG44" s="211">
        <f t="shared" si="42"/>
        <v>15.702753550719935</v>
      </c>
      <c r="AH44" s="211">
        <f t="shared" si="42"/>
        <v>15.702753550719935</v>
      </c>
      <c r="AI44" s="211">
        <f t="shared" si="42"/>
        <v>15.702753550719935</v>
      </c>
      <c r="AJ44" s="211">
        <f t="shared" si="42"/>
        <v>15.702753550719935</v>
      </c>
      <c r="AK44" s="211">
        <f t="shared" si="42"/>
        <v>15.702753550719935</v>
      </c>
      <c r="AL44" s="211">
        <f t="shared" ref="AL44:BQ44" si="43">IF(AL$22&lt;=$E$24,IF(AL$22&lt;=$D$24,IF(AL$22&lt;=$C$24,IF(AL$22&lt;=$B$24,$B110,($C27-$B27)/($C$24-$B$24)),($D27-$C27)/($D$24-$C$24)),($E27-$D27)/($E$24-$D$24)),$F110)</f>
        <v>15.702753550719935</v>
      </c>
      <c r="AM44" s="211">
        <f t="shared" si="43"/>
        <v>15.702753550719935</v>
      </c>
      <c r="AN44" s="211">
        <f t="shared" si="43"/>
        <v>15.702753550719935</v>
      </c>
      <c r="AO44" s="211">
        <f t="shared" si="43"/>
        <v>15.702753550719935</v>
      </c>
      <c r="AP44" s="211">
        <f t="shared" si="43"/>
        <v>15.702753550719935</v>
      </c>
      <c r="AQ44" s="211">
        <f t="shared" si="43"/>
        <v>15.702753550719935</v>
      </c>
      <c r="AR44" s="211">
        <f t="shared" si="43"/>
        <v>15.702753550719935</v>
      </c>
      <c r="AS44" s="211">
        <f t="shared" si="43"/>
        <v>15.702753550719935</v>
      </c>
      <c r="AT44" s="211">
        <f t="shared" si="43"/>
        <v>15.702753550719935</v>
      </c>
      <c r="AU44" s="211">
        <f t="shared" si="43"/>
        <v>15.702753550719935</v>
      </c>
      <c r="AV44" s="211">
        <f t="shared" si="43"/>
        <v>15.702753550719935</v>
      </c>
      <c r="AW44" s="211">
        <f t="shared" si="43"/>
        <v>15.702753550719935</v>
      </c>
      <c r="AX44" s="211">
        <f t="shared" si="43"/>
        <v>15.702753550719935</v>
      </c>
      <c r="AY44" s="211">
        <f t="shared" si="43"/>
        <v>15.702753550719935</v>
      </c>
      <c r="AZ44" s="211">
        <f t="shared" si="43"/>
        <v>15.702753550719935</v>
      </c>
      <c r="BA44" s="211">
        <f t="shared" si="43"/>
        <v>15.702753550719935</v>
      </c>
      <c r="BB44" s="211">
        <f t="shared" si="43"/>
        <v>15.702753550719935</v>
      </c>
      <c r="BC44" s="211">
        <f t="shared" si="43"/>
        <v>15.702753550719935</v>
      </c>
      <c r="BD44" s="211">
        <f t="shared" si="43"/>
        <v>15.702753550719935</v>
      </c>
      <c r="BE44" s="211">
        <f t="shared" si="43"/>
        <v>15.702753550719935</v>
      </c>
      <c r="BF44" s="211">
        <f t="shared" si="43"/>
        <v>15.702753550719935</v>
      </c>
      <c r="BG44" s="211">
        <f t="shared" si="43"/>
        <v>15.702753550719935</v>
      </c>
      <c r="BH44" s="211">
        <f t="shared" si="43"/>
        <v>15.702753550719935</v>
      </c>
      <c r="BI44" s="211">
        <f t="shared" si="43"/>
        <v>15.702753550719935</v>
      </c>
      <c r="BJ44" s="211">
        <f t="shared" si="43"/>
        <v>15.702753550719935</v>
      </c>
      <c r="BK44" s="211">
        <f t="shared" si="43"/>
        <v>15.702753550719935</v>
      </c>
      <c r="BL44" s="211">
        <f t="shared" si="43"/>
        <v>15.702753550719935</v>
      </c>
      <c r="BM44" s="211">
        <f t="shared" si="43"/>
        <v>15.702753550719935</v>
      </c>
      <c r="BN44" s="211">
        <f t="shared" si="43"/>
        <v>15.396511614810887</v>
      </c>
      <c r="BO44" s="211">
        <f t="shared" si="43"/>
        <v>15.396511614810887</v>
      </c>
      <c r="BP44" s="211">
        <f t="shared" si="43"/>
        <v>15.396511614810887</v>
      </c>
      <c r="BQ44" s="211">
        <f t="shared" si="43"/>
        <v>15.396511614810887</v>
      </c>
      <c r="BR44" s="211">
        <f t="shared" ref="BR44:DA44" si="44">IF(BR$22&lt;=$E$24,IF(BR$22&lt;=$D$24,IF(BR$22&lt;=$C$24,IF(BR$22&lt;=$B$24,$B110,($C27-$B27)/($C$24-$B$24)),($D27-$C27)/($D$24-$C$24)),($E27-$D27)/($E$24-$D$24)),$F110)</f>
        <v>15.396511614810887</v>
      </c>
      <c r="BS44" s="211">
        <f t="shared" si="44"/>
        <v>15.396511614810887</v>
      </c>
      <c r="BT44" s="211">
        <f t="shared" si="44"/>
        <v>15.396511614810887</v>
      </c>
      <c r="BU44" s="211">
        <f t="shared" si="44"/>
        <v>15.396511614810887</v>
      </c>
      <c r="BV44" s="211">
        <f t="shared" si="44"/>
        <v>15.396511614810887</v>
      </c>
      <c r="BW44" s="211">
        <f t="shared" si="44"/>
        <v>15.396511614810887</v>
      </c>
      <c r="BX44" s="211">
        <f t="shared" si="44"/>
        <v>15.396511614810887</v>
      </c>
      <c r="BY44" s="211">
        <f t="shared" si="44"/>
        <v>15.396511614810887</v>
      </c>
      <c r="BZ44" s="211">
        <f t="shared" si="44"/>
        <v>15.396511614810887</v>
      </c>
      <c r="CA44" s="211">
        <f t="shared" si="44"/>
        <v>15.396511614810887</v>
      </c>
      <c r="CB44" s="211">
        <f t="shared" si="44"/>
        <v>15.396511614810887</v>
      </c>
      <c r="CC44" s="211">
        <f t="shared" si="44"/>
        <v>15.396511614810887</v>
      </c>
      <c r="CD44" s="211">
        <f t="shared" si="44"/>
        <v>15.396511614810887</v>
      </c>
      <c r="CE44" s="211">
        <f t="shared" si="44"/>
        <v>15.396511614810887</v>
      </c>
      <c r="CF44" s="211">
        <f t="shared" si="44"/>
        <v>15.396511614810887</v>
      </c>
      <c r="CG44" s="211">
        <f t="shared" si="44"/>
        <v>15.396511614810887</v>
      </c>
      <c r="CH44" s="211">
        <f t="shared" si="44"/>
        <v>15.396511614810887</v>
      </c>
      <c r="CI44" s="211">
        <f t="shared" si="44"/>
        <v>15.396511614810887</v>
      </c>
      <c r="CJ44" s="211">
        <f t="shared" si="44"/>
        <v>15.396511614810887</v>
      </c>
      <c r="CK44" s="211">
        <f t="shared" si="44"/>
        <v>15.396511614810887</v>
      </c>
      <c r="CL44" s="211">
        <f t="shared" si="44"/>
        <v>15.396511614810887</v>
      </c>
      <c r="CM44" s="211">
        <f t="shared" si="44"/>
        <v>15.396511614810887</v>
      </c>
      <c r="CN44" s="211">
        <f t="shared" si="44"/>
        <v>15.396511614810887</v>
      </c>
      <c r="CO44" s="211">
        <f t="shared" si="44"/>
        <v>15.396511614810887</v>
      </c>
      <c r="CP44" s="211">
        <f t="shared" si="44"/>
        <v>15.396511614810887</v>
      </c>
      <c r="CQ44" s="211">
        <f t="shared" si="44"/>
        <v>15.396511614810887</v>
      </c>
      <c r="CR44" s="211">
        <f t="shared" si="44"/>
        <v>-153.88300748353717</v>
      </c>
      <c r="CS44" s="211">
        <f t="shared" si="44"/>
        <v>-153.88300748353717</v>
      </c>
      <c r="CT44" s="211">
        <f t="shared" si="44"/>
        <v>-153.88300748353717</v>
      </c>
      <c r="CU44" s="211">
        <f t="shared" si="44"/>
        <v>-153.88300748353717</v>
      </c>
      <c r="CV44" s="211">
        <f t="shared" si="44"/>
        <v>-153.88300748353717</v>
      </c>
      <c r="CW44" s="211">
        <f t="shared" si="44"/>
        <v>-153.88300748353717</v>
      </c>
      <c r="CX44" s="211">
        <f t="shared" si="44"/>
        <v>-153.88300748353717</v>
      </c>
      <c r="CY44" s="211">
        <f t="shared" si="44"/>
        <v>-153.88300748353717</v>
      </c>
      <c r="CZ44" s="211">
        <f t="shared" si="44"/>
        <v>-153.88300748353717</v>
      </c>
      <c r="DA44" s="211">
        <f t="shared" si="44"/>
        <v>-153.88300748353717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1.591810671406884</v>
      </c>
      <c r="BO47" s="211">
        <f t="shared" si="52"/>
        <v>1.591810671406884</v>
      </c>
      <c r="BP47" s="211">
        <f t="shared" si="52"/>
        <v>1.591810671406884</v>
      </c>
      <c r="BQ47" s="211">
        <f t="shared" si="52"/>
        <v>1.591810671406884</v>
      </c>
      <c r="BR47" s="211">
        <f t="shared" ref="BR47:DA47" si="53">IF(BR$22&lt;=$E$24,IF(BR$22&lt;=$D$24,IF(BR$22&lt;=$C$24,IF(BR$22&lt;=$B$24,$B113,($C30-$B30)/($C$24-$B$24)),($D30-$C30)/($D$24-$C$24)),($E30-$D30)/($E$24-$D$24)),$F113)</f>
        <v>1.591810671406884</v>
      </c>
      <c r="BS47" s="211">
        <f t="shared" si="53"/>
        <v>1.591810671406884</v>
      </c>
      <c r="BT47" s="211">
        <f t="shared" si="53"/>
        <v>1.591810671406884</v>
      </c>
      <c r="BU47" s="211">
        <f t="shared" si="53"/>
        <v>1.591810671406884</v>
      </c>
      <c r="BV47" s="211">
        <f t="shared" si="53"/>
        <v>1.591810671406884</v>
      </c>
      <c r="BW47" s="211">
        <f t="shared" si="53"/>
        <v>1.591810671406884</v>
      </c>
      <c r="BX47" s="211">
        <f t="shared" si="53"/>
        <v>1.591810671406884</v>
      </c>
      <c r="BY47" s="211">
        <f t="shared" si="53"/>
        <v>1.591810671406884</v>
      </c>
      <c r="BZ47" s="211">
        <f t="shared" si="53"/>
        <v>1.591810671406884</v>
      </c>
      <c r="CA47" s="211">
        <f t="shared" si="53"/>
        <v>1.591810671406884</v>
      </c>
      <c r="CB47" s="211">
        <f t="shared" si="53"/>
        <v>1.591810671406884</v>
      </c>
      <c r="CC47" s="211">
        <f t="shared" si="53"/>
        <v>1.591810671406884</v>
      </c>
      <c r="CD47" s="211">
        <f t="shared" si="53"/>
        <v>1.591810671406884</v>
      </c>
      <c r="CE47" s="211">
        <f t="shared" si="53"/>
        <v>1.591810671406884</v>
      </c>
      <c r="CF47" s="211">
        <f t="shared" si="53"/>
        <v>1.591810671406884</v>
      </c>
      <c r="CG47" s="211">
        <f t="shared" si="53"/>
        <v>1.591810671406884</v>
      </c>
      <c r="CH47" s="211">
        <f t="shared" si="53"/>
        <v>1.591810671406884</v>
      </c>
      <c r="CI47" s="211">
        <f t="shared" si="53"/>
        <v>1.591810671406884</v>
      </c>
      <c r="CJ47" s="211">
        <f t="shared" si="53"/>
        <v>1.591810671406884</v>
      </c>
      <c r="CK47" s="211">
        <f t="shared" si="53"/>
        <v>1.591810671406884</v>
      </c>
      <c r="CL47" s="211">
        <f t="shared" si="53"/>
        <v>1.591810671406884</v>
      </c>
      <c r="CM47" s="211">
        <f t="shared" si="53"/>
        <v>1.591810671406884</v>
      </c>
      <c r="CN47" s="211">
        <f t="shared" si="53"/>
        <v>1.591810671406884</v>
      </c>
      <c r="CO47" s="211">
        <f t="shared" si="53"/>
        <v>1.591810671406884</v>
      </c>
      <c r="CP47" s="211">
        <f t="shared" si="53"/>
        <v>1.591810671406884</v>
      </c>
      <c r="CQ47" s="211">
        <f t="shared" si="53"/>
        <v>1.591810671406884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533.61746487937614</v>
      </c>
      <c r="G61" s="205">
        <f t="shared" si="81"/>
        <v>533.61746487937614</v>
      </c>
      <c r="H61" s="205">
        <f t="shared" si="81"/>
        <v>533.61746487937614</v>
      </c>
      <c r="I61" s="205">
        <f t="shared" si="81"/>
        <v>533.61746487937614</v>
      </c>
      <c r="J61" s="205">
        <f t="shared" si="81"/>
        <v>533.61746487937614</v>
      </c>
      <c r="K61" s="205">
        <f t="shared" si="81"/>
        <v>533.61746487937614</v>
      </c>
      <c r="L61" s="205">
        <f t="shared" si="81"/>
        <v>533.61746487937614</v>
      </c>
      <c r="M61" s="205">
        <f t="shared" si="81"/>
        <v>533.61746487937614</v>
      </c>
      <c r="N61" s="205">
        <f t="shared" si="81"/>
        <v>533.61746487937614</v>
      </c>
      <c r="O61" s="205">
        <f t="shared" si="81"/>
        <v>533.61746487937614</v>
      </c>
      <c r="P61" s="205">
        <f t="shared" si="81"/>
        <v>533.61746487937614</v>
      </c>
      <c r="Q61" s="205">
        <f t="shared" si="81"/>
        <v>533.61746487937614</v>
      </c>
      <c r="R61" s="205">
        <f t="shared" si="81"/>
        <v>533.61746487937614</v>
      </c>
      <c r="S61" s="205">
        <f t="shared" si="81"/>
        <v>533.61746487937614</v>
      </c>
      <c r="T61" s="205">
        <f t="shared" si="81"/>
        <v>533.61746487937614</v>
      </c>
      <c r="U61" s="205">
        <f t="shared" si="81"/>
        <v>533.61746487937614</v>
      </c>
      <c r="V61" s="205">
        <f t="shared" si="81"/>
        <v>533.61746487937614</v>
      </c>
      <c r="W61" s="205">
        <f t="shared" si="81"/>
        <v>533.61746487937614</v>
      </c>
      <c r="X61" s="205">
        <f t="shared" si="81"/>
        <v>533.61746487937614</v>
      </c>
      <c r="Y61" s="205">
        <f t="shared" si="81"/>
        <v>533.61746487937614</v>
      </c>
      <c r="Z61" s="205">
        <f t="shared" si="81"/>
        <v>533.61746487937614</v>
      </c>
      <c r="AA61" s="205">
        <f t="shared" si="81"/>
        <v>549.32021843009613</v>
      </c>
      <c r="AB61" s="205">
        <f t="shared" si="81"/>
        <v>565.02297198081601</v>
      </c>
      <c r="AC61" s="205">
        <f t="shared" si="81"/>
        <v>580.725725531536</v>
      </c>
      <c r="AD61" s="205">
        <f t="shared" si="81"/>
        <v>596.42847908225588</v>
      </c>
      <c r="AE61" s="205">
        <f t="shared" si="81"/>
        <v>612.13123263297587</v>
      </c>
      <c r="AF61" s="205">
        <f t="shared" si="81"/>
        <v>627.83398618369574</v>
      </c>
      <c r="AG61" s="205">
        <f t="shared" si="81"/>
        <v>643.53673973441573</v>
      </c>
      <c r="AH61" s="205">
        <f t="shared" si="81"/>
        <v>659.23949328513561</v>
      </c>
      <c r="AI61" s="205">
        <f t="shared" si="81"/>
        <v>674.9422468358556</v>
      </c>
      <c r="AJ61" s="205">
        <f t="shared" si="81"/>
        <v>690.64500038657548</v>
      </c>
      <c r="AK61" s="205">
        <f t="shared" si="81"/>
        <v>706.34775393729547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722.05050748801534</v>
      </c>
      <c r="AM61" s="205">
        <f t="shared" si="82"/>
        <v>737.75326103873533</v>
      </c>
      <c r="AN61" s="205">
        <f t="shared" si="82"/>
        <v>753.45601458945521</v>
      </c>
      <c r="AO61" s="205">
        <f t="shared" si="82"/>
        <v>769.1587681401752</v>
      </c>
      <c r="AP61" s="205">
        <f t="shared" si="82"/>
        <v>784.86152169089507</v>
      </c>
      <c r="AQ61" s="205">
        <f t="shared" si="82"/>
        <v>800.56427524161506</v>
      </c>
      <c r="AR61" s="205">
        <f t="shared" si="82"/>
        <v>816.26702879233494</v>
      </c>
      <c r="AS61" s="205">
        <f t="shared" si="82"/>
        <v>831.96978234305493</v>
      </c>
      <c r="AT61" s="205">
        <f t="shared" si="82"/>
        <v>847.67253589377492</v>
      </c>
      <c r="AU61" s="205">
        <f t="shared" si="82"/>
        <v>863.3752894444948</v>
      </c>
      <c r="AV61" s="205">
        <f t="shared" si="82"/>
        <v>879.07804299521467</v>
      </c>
      <c r="AW61" s="205">
        <f t="shared" si="82"/>
        <v>894.78079654593466</v>
      </c>
      <c r="AX61" s="205">
        <f t="shared" si="82"/>
        <v>910.48355009665465</v>
      </c>
      <c r="AY61" s="205">
        <f t="shared" si="82"/>
        <v>926.18630364737453</v>
      </c>
      <c r="AZ61" s="205">
        <f t="shared" si="82"/>
        <v>941.88905719809441</v>
      </c>
      <c r="BA61" s="205">
        <f t="shared" si="82"/>
        <v>957.5918107488144</v>
      </c>
      <c r="BB61" s="205">
        <f t="shared" si="82"/>
        <v>973.29456429953439</v>
      </c>
      <c r="BC61" s="205">
        <f t="shared" si="82"/>
        <v>988.99731785025426</v>
      </c>
      <c r="BD61" s="205">
        <f t="shared" si="82"/>
        <v>1004.7000714009741</v>
      </c>
      <c r="BE61" s="205">
        <f t="shared" si="82"/>
        <v>1020.4028249516941</v>
      </c>
      <c r="BF61" s="205">
        <f t="shared" si="82"/>
        <v>1036.1055785024141</v>
      </c>
      <c r="BG61" s="205">
        <f t="shared" si="82"/>
        <v>1051.8083320531341</v>
      </c>
      <c r="BH61" s="205">
        <f t="shared" si="82"/>
        <v>1067.5110856038541</v>
      </c>
      <c r="BI61" s="205">
        <f t="shared" si="82"/>
        <v>1083.2138391545739</v>
      </c>
      <c r="BJ61" s="205">
        <f t="shared" si="82"/>
        <v>1098.9165927052939</v>
      </c>
      <c r="BK61" s="205">
        <f t="shared" si="82"/>
        <v>1114.6193462560136</v>
      </c>
      <c r="BL61" s="205">
        <f t="shared" si="82"/>
        <v>1130.3220998067336</v>
      </c>
      <c r="BM61" s="205">
        <f t="shared" si="82"/>
        <v>1146.0248533574536</v>
      </c>
      <c r="BN61" s="205">
        <f t="shared" si="82"/>
        <v>1161.5744859402191</v>
      </c>
      <c r="BO61" s="205">
        <f t="shared" si="82"/>
        <v>1176.97099755503</v>
      </c>
      <c r="BP61" s="205">
        <f t="shared" si="82"/>
        <v>1192.3675091698408</v>
      </c>
      <c r="BQ61" s="205">
        <f t="shared" si="82"/>
        <v>1207.7640207846516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1223.1605323994627</v>
      </c>
      <c r="BS61" s="205">
        <f t="shared" si="83"/>
        <v>1238.5570440142735</v>
      </c>
      <c r="BT61" s="205">
        <f t="shared" si="83"/>
        <v>1253.9535556290843</v>
      </c>
      <c r="BU61" s="205">
        <f t="shared" si="83"/>
        <v>1269.3500672438952</v>
      </c>
      <c r="BV61" s="205">
        <f t="shared" si="83"/>
        <v>1284.746578858706</v>
      </c>
      <c r="BW61" s="205">
        <f t="shared" si="83"/>
        <v>1300.1430904735171</v>
      </c>
      <c r="BX61" s="205">
        <f t="shared" si="83"/>
        <v>1315.5396020883279</v>
      </c>
      <c r="BY61" s="205">
        <f t="shared" si="83"/>
        <v>1330.9361137031387</v>
      </c>
      <c r="BZ61" s="205">
        <f t="shared" si="83"/>
        <v>1346.3326253179496</v>
      </c>
      <c r="CA61" s="205">
        <f t="shared" si="83"/>
        <v>1361.7291369327606</v>
      </c>
      <c r="CB61" s="205">
        <f t="shared" si="83"/>
        <v>1377.1256485475715</v>
      </c>
      <c r="CC61" s="205">
        <f t="shared" si="83"/>
        <v>1392.5221601623823</v>
      </c>
      <c r="CD61" s="205">
        <f t="shared" si="83"/>
        <v>1407.9186717771931</v>
      </c>
      <c r="CE61" s="205">
        <f t="shared" si="83"/>
        <v>1423.3151833920042</v>
      </c>
      <c r="CF61" s="205">
        <f t="shared" si="83"/>
        <v>1438.711695006815</v>
      </c>
      <c r="CG61" s="205">
        <f t="shared" si="83"/>
        <v>1454.1082066216259</v>
      </c>
      <c r="CH61" s="205">
        <f t="shared" si="83"/>
        <v>1469.5047182364367</v>
      </c>
      <c r="CI61" s="205">
        <f t="shared" si="83"/>
        <v>1484.9012298512475</v>
      </c>
      <c r="CJ61" s="205">
        <f t="shared" si="83"/>
        <v>1500.2977414660586</v>
      </c>
      <c r="CK61" s="205">
        <f t="shared" si="83"/>
        <v>1515.6942530808694</v>
      </c>
      <c r="CL61" s="205">
        <f t="shared" si="83"/>
        <v>1531.0907646956803</v>
      </c>
      <c r="CM61" s="205">
        <f t="shared" si="83"/>
        <v>1546.4872763104913</v>
      </c>
      <c r="CN61" s="205">
        <f t="shared" si="83"/>
        <v>1561.8837879253022</v>
      </c>
      <c r="CO61" s="205">
        <f t="shared" si="83"/>
        <v>1577.280299540113</v>
      </c>
      <c r="CP61" s="205">
        <f t="shared" si="83"/>
        <v>1592.6768111549238</v>
      </c>
      <c r="CQ61" s="205">
        <f t="shared" si="83"/>
        <v>1608.0733227697347</v>
      </c>
      <c r="CR61" s="205">
        <f t="shared" si="83"/>
        <v>1538.8300748353715</v>
      </c>
      <c r="CS61" s="205">
        <f t="shared" si="83"/>
        <v>1384.9470673518344</v>
      </c>
      <c r="CT61" s="205">
        <f t="shared" si="83"/>
        <v>1231.0640598682971</v>
      </c>
      <c r="CU61" s="205">
        <f t="shared" si="83"/>
        <v>1077.1810523847601</v>
      </c>
      <c r="CV61" s="205">
        <f t="shared" si="83"/>
        <v>923.29804490122297</v>
      </c>
      <c r="CW61" s="205">
        <f t="shared" si="83"/>
        <v>769.41503741768577</v>
      </c>
      <c r="CX61" s="205">
        <f t="shared" si="83"/>
        <v>615.53202993414857</v>
      </c>
      <c r="CY61" s="205">
        <f t="shared" si="83"/>
        <v>461.64902245061148</v>
      </c>
      <c r="CZ61" s="205">
        <f t="shared" si="83"/>
        <v>307.76601496707417</v>
      </c>
      <c r="DA61" s="205">
        <f t="shared" si="83"/>
        <v>153.88300748353709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91.16733845330333</v>
      </c>
      <c r="G64" s="205">
        <f t="shared" si="90"/>
        <v>91.16733845330333</v>
      </c>
      <c r="H64" s="205">
        <f t="shared" si="90"/>
        <v>91.16733845330333</v>
      </c>
      <c r="I64" s="205">
        <f t="shared" si="90"/>
        <v>91.16733845330333</v>
      </c>
      <c r="J64" s="205">
        <f t="shared" si="90"/>
        <v>91.16733845330333</v>
      </c>
      <c r="K64" s="205">
        <f t="shared" si="90"/>
        <v>91.16733845330333</v>
      </c>
      <c r="L64" s="205">
        <f t="shared" si="88"/>
        <v>91.16733845330333</v>
      </c>
      <c r="M64" s="205">
        <f t="shared" si="90"/>
        <v>91.16733845330333</v>
      </c>
      <c r="N64" s="205">
        <f t="shared" si="90"/>
        <v>91.16733845330333</v>
      </c>
      <c r="O64" s="205">
        <f t="shared" si="90"/>
        <v>91.16733845330333</v>
      </c>
      <c r="P64" s="205">
        <f t="shared" si="90"/>
        <v>91.16733845330333</v>
      </c>
      <c r="Q64" s="205">
        <f t="shared" si="90"/>
        <v>91.16733845330333</v>
      </c>
      <c r="R64" s="205">
        <f t="shared" si="90"/>
        <v>91.16733845330333</v>
      </c>
      <c r="S64" s="205">
        <f t="shared" si="90"/>
        <v>91.16733845330333</v>
      </c>
      <c r="T64" s="205">
        <f t="shared" si="90"/>
        <v>91.16733845330333</v>
      </c>
      <c r="U64" s="205">
        <f t="shared" si="90"/>
        <v>91.16733845330333</v>
      </c>
      <c r="V64" s="205">
        <f t="shared" si="90"/>
        <v>91.16733845330333</v>
      </c>
      <c r="W64" s="205">
        <f t="shared" si="90"/>
        <v>91.16733845330333</v>
      </c>
      <c r="X64" s="205">
        <f t="shared" si="90"/>
        <v>91.16733845330333</v>
      </c>
      <c r="Y64" s="205">
        <f t="shared" si="90"/>
        <v>91.16733845330333</v>
      </c>
      <c r="Z64" s="205">
        <f t="shared" si="90"/>
        <v>91.16733845330333</v>
      </c>
      <c r="AA64" s="205">
        <f t="shared" si="90"/>
        <v>91.16733845330333</v>
      </c>
      <c r="AB64" s="205">
        <f t="shared" si="90"/>
        <v>91.16733845330333</v>
      </c>
      <c r="AC64" s="205">
        <f t="shared" si="90"/>
        <v>91.16733845330333</v>
      </c>
      <c r="AD64" s="205">
        <f t="shared" si="90"/>
        <v>91.16733845330333</v>
      </c>
      <c r="AE64" s="205">
        <f t="shared" si="90"/>
        <v>91.16733845330333</v>
      </c>
      <c r="AF64" s="205">
        <f t="shared" si="90"/>
        <v>91.16733845330333</v>
      </c>
      <c r="AG64" s="205">
        <f t="shared" si="90"/>
        <v>91.16733845330333</v>
      </c>
      <c r="AH64" s="205">
        <f t="shared" si="90"/>
        <v>91.16733845330333</v>
      </c>
      <c r="AI64" s="205">
        <f t="shared" si="90"/>
        <v>91.16733845330333</v>
      </c>
      <c r="AJ64" s="205">
        <f t="shared" si="90"/>
        <v>91.16733845330333</v>
      </c>
      <c r="AK64" s="205">
        <f t="shared" si="90"/>
        <v>91.16733845330333</v>
      </c>
      <c r="AL64" s="205">
        <f t="shared" si="90"/>
        <v>91.16733845330333</v>
      </c>
      <c r="AM64" s="205">
        <f t="shared" si="90"/>
        <v>91.16733845330333</v>
      </c>
      <c r="AN64" s="205">
        <f t="shared" si="90"/>
        <v>91.16733845330333</v>
      </c>
      <c r="AO64" s="205">
        <f t="shared" si="90"/>
        <v>91.16733845330333</v>
      </c>
      <c r="AP64" s="205">
        <f t="shared" si="90"/>
        <v>91.16733845330333</v>
      </c>
      <c r="AQ64" s="205">
        <f t="shared" si="90"/>
        <v>91.16733845330333</v>
      </c>
      <c r="AR64" s="205">
        <f t="shared" si="90"/>
        <v>91.16733845330333</v>
      </c>
      <c r="AS64" s="205">
        <f t="shared" si="90"/>
        <v>91.16733845330333</v>
      </c>
      <c r="AT64" s="205">
        <f t="shared" si="90"/>
        <v>91.16733845330333</v>
      </c>
      <c r="AU64" s="205">
        <f t="shared" si="90"/>
        <v>91.16733845330333</v>
      </c>
      <c r="AV64" s="205">
        <f t="shared" si="90"/>
        <v>91.16733845330333</v>
      </c>
      <c r="AW64" s="205">
        <f t="shared" si="90"/>
        <v>91.16733845330333</v>
      </c>
      <c r="AX64" s="205">
        <f t="shared" si="90"/>
        <v>91.16733845330333</v>
      </c>
      <c r="AY64" s="205">
        <f t="shared" si="90"/>
        <v>91.16733845330333</v>
      </c>
      <c r="AZ64" s="205">
        <f t="shared" si="90"/>
        <v>91.16733845330333</v>
      </c>
      <c r="BA64" s="205">
        <f t="shared" si="90"/>
        <v>91.16733845330333</v>
      </c>
      <c r="BB64" s="205">
        <f t="shared" si="90"/>
        <v>91.16733845330333</v>
      </c>
      <c r="BC64" s="205">
        <f t="shared" si="90"/>
        <v>91.16733845330333</v>
      </c>
      <c r="BD64" s="205">
        <f t="shared" si="90"/>
        <v>91.16733845330333</v>
      </c>
      <c r="BE64" s="205">
        <f t="shared" si="90"/>
        <v>91.16733845330333</v>
      </c>
      <c r="BF64" s="205">
        <f t="shared" si="90"/>
        <v>91.16733845330333</v>
      </c>
      <c r="BG64" s="205">
        <f t="shared" si="90"/>
        <v>91.16733845330333</v>
      </c>
      <c r="BH64" s="205">
        <f t="shared" si="90"/>
        <v>91.16733845330333</v>
      </c>
      <c r="BI64" s="205">
        <f t="shared" si="90"/>
        <v>91.16733845330333</v>
      </c>
      <c r="BJ64" s="205">
        <f t="shared" si="90"/>
        <v>91.16733845330333</v>
      </c>
      <c r="BK64" s="205">
        <f t="shared" si="90"/>
        <v>91.16733845330333</v>
      </c>
      <c r="BL64" s="205">
        <f t="shared" si="90"/>
        <v>91.16733845330333</v>
      </c>
      <c r="BM64" s="205">
        <f t="shared" si="90"/>
        <v>91.16733845330333</v>
      </c>
      <c r="BN64" s="205">
        <f t="shared" si="90"/>
        <v>91.963243789006768</v>
      </c>
      <c r="BO64" s="205">
        <f t="shared" si="90"/>
        <v>93.555054460413658</v>
      </c>
      <c r="BP64" s="205">
        <f t="shared" si="90"/>
        <v>95.146865131820533</v>
      </c>
      <c r="BQ64" s="205">
        <f t="shared" si="90"/>
        <v>96.738675803227423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98.330486474634313</v>
      </c>
      <c r="BS64" s="205">
        <f t="shared" si="91"/>
        <v>99.922297146041188</v>
      </c>
      <c r="BT64" s="205">
        <f t="shared" si="91"/>
        <v>101.51410781744808</v>
      </c>
      <c r="BU64" s="205">
        <f t="shared" si="91"/>
        <v>103.10591848885497</v>
      </c>
      <c r="BV64" s="205">
        <f t="shared" si="91"/>
        <v>104.69772916026184</v>
      </c>
      <c r="BW64" s="205">
        <f t="shared" si="91"/>
        <v>106.28953983166873</v>
      </c>
      <c r="BX64" s="205">
        <f t="shared" si="91"/>
        <v>107.88135050307561</v>
      </c>
      <c r="BY64" s="205">
        <f t="shared" si="91"/>
        <v>109.4731611744825</v>
      </c>
      <c r="BZ64" s="205">
        <f t="shared" si="91"/>
        <v>111.06497184588937</v>
      </c>
      <c r="CA64" s="205">
        <f t="shared" si="91"/>
        <v>112.65678251729626</v>
      </c>
      <c r="CB64" s="205">
        <f t="shared" si="91"/>
        <v>114.24859318870315</v>
      </c>
      <c r="CC64" s="205">
        <f t="shared" si="91"/>
        <v>115.84040386011003</v>
      </c>
      <c r="CD64" s="205">
        <f t="shared" si="91"/>
        <v>117.43221453151692</v>
      </c>
      <c r="CE64" s="205">
        <f t="shared" si="91"/>
        <v>119.02402520292381</v>
      </c>
      <c r="CF64" s="205">
        <f t="shared" si="91"/>
        <v>120.61583587433068</v>
      </c>
      <c r="CG64" s="205">
        <f t="shared" si="91"/>
        <v>122.20764654573756</v>
      </c>
      <c r="CH64" s="205">
        <f t="shared" si="91"/>
        <v>123.79945721714445</v>
      </c>
      <c r="CI64" s="205">
        <f t="shared" si="91"/>
        <v>125.39126788855134</v>
      </c>
      <c r="CJ64" s="205">
        <f t="shared" si="91"/>
        <v>126.98307855995822</v>
      </c>
      <c r="CK64" s="205">
        <f t="shared" si="91"/>
        <v>128.57488923136509</v>
      </c>
      <c r="CL64" s="205">
        <f t="shared" si="91"/>
        <v>130.166699902772</v>
      </c>
      <c r="CM64" s="205">
        <f t="shared" si="91"/>
        <v>131.75851057417887</v>
      </c>
      <c r="CN64" s="205">
        <f t="shared" si="91"/>
        <v>133.35032124558575</v>
      </c>
      <c r="CO64" s="205">
        <f t="shared" si="91"/>
        <v>134.94213191699265</v>
      </c>
      <c r="CP64" s="205">
        <f t="shared" si="91"/>
        <v>136.53394258839953</v>
      </c>
      <c r="CQ64" s="205">
        <f t="shared" si="91"/>
        <v>138.1257532598064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39855.424444377597</v>
      </c>
      <c r="G72" s="205">
        <f t="shared" ref="G72:BR72" si="105">SUM(G59:G71)</f>
        <v>39515.164444377595</v>
      </c>
      <c r="H72" s="205">
        <f t="shared" si="105"/>
        <v>39174.904444377593</v>
      </c>
      <c r="I72" s="205">
        <f t="shared" si="105"/>
        <v>38834.644444377598</v>
      </c>
      <c r="J72" s="205">
        <f t="shared" si="105"/>
        <v>38494.384444377596</v>
      </c>
      <c r="K72" s="205">
        <f t="shared" si="105"/>
        <v>38154.124444377594</v>
      </c>
      <c r="L72" s="205">
        <f t="shared" si="105"/>
        <v>37813.864444377592</v>
      </c>
      <c r="M72" s="205">
        <f t="shared" si="105"/>
        <v>37473.604444377597</v>
      </c>
      <c r="N72" s="205">
        <f t="shared" si="105"/>
        <v>37133.344444377595</v>
      </c>
      <c r="O72" s="205">
        <f t="shared" si="105"/>
        <v>36793.084444377593</v>
      </c>
      <c r="P72" s="205">
        <f t="shared" si="105"/>
        <v>36452.824444377591</v>
      </c>
      <c r="Q72" s="205">
        <f t="shared" si="105"/>
        <v>36112.564444377596</v>
      </c>
      <c r="R72" s="205">
        <f t="shared" si="105"/>
        <v>35772.304444377594</v>
      </c>
      <c r="S72" s="205">
        <f t="shared" si="105"/>
        <v>35432.044444377592</v>
      </c>
      <c r="T72" s="205">
        <f t="shared" si="105"/>
        <v>35091.784444377598</v>
      </c>
      <c r="U72" s="205">
        <f t="shared" si="105"/>
        <v>34751.524444377596</v>
      </c>
      <c r="V72" s="205">
        <f t="shared" si="105"/>
        <v>34411.264444377593</v>
      </c>
      <c r="W72" s="205">
        <f t="shared" si="105"/>
        <v>34071.004444377599</v>
      </c>
      <c r="X72" s="205">
        <f t="shared" si="105"/>
        <v>33730.744444377597</v>
      </c>
      <c r="Y72" s="205">
        <f t="shared" si="105"/>
        <v>33390.484444377595</v>
      </c>
      <c r="Z72" s="205">
        <f t="shared" si="105"/>
        <v>33050.224444377593</v>
      </c>
      <c r="AA72" s="205">
        <f t="shared" si="105"/>
        <v>33236.717156152132</v>
      </c>
      <c r="AB72" s="205">
        <f t="shared" si="105"/>
        <v>33423.209867926671</v>
      </c>
      <c r="AC72" s="205">
        <f t="shared" si="105"/>
        <v>33609.70257970121</v>
      </c>
      <c r="AD72" s="205">
        <f t="shared" si="105"/>
        <v>33796.195291475749</v>
      </c>
      <c r="AE72" s="205">
        <f t="shared" si="105"/>
        <v>33982.688003250289</v>
      </c>
      <c r="AF72" s="205">
        <f t="shared" si="105"/>
        <v>34169.180715024821</v>
      </c>
      <c r="AG72" s="205">
        <f t="shared" si="105"/>
        <v>34355.67342679936</v>
      </c>
      <c r="AH72" s="205">
        <f t="shared" si="105"/>
        <v>34542.166138573906</v>
      </c>
      <c r="AI72" s="205">
        <f t="shared" si="105"/>
        <v>34728.658850348445</v>
      </c>
      <c r="AJ72" s="205">
        <f t="shared" si="105"/>
        <v>34915.151562122977</v>
      </c>
      <c r="AK72" s="205">
        <f t="shared" si="105"/>
        <v>35101.644273897517</v>
      </c>
      <c r="AL72" s="205">
        <f t="shared" si="105"/>
        <v>35288.136985672056</v>
      </c>
      <c r="AM72" s="205">
        <f t="shared" si="105"/>
        <v>35474.629697446595</v>
      </c>
      <c r="AN72" s="205">
        <f t="shared" si="105"/>
        <v>35661.122409221134</v>
      </c>
      <c r="AO72" s="205">
        <f t="shared" si="105"/>
        <v>35847.615120995673</v>
      </c>
      <c r="AP72" s="205">
        <f t="shared" si="105"/>
        <v>36034.107832770213</v>
      </c>
      <c r="AQ72" s="205">
        <f t="shared" si="105"/>
        <v>36220.600544544752</v>
      </c>
      <c r="AR72" s="205">
        <f t="shared" si="105"/>
        <v>36407.093256319291</v>
      </c>
      <c r="AS72" s="205">
        <f t="shared" si="105"/>
        <v>36593.58596809383</v>
      </c>
      <c r="AT72" s="205">
        <f t="shared" si="105"/>
        <v>36780.078679868369</v>
      </c>
      <c r="AU72" s="205">
        <f t="shared" si="105"/>
        <v>36966.571391642909</v>
      </c>
      <c r="AV72" s="205">
        <f t="shared" si="105"/>
        <v>37153.06410341744</v>
      </c>
      <c r="AW72" s="205">
        <f t="shared" si="105"/>
        <v>37339.55681519198</v>
      </c>
      <c r="AX72" s="205">
        <f t="shared" si="105"/>
        <v>37526.049526966526</v>
      </c>
      <c r="AY72" s="205">
        <f t="shared" si="105"/>
        <v>37712.542238741058</v>
      </c>
      <c r="AZ72" s="205">
        <f t="shared" si="105"/>
        <v>37899.034950515597</v>
      </c>
      <c r="BA72" s="205">
        <f t="shared" si="105"/>
        <v>38085.527662290137</v>
      </c>
      <c r="BB72" s="205">
        <f t="shared" si="105"/>
        <v>38272.020374064676</v>
      </c>
      <c r="BC72" s="205">
        <f t="shared" si="105"/>
        <v>38458.513085839215</v>
      </c>
      <c r="BD72" s="205">
        <f t="shared" si="105"/>
        <v>38645.005797613747</v>
      </c>
      <c r="BE72" s="205">
        <f t="shared" si="105"/>
        <v>38831.498509388286</v>
      </c>
      <c r="BF72" s="205">
        <f t="shared" si="105"/>
        <v>39017.991221162825</v>
      </c>
      <c r="BG72" s="205">
        <f t="shared" si="105"/>
        <v>39204.483932937372</v>
      </c>
      <c r="BH72" s="205">
        <f t="shared" si="105"/>
        <v>39390.976644711904</v>
      </c>
      <c r="BI72" s="205">
        <f t="shared" si="105"/>
        <v>39577.469356486443</v>
      </c>
      <c r="BJ72" s="205">
        <f t="shared" si="105"/>
        <v>39763.962068260982</v>
      </c>
      <c r="BK72" s="205">
        <f t="shared" si="105"/>
        <v>39950.454780035521</v>
      </c>
      <c r="BL72" s="205">
        <f t="shared" si="105"/>
        <v>40136.94749181006</v>
      </c>
      <c r="BM72" s="205">
        <f t="shared" si="105"/>
        <v>40323.4402035846</v>
      </c>
      <c r="BN72" s="205">
        <f t="shared" si="105"/>
        <v>41296.168562357954</v>
      </c>
      <c r="BO72" s="205">
        <f t="shared" si="105"/>
        <v>43055.132568130124</v>
      </c>
      <c r="BP72" s="205">
        <f t="shared" si="105"/>
        <v>44814.096573902279</v>
      </c>
      <c r="BQ72" s="205">
        <f t="shared" si="105"/>
        <v>46573.060579674449</v>
      </c>
      <c r="BR72" s="205">
        <f t="shared" si="105"/>
        <v>48332.024585446612</v>
      </c>
      <c r="BS72" s="205">
        <f t="shared" ref="BS72:DA72" si="106">SUM(BS59:BS71)</f>
        <v>50090.988591218782</v>
      </c>
      <c r="BT72" s="205">
        <f t="shared" si="106"/>
        <v>51849.952596990945</v>
      </c>
      <c r="BU72" s="205">
        <f t="shared" si="106"/>
        <v>53608.916602763114</v>
      </c>
      <c r="BV72" s="205">
        <f t="shared" si="106"/>
        <v>55367.880608535284</v>
      </c>
      <c r="BW72" s="205">
        <f t="shared" si="106"/>
        <v>57126.84461430744</v>
      </c>
      <c r="BX72" s="205">
        <f t="shared" si="106"/>
        <v>58885.80862007961</v>
      </c>
      <c r="BY72" s="205">
        <f t="shared" si="106"/>
        <v>60644.772625851772</v>
      </c>
      <c r="BZ72" s="205">
        <f t="shared" si="106"/>
        <v>62403.73663162395</v>
      </c>
      <c r="CA72" s="205">
        <f t="shared" si="106"/>
        <v>64162.700637396119</v>
      </c>
      <c r="CB72" s="205">
        <f t="shared" si="106"/>
        <v>65921.664643168275</v>
      </c>
      <c r="CC72" s="205">
        <f t="shared" si="106"/>
        <v>67680.628648940445</v>
      </c>
      <c r="CD72" s="205">
        <f t="shared" si="106"/>
        <v>69439.5926547126</v>
      </c>
      <c r="CE72" s="205">
        <f t="shared" si="106"/>
        <v>71198.556660484785</v>
      </c>
      <c r="CF72" s="205">
        <f t="shared" si="106"/>
        <v>72957.520666256954</v>
      </c>
      <c r="CG72" s="205">
        <f t="shared" si="106"/>
        <v>74716.48467202911</v>
      </c>
      <c r="CH72" s="205">
        <f t="shared" si="106"/>
        <v>76475.44867780128</v>
      </c>
      <c r="CI72" s="205">
        <f t="shared" si="106"/>
        <v>78234.412683573435</v>
      </c>
      <c r="CJ72" s="205">
        <f t="shared" si="106"/>
        <v>79993.376689345605</v>
      </c>
      <c r="CK72" s="205">
        <f t="shared" si="106"/>
        <v>81752.34069511776</v>
      </c>
      <c r="CL72" s="205">
        <f t="shared" si="106"/>
        <v>83511.304700889945</v>
      </c>
      <c r="CM72" s="205">
        <f t="shared" si="106"/>
        <v>85270.2687066621</v>
      </c>
      <c r="CN72" s="205">
        <f t="shared" si="106"/>
        <v>87029.23271243427</v>
      </c>
      <c r="CO72" s="205">
        <f t="shared" si="106"/>
        <v>88788.196718206425</v>
      </c>
      <c r="CP72" s="205">
        <f t="shared" si="106"/>
        <v>90547.160723978595</v>
      </c>
      <c r="CQ72" s="205">
        <f t="shared" si="106"/>
        <v>92306.124729750765</v>
      </c>
      <c r="CR72" s="205">
        <f t="shared" si="106"/>
        <v>88748.196888225561</v>
      </c>
      <c r="CS72" s="205">
        <f t="shared" si="106"/>
        <v>79873.37719940301</v>
      </c>
      <c r="CT72" s="205">
        <f t="shared" si="106"/>
        <v>70998.55751058046</v>
      </c>
      <c r="CU72" s="205">
        <f t="shared" si="106"/>
        <v>62123.737821757895</v>
      </c>
      <c r="CV72" s="205">
        <f t="shared" si="106"/>
        <v>53248.918132935338</v>
      </c>
      <c r="CW72" s="205">
        <f t="shared" si="106"/>
        <v>44374.09844411278</v>
      </c>
      <c r="CX72" s="205">
        <f t="shared" si="106"/>
        <v>35499.278755290223</v>
      </c>
      <c r="CY72" s="205">
        <f t="shared" si="106"/>
        <v>26624.459066467669</v>
      </c>
      <c r="CZ72" s="205">
        <f t="shared" si="106"/>
        <v>17749.639377645111</v>
      </c>
      <c r="DA72" s="205">
        <f t="shared" si="106"/>
        <v>8874.8196888225575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15.702753550719935</v>
      </c>
      <c r="D110" s="213">
        <f t="shared" si="108"/>
        <v>15.396511614810887</v>
      </c>
      <c r="E110" s="213">
        <f t="shared" si="109"/>
        <v>-153.88300748353717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-15490.30237777752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-0.86187094992846602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1.591810671406884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2016-05-06T04:31:31Z</dcterms:modified>
  <cp:category/>
</cp:coreProperties>
</file>