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880" yWindow="880" windowWidth="24720" windowHeight="151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F70" i="7"/>
  <c r="F70" i="8"/>
  <c r="H70" i="8"/>
  <c r="T26" i="8"/>
  <c r="S26" i="8"/>
  <c r="R26" i="8"/>
  <c r="T25" i="8"/>
  <c r="S25" i="8"/>
  <c r="R25" i="8"/>
  <c r="T24" i="8"/>
  <c r="S24" i="8"/>
  <c r="R24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H91" i="8"/>
  <c r="I91" i="8"/>
  <c r="B92" i="8"/>
  <c r="C92" i="8"/>
  <c r="D92" i="8"/>
  <c r="G38" i="8"/>
  <c r="H92" i="8"/>
  <c r="I92" i="8"/>
  <c r="B93" i="8"/>
  <c r="C93" i="8"/>
  <c r="D93" i="8"/>
  <c r="G39" i="8"/>
  <c r="H93" i="8"/>
  <c r="I93" i="8"/>
  <c r="B94" i="8"/>
  <c r="C94" i="8"/>
  <c r="D94" i="8"/>
  <c r="G40" i="8"/>
  <c r="H94" i="8"/>
  <c r="I94" i="8"/>
  <c r="B95" i="8"/>
  <c r="C95" i="8"/>
  <c r="D95" i="8"/>
  <c r="G41" i="8"/>
  <c r="H95" i="8"/>
  <c r="I95" i="8"/>
  <c r="B96" i="8"/>
  <c r="C96" i="8"/>
  <c r="D96" i="8"/>
  <c r="G42" i="8"/>
  <c r="H96" i="8"/>
  <c r="I96" i="8"/>
  <c r="B97" i="8"/>
  <c r="C97" i="8"/>
  <c r="D97" i="8"/>
  <c r="G43" i="8"/>
  <c r="H97" i="8"/>
  <c r="I97" i="8"/>
  <c r="B98" i="8"/>
  <c r="C98" i="8"/>
  <c r="D98" i="8"/>
  <c r="G44" i="8"/>
  <c r="H98" i="8"/>
  <c r="I98" i="8"/>
  <c r="B99" i="8"/>
  <c r="C99" i="8"/>
  <c r="D99" i="8"/>
  <c r="G45" i="8"/>
  <c r="H99" i="8"/>
  <c r="I99" i="8"/>
  <c r="B100" i="8"/>
  <c r="C100" i="8"/>
  <c r="D100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H127" i="8"/>
  <c r="L127" i="8"/>
  <c r="J33" i="8"/>
  <c r="J110" i="8"/>
  <c r="M110" i="8"/>
  <c r="J112" i="8"/>
  <c r="M112" i="8"/>
  <c r="T22" i="8"/>
  <c r="S22" i="8"/>
  <c r="B84" i="8"/>
  <c r="I84" i="8"/>
  <c r="H84" i="8"/>
  <c r="R22" i="8"/>
  <c r="J109" i="8"/>
  <c r="M109" i="8"/>
  <c r="J111" i="8"/>
  <c r="M111" i="8"/>
  <c r="J113" i="8"/>
  <c r="M113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J108" i="8"/>
  <c r="M108" i="8"/>
  <c r="T16" i="8"/>
  <c r="S16" i="8"/>
  <c r="R16" i="8"/>
  <c r="T15" i="8"/>
  <c r="S15" i="8"/>
  <c r="R15" i="8"/>
  <c r="J105" i="8"/>
  <c r="M105" i="8"/>
  <c r="T14" i="8"/>
  <c r="S14" i="8"/>
  <c r="R14" i="8"/>
  <c r="J103" i="8"/>
  <c r="M103" i="8"/>
  <c r="J104" i="8"/>
  <c r="M104" i="8"/>
  <c r="J17" i="8"/>
  <c r="M17" i="8"/>
  <c r="T13" i="8"/>
  <c r="S13" i="8"/>
  <c r="R13" i="8"/>
  <c r="J18" i="8"/>
  <c r="M18" i="8"/>
  <c r="J102" i="8"/>
  <c r="M102" i="8"/>
  <c r="J16" i="8"/>
  <c r="M16" i="8"/>
  <c r="T12" i="8"/>
  <c r="S12" i="8"/>
  <c r="R12" i="8"/>
  <c r="J91" i="8"/>
  <c r="M91" i="8"/>
  <c r="J92" i="8"/>
  <c r="M92" i="8"/>
  <c r="J93" i="8"/>
  <c r="M93" i="8"/>
  <c r="J94" i="8"/>
  <c r="M94" i="8"/>
  <c r="J95" i="8"/>
  <c r="M95" i="8"/>
  <c r="T11" i="8"/>
  <c r="S11" i="8"/>
  <c r="R11" i="8"/>
  <c r="T10" i="8"/>
  <c r="S10" i="8"/>
  <c r="R10" i="8"/>
  <c r="J6" i="8"/>
  <c r="M6" i="8"/>
  <c r="J7" i="8"/>
  <c r="M7" i="8"/>
  <c r="T9" i="8"/>
  <c r="S9" i="8"/>
  <c r="R9" i="8"/>
  <c r="J96" i="8"/>
  <c r="M96" i="8"/>
  <c r="J97" i="8"/>
  <c r="M97" i="8"/>
  <c r="J98" i="8"/>
  <c r="M98" i="8"/>
  <c r="J99" i="8"/>
  <c r="M99" i="8"/>
  <c r="J100" i="8"/>
  <c r="M100" i="8"/>
  <c r="J101" i="8"/>
  <c r="M101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H70" i="7"/>
  <c r="T26" i="7"/>
  <c r="S26" i="7"/>
  <c r="R26" i="7"/>
  <c r="T25" i="7"/>
  <c r="S25" i="7"/>
  <c r="R25" i="7"/>
  <c r="T24" i="7"/>
  <c r="S24" i="7"/>
  <c r="R24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12" i="7"/>
  <c r="M112" i="7"/>
  <c r="T22" i="7"/>
  <c r="S22" i="7"/>
  <c r="B84" i="7"/>
  <c r="I84" i="7"/>
  <c r="H84" i="7"/>
  <c r="R22" i="7"/>
  <c r="J109" i="7"/>
  <c r="M109" i="7"/>
  <c r="J111" i="7"/>
  <c r="M111" i="7"/>
  <c r="J113" i="7"/>
  <c r="M113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J108" i="7"/>
  <c r="M108" i="7"/>
  <c r="T16" i="7"/>
  <c r="S16" i="7"/>
  <c r="R16" i="7"/>
  <c r="T15" i="7"/>
  <c r="S15" i="7"/>
  <c r="R15" i="7"/>
  <c r="J105" i="7"/>
  <c r="M105" i="7"/>
  <c r="T14" i="7"/>
  <c r="S14" i="7"/>
  <c r="R14" i="7"/>
  <c r="J103" i="7"/>
  <c r="M103" i="7"/>
  <c r="J104" i="7"/>
  <c r="M104" i="7"/>
  <c r="J17" i="7"/>
  <c r="M17" i="7"/>
  <c r="T13" i="7"/>
  <c r="S13" i="7"/>
  <c r="R13" i="7"/>
  <c r="J18" i="7"/>
  <c r="M18" i="7"/>
  <c r="J102" i="7"/>
  <c r="M102" i="7"/>
  <c r="J16" i="7"/>
  <c r="M16" i="7"/>
  <c r="T12" i="7"/>
  <c r="S12" i="7"/>
  <c r="R12" i="7"/>
  <c r="J91" i="7"/>
  <c r="M91" i="7"/>
  <c r="J92" i="7"/>
  <c r="M92" i="7"/>
  <c r="J93" i="7"/>
  <c r="M93" i="7"/>
  <c r="J94" i="7"/>
  <c r="M94" i="7"/>
  <c r="J95" i="7"/>
  <c r="M95" i="7"/>
  <c r="T11" i="7"/>
  <c r="S11" i="7"/>
  <c r="R11" i="7"/>
  <c r="T10" i="7"/>
  <c r="S10" i="7"/>
  <c r="R10" i="7"/>
  <c r="J6" i="7"/>
  <c r="M6" i="7"/>
  <c r="J7" i="7"/>
  <c r="M7" i="7"/>
  <c r="T9" i="7"/>
  <c r="S9" i="7"/>
  <c r="R9" i="7"/>
  <c r="J96" i="7"/>
  <c r="M96" i="7"/>
  <c r="J97" i="7"/>
  <c r="M97" i="7"/>
  <c r="J98" i="7"/>
  <c r="M98" i="7"/>
  <c r="J99" i="7"/>
  <c r="M99" i="7"/>
  <c r="J100" i="7"/>
  <c r="M100" i="7"/>
  <c r="J101" i="7"/>
  <c r="M101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H70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12" i="1"/>
  <c r="M112" i="1"/>
  <c r="T22" i="1"/>
  <c r="S22" i="1"/>
  <c r="B84" i="1"/>
  <c r="I84" i="1"/>
  <c r="H84" i="1"/>
  <c r="R22" i="1"/>
  <c r="J109" i="1"/>
  <c r="M109" i="1"/>
  <c r="J111" i="1"/>
  <c r="M111" i="1"/>
  <c r="J113" i="1"/>
  <c r="M113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J108" i="1"/>
  <c r="M108" i="1"/>
  <c r="T16" i="1"/>
  <c r="S16" i="1"/>
  <c r="R16" i="1"/>
  <c r="T15" i="1"/>
  <c r="S15" i="1"/>
  <c r="R15" i="1"/>
  <c r="J105" i="1"/>
  <c r="M105" i="1"/>
  <c r="T14" i="1"/>
  <c r="S14" i="1"/>
  <c r="R14" i="1"/>
  <c r="J103" i="1"/>
  <c r="M103" i="1"/>
  <c r="J104" i="1"/>
  <c r="M104" i="1"/>
  <c r="J17" i="1"/>
  <c r="M17" i="1"/>
  <c r="T13" i="1"/>
  <c r="S13" i="1"/>
  <c r="R13" i="1"/>
  <c r="J18" i="1"/>
  <c r="M18" i="1"/>
  <c r="J102" i="1"/>
  <c r="M102" i="1"/>
  <c r="J16" i="1"/>
  <c r="M16" i="1"/>
  <c r="T12" i="1"/>
  <c r="S12" i="1"/>
  <c r="R12" i="1"/>
  <c r="J91" i="1"/>
  <c r="M91" i="1"/>
  <c r="J92" i="1"/>
  <c r="M92" i="1"/>
  <c r="J93" i="1"/>
  <c r="M93" i="1"/>
  <c r="J94" i="1"/>
  <c r="M94" i="1"/>
  <c r="J95" i="1"/>
  <c r="M95" i="1"/>
  <c r="T11" i="1"/>
  <c r="S11" i="1"/>
  <c r="R11" i="1"/>
  <c r="T10" i="1"/>
  <c r="S10" i="1"/>
  <c r="R10" i="1"/>
  <c r="J6" i="1"/>
  <c r="M6" i="1"/>
  <c r="J7" i="1"/>
  <c r="M7" i="1"/>
  <c r="T9" i="1"/>
  <c r="S9" i="1"/>
  <c r="R9" i="1"/>
  <c r="J96" i="1"/>
  <c r="M96" i="1"/>
  <c r="J97" i="1"/>
  <c r="M97" i="1"/>
  <c r="J98" i="1"/>
  <c r="M98" i="1"/>
  <c r="J99" i="1"/>
  <c r="M99" i="1"/>
  <c r="J100" i="1"/>
  <c r="M100" i="1"/>
  <c r="J101" i="1"/>
  <c r="M101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L7" i="12"/>
  <c r="K8" i="12"/>
  <c r="L8" i="12"/>
  <c r="K9" i="12"/>
  <c r="L9" i="12"/>
  <c r="K10" i="12"/>
  <c r="L10" i="12"/>
  <c r="K6" i="12"/>
  <c r="L6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F70" i="12"/>
  <c r="H70" i="12"/>
  <c r="I84" i="12"/>
  <c r="H84" i="12"/>
  <c r="R7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H91" i="12"/>
  <c r="I91" i="12"/>
  <c r="B92" i="12"/>
  <c r="C92" i="12"/>
  <c r="D92" i="12"/>
  <c r="G38" i="12"/>
  <c r="H92" i="12"/>
  <c r="I92" i="12"/>
  <c r="B93" i="12"/>
  <c r="C93" i="12"/>
  <c r="D93" i="12"/>
  <c r="G39" i="12"/>
  <c r="H93" i="12"/>
  <c r="I93" i="12"/>
  <c r="B94" i="12"/>
  <c r="C94" i="12"/>
  <c r="D94" i="12"/>
  <c r="G40" i="12"/>
  <c r="H94" i="12"/>
  <c r="I94" i="12"/>
  <c r="B95" i="12"/>
  <c r="C95" i="12"/>
  <c r="D95" i="12"/>
  <c r="G41" i="12"/>
  <c r="H95" i="12"/>
  <c r="I95" i="12"/>
  <c r="B96" i="12"/>
  <c r="C96" i="12"/>
  <c r="D96" i="12"/>
  <c r="G42" i="12"/>
  <c r="H96" i="12"/>
  <c r="I96" i="12"/>
  <c r="B97" i="12"/>
  <c r="C97" i="12"/>
  <c r="D97" i="12"/>
  <c r="G43" i="12"/>
  <c r="H97" i="12"/>
  <c r="I97" i="12"/>
  <c r="B98" i="12"/>
  <c r="C98" i="12"/>
  <c r="D98" i="12"/>
  <c r="G44" i="12"/>
  <c r="H98" i="12"/>
  <c r="I98" i="12"/>
  <c r="B99" i="12"/>
  <c r="C99" i="12"/>
  <c r="D99" i="12"/>
  <c r="G45" i="12"/>
  <c r="H99" i="12"/>
  <c r="I99" i="12"/>
  <c r="B100" i="12"/>
  <c r="C100" i="12"/>
  <c r="D100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H127" i="12"/>
  <c r="L127" i="12"/>
  <c r="J33" i="12"/>
  <c r="J110" i="12"/>
  <c r="M110" i="12"/>
  <c r="J112" i="12"/>
  <c r="M112" i="12"/>
  <c r="T22" i="12"/>
  <c r="S22" i="12"/>
  <c r="R22" i="12"/>
  <c r="J109" i="12"/>
  <c r="M109" i="12"/>
  <c r="J111" i="12"/>
  <c r="M111" i="12"/>
  <c r="J113" i="12"/>
  <c r="M113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J108" i="12"/>
  <c r="M108" i="12"/>
  <c r="T16" i="12"/>
  <c r="S16" i="12"/>
  <c r="R16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J17" i="12"/>
  <c r="M17" i="12"/>
  <c r="T13" i="12"/>
  <c r="S13" i="12"/>
  <c r="R13" i="12"/>
  <c r="J18" i="12"/>
  <c r="M18" i="12"/>
  <c r="J102" i="12"/>
  <c r="M102" i="12"/>
  <c r="J16" i="12"/>
  <c r="M16" i="12"/>
  <c r="T12" i="12"/>
  <c r="S12" i="12"/>
  <c r="R12" i="12"/>
  <c r="J91" i="12"/>
  <c r="M91" i="12"/>
  <c r="J92" i="12"/>
  <c r="M92" i="12"/>
  <c r="J93" i="12"/>
  <c r="M93" i="12"/>
  <c r="J94" i="12"/>
  <c r="M94" i="12"/>
  <c r="J95" i="12"/>
  <c r="M95" i="12"/>
  <c r="T11" i="12"/>
  <c r="S11" i="12"/>
  <c r="R11" i="12"/>
  <c r="T10" i="12"/>
  <c r="S10" i="12"/>
  <c r="R10" i="12"/>
  <c r="J6" i="12"/>
  <c r="M6" i="12"/>
  <c r="J7" i="12"/>
  <c r="M7" i="12"/>
  <c r="T9" i="12"/>
  <c r="S9" i="12"/>
  <c r="R9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<sst xmlns="http://schemas.openxmlformats.org/spreadsheetml/2006/main" count="790" uniqueCount="145">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</sst>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Percent" xfId="6" builtinId="5"/>
    <cellStyle name="Total" xfId="7" builtinId="25" customBuiltin="1"/>
  </cellStyles>
  <dxfs count="860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0.011812850249066</c:v>
                </c:pt>
                <c:pt idx="2" formatCode="0.0%">
                  <c:v>0.011812850249066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0.0867470547945205</c:v>
                </c:pt>
                <c:pt idx="2" formatCode="0.0%">
                  <c:v>0.0867470547945205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0.0662823100871731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0.00129009571893445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0.0313416096430614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0.177137120174346</c:v>
                </c:pt>
                <c:pt idx="1">
                  <c:v>0.177137120174346</c:v>
                </c:pt>
                <c:pt idx="2" formatCode="0.0%">
                  <c:v>0.178360740817291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0.648701369863014</c:v>
                </c:pt>
                <c:pt idx="1">
                  <c:v>0.648701369863014</c:v>
                </c:pt>
                <c:pt idx="2" formatCode="0.0%">
                  <c:v>0.40753385874372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867096"/>
        <c:axId val="2122057576"/>
      </c:barChart>
      <c:catAx>
        <c:axId val="-201486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057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2057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86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0.018077273192076</c:v>
                </c:pt>
                <c:pt idx="2">
                  <c:v>0.018077273192076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0.0564914787252376</c:v>
                </c:pt>
                <c:pt idx="2">
                  <c:v>0.0564914787252376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0.0158176140430665</c:v>
                </c:pt>
                <c:pt idx="2">
                  <c:v>0.015583985979518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0.00451931829801901</c:v>
                </c:pt>
                <c:pt idx="2">
                  <c:v>0.00451931829801901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0.00112982957450475</c:v>
                </c:pt>
                <c:pt idx="2">
                  <c:v>0.00112982957450475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0.00169474436175713</c:v>
                </c:pt>
                <c:pt idx="2">
                  <c:v>0.00169474436175713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0.0110723298301466</c:v>
                </c:pt>
                <c:pt idx="2">
                  <c:v>0.0110723298301466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0.406738646821711</c:v>
                </c:pt>
                <c:pt idx="2">
                  <c:v>0.406738646821711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0.0406738646821711</c:v>
                </c:pt>
                <c:pt idx="2">
                  <c:v>0.040193258380014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0.0813477293643421</c:v>
                </c:pt>
                <c:pt idx="2">
                  <c:v>0.0813477293643421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0.0912780732258279</c:v>
                </c:pt>
                <c:pt idx="2">
                  <c:v>0.0912780732258279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0.27115909788114</c:v>
                </c:pt>
                <c:pt idx="2">
                  <c:v>0.27115909788114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260248"/>
        <c:axId val="2115700728"/>
      </c:barChart>
      <c:catAx>
        <c:axId val="211926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700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700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260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0.00199844172139193</c:v>
                </c:pt>
                <c:pt idx="2">
                  <c:v>0.00199844172139193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0.0399688344278385</c:v>
                </c:pt>
                <c:pt idx="2">
                  <c:v>0.0399688344278385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0.0139890920497435</c:v>
                </c:pt>
                <c:pt idx="2">
                  <c:v>0.0140461490360482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0.00299766258208789</c:v>
                </c:pt>
                <c:pt idx="2">
                  <c:v>0.00299766258208789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0.00134894816193955</c:v>
                </c:pt>
                <c:pt idx="2">
                  <c:v>0.00134894816193955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0.00299766258208789</c:v>
                </c:pt>
                <c:pt idx="2">
                  <c:v>0.00304656857034909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0.000499610430347982</c:v>
                </c:pt>
                <c:pt idx="2">
                  <c:v>0.000494719831521862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0.00499610430347982</c:v>
                </c:pt>
                <c:pt idx="2">
                  <c:v>0.00507761428391515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0.000499610430347982</c:v>
                </c:pt>
                <c:pt idx="2">
                  <c:v>0.000499610430347982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0.0233151534162391</c:v>
                </c:pt>
                <c:pt idx="2">
                  <c:v>0.0233151534162391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0.0116575767081196</c:v>
                </c:pt>
                <c:pt idx="2">
                  <c:v>0.0116575767081196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0.000666147240463976</c:v>
                </c:pt>
                <c:pt idx="2">
                  <c:v>0.000666147240463976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0.000832684050579969</c:v>
                </c:pt>
                <c:pt idx="2">
                  <c:v>0.000832684050579969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0.679470185273255</c:v>
                </c:pt>
                <c:pt idx="2">
                  <c:v>0.679470185273255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0.0199844172139193</c:v>
                </c:pt>
                <c:pt idx="2">
                  <c:v>0.019919209229571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0.0479626013134062</c:v>
                </c:pt>
                <c:pt idx="2">
                  <c:v>0.0479626013134062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0.0269087648112358</c:v>
                </c:pt>
                <c:pt idx="2">
                  <c:v>0.0269087648112358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0.119906503283516</c:v>
                </c:pt>
                <c:pt idx="2">
                  <c:v>0.119906503283516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444840"/>
        <c:axId val="-2014442200"/>
      </c:barChart>
      <c:catAx>
        <c:axId val="-201444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442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42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444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0.0148297947471172</c:v>
                </c:pt>
                <c:pt idx="2">
                  <c:v>0.0148297947471172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0.00400404458172166</c:v>
                </c:pt>
                <c:pt idx="2">
                  <c:v>0.00400404458172166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0.0189821372763101</c:v>
                </c:pt>
                <c:pt idx="2">
                  <c:v>0.0189052415248982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0.0447859801362941</c:v>
                </c:pt>
                <c:pt idx="2">
                  <c:v>0.0447859801362941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0.133468152724055</c:v>
                </c:pt>
                <c:pt idx="2">
                  <c:v>0.133468152724055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0.106774522179244</c:v>
                </c:pt>
                <c:pt idx="2">
                  <c:v>0.106271204533639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0.592625538296689</c:v>
                </c:pt>
                <c:pt idx="2">
                  <c:v>0.592625538296689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0.0711830147861628</c:v>
                </c:pt>
                <c:pt idx="2">
                  <c:v>0.0711830147861628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281960"/>
        <c:axId val="-2012548952"/>
      </c:barChart>
      <c:catAx>
        <c:axId val="-202128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548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2548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281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1459.365299135816</c:v>
                </c:pt>
                <c:pt idx="1">
                  <c:v>2264.31550245418</c:v>
                </c:pt>
                <c:pt idx="2">
                  <c:v>2218.606592018693</c:v>
                </c:pt>
                <c:pt idx="3">
                  <c:v>3394.535762492821</c:v>
                </c:pt>
                <c:pt idx="4">
                  <c:v>1459.365299135816</c:v>
                </c:pt>
                <c:pt idx="5">
                  <c:v>2264.31550245418</c:v>
                </c:pt>
                <c:pt idx="6">
                  <c:v>2218.606592018693</c:v>
                </c:pt>
                <c:pt idx="7">
                  <c:v>3345.197922926556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150.0</c:v>
                </c:pt>
                <c:pt idx="3">
                  <c:v>16380.0</c:v>
                </c:pt>
                <c:pt idx="4">
                  <c:v>0.0</c:v>
                </c:pt>
                <c:pt idx="5">
                  <c:v>0.0</c:v>
                </c:pt>
                <c:pt idx="6">
                  <c:v>150.0</c:v>
                </c:pt>
                <c:pt idx="7">
                  <c:v>16425.22436923692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92.87098666518721</c:v>
                </c:pt>
                <c:pt idx="2">
                  <c:v>1015.231947744243</c:v>
                </c:pt>
                <c:pt idx="3">
                  <c:v>1728.108029606809</c:v>
                </c:pt>
                <c:pt idx="4">
                  <c:v>0.0</c:v>
                </c:pt>
                <c:pt idx="5">
                  <c:v>92.87098666518721</c:v>
                </c:pt>
                <c:pt idx="6">
                  <c:v>1015.231947744243</c:v>
                </c:pt>
                <c:pt idx="7">
                  <c:v>1728.108029606809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635.0</c:v>
                </c:pt>
                <c:pt idx="1">
                  <c:v>2798.0</c:v>
                </c:pt>
                <c:pt idx="2">
                  <c:v>8500.000000000001</c:v>
                </c:pt>
                <c:pt idx="3">
                  <c:v>21726.0</c:v>
                </c:pt>
                <c:pt idx="4">
                  <c:v>635.0</c:v>
                </c:pt>
                <c:pt idx="5">
                  <c:v>2798.0</c:v>
                </c:pt>
                <c:pt idx="6">
                  <c:v>8479.321831467287</c:v>
                </c:pt>
                <c:pt idx="7">
                  <c:v>21746.55653147132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640.0</c:v>
                </c:pt>
                <c:pt idx="1">
                  <c:v>640.0</c:v>
                </c:pt>
                <c:pt idx="2">
                  <c:v>0.0</c:v>
                </c:pt>
                <c:pt idx="3">
                  <c:v>0.0</c:v>
                </c:pt>
                <c:pt idx="4">
                  <c:v>631.8484607323518</c:v>
                </c:pt>
                <c:pt idx="5">
                  <c:v>652.9807637998725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6010.0</c:v>
                </c:pt>
                <c:pt idx="1">
                  <c:v>12050.0</c:v>
                </c:pt>
                <c:pt idx="2">
                  <c:v>1909.990845778289</c:v>
                </c:pt>
                <c:pt idx="3">
                  <c:v>0.0</c:v>
                </c:pt>
                <c:pt idx="4">
                  <c:v>6010.0</c:v>
                </c:pt>
                <c:pt idx="5">
                  <c:v>12050.0</c:v>
                </c:pt>
                <c:pt idx="6">
                  <c:v>1951.811930492825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36000.0</c:v>
                </c:pt>
                <c:pt idx="3">
                  <c:v>244800.0</c:v>
                </c:pt>
                <c:pt idx="4">
                  <c:v>0.0</c:v>
                </c:pt>
                <c:pt idx="5">
                  <c:v>0.0</c:v>
                </c:pt>
                <c:pt idx="6">
                  <c:v>36000.0</c:v>
                </c:pt>
                <c:pt idx="7">
                  <c:v>244800.0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561.0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561.0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3600.0</c:v>
                </c:pt>
                <c:pt idx="1">
                  <c:v>4100.0</c:v>
                </c:pt>
                <c:pt idx="2">
                  <c:v>3600.0</c:v>
                </c:pt>
                <c:pt idx="3">
                  <c:v>7200.0</c:v>
                </c:pt>
                <c:pt idx="4">
                  <c:v>3583.030188408277</c:v>
                </c:pt>
                <c:pt idx="5">
                  <c:v>4121.157569790525</c:v>
                </c:pt>
                <c:pt idx="6">
                  <c:v>3557.46205330413</c:v>
                </c:pt>
                <c:pt idx="7">
                  <c:v>7176.506821175625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840.0</c:v>
                </c:pt>
                <c:pt idx="2">
                  <c:v>7200.0</c:v>
                </c:pt>
                <c:pt idx="3">
                  <c:v>17280.0</c:v>
                </c:pt>
                <c:pt idx="4">
                  <c:v>0.0</c:v>
                </c:pt>
                <c:pt idx="5">
                  <c:v>840.0</c:v>
                </c:pt>
                <c:pt idx="6">
                  <c:v>7200.0</c:v>
                </c:pt>
                <c:pt idx="7">
                  <c:v>17280.0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653.8729794042835</c:v>
                </c:pt>
                <c:pt idx="1">
                  <c:v>641.9066765132246</c:v>
                </c:pt>
                <c:pt idx="2">
                  <c:v>0.0</c:v>
                </c:pt>
                <c:pt idx="3">
                  <c:v>0.0</c:v>
                </c:pt>
                <c:pt idx="4">
                  <c:v>653.8729794042835</c:v>
                </c:pt>
                <c:pt idx="5">
                  <c:v>641.9066765132246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19980.90831337667</c:v>
                </c:pt>
                <c:pt idx="1">
                  <c:v>19980.90831337667</c:v>
                </c:pt>
                <c:pt idx="2">
                  <c:v>8078.924050632912</c:v>
                </c:pt>
                <c:pt idx="3">
                  <c:v>9694.708860759494</c:v>
                </c:pt>
                <c:pt idx="4">
                  <c:v>19980.90831337667</c:v>
                </c:pt>
                <c:pt idx="5">
                  <c:v>19980.90831337667</c:v>
                </c:pt>
                <c:pt idx="6">
                  <c:v>8078.924050632912</c:v>
                </c:pt>
                <c:pt idx="7">
                  <c:v>9694.708860759494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2400.0</c:v>
                </c:pt>
                <c:pt idx="1">
                  <c:v>3600.0</c:v>
                </c:pt>
                <c:pt idx="2">
                  <c:v>24000.0</c:v>
                </c:pt>
                <c:pt idx="3">
                  <c:v>43200.0</c:v>
                </c:pt>
                <c:pt idx="4">
                  <c:v>2400.0</c:v>
                </c:pt>
                <c:pt idx="5">
                  <c:v>3600.0</c:v>
                </c:pt>
                <c:pt idx="6">
                  <c:v>24000.0</c:v>
                </c:pt>
                <c:pt idx="7">
                  <c:v>43200.0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450.0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404184"/>
        <c:axId val="-20144131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15608.10933960199</c:v>
                </c:pt>
                <c:pt idx="1">
                  <c:v>15608.10933960199</c:v>
                </c:pt>
                <c:pt idx="2">
                  <c:v>15608.10933960199</c:v>
                </c:pt>
                <c:pt idx="3">
                  <c:v>15608.10933960199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15608.10933960199</c:v>
                </c:pt>
                <c:pt idx="5" formatCode="#,##0">
                  <c:v>15608.10933960199</c:v>
                </c:pt>
                <c:pt idx="6" formatCode="#,##0">
                  <c:v>15608.10933960199</c:v>
                </c:pt>
                <c:pt idx="7" formatCode="#,##0">
                  <c:v>15608.10933960199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28492.10933960199</c:v>
                </c:pt>
                <c:pt idx="1">
                  <c:v>28492.10933960199</c:v>
                </c:pt>
                <c:pt idx="2">
                  <c:v>28492.10933960199</c:v>
                </c:pt>
                <c:pt idx="3">
                  <c:v>28492.10933960198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28492.10933960199</c:v>
                </c:pt>
                <c:pt idx="5" formatCode="#,##0">
                  <c:v>28492.10933960199</c:v>
                </c:pt>
                <c:pt idx="6" formatCode="#,##0">
                  <c:v>28492.10933960199</c:v>
                </c:pt>
                <c:pt idx="7" formatCode="#,##0">
                  <c:v>28492.10933960198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49300.10933960198</c:v>
                </c:pt>
                <c:pt idx="1">
                  <c:v>49300.10933960198</c:v>
                </c:pt>
                <c:pt idx="2">
                  <c:v>49300.10933960198</c:v>
                </c:pt>
                <c:pt idx="3">
                  <c:v>49300.10933960199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49300.10933960198</c:v>
                </c:pt>
                <c:pt idx="5" formatCode="#,##0">
                  <c:v>49300.10933960198</c:v>
                </c:pt>
                <c:pt idx="6" formatCode="#,##0">
                  <c:v>49300.10933960198</c:v>
                </c:pt>
                <c:pt idx="7" formatCode="#,##0">
                  <c:v>49300.10933960199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404184"/>
        <c:axId val="-2014413176"/>
      </c:lineChart>
      <c:catAx>
        <c:axId val="-201440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1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1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04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1459.365299135816</c:v>
                </c:pt>
                <c:pt idx="1">
                  <c:v>2264.31550245418</c:v>
                </c:pt>
                <c:pt idx="2">
                  <c:v>2218.606592018693</c:v>
                </c:pt>
                <c:pt idx="3">
                  <c:v>3394.535762492821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150.0</c:v>
                </c:pt>
                <c:pt idx="3">
                  <c:v>16380.0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92.87098666518721</c:v>
                </c:pt>
                <c:pt idx="2">
                  <c:v>1015.231947744243</c:v>
                </c:pt>
                <c:pt idx="3">
                  <c:v>1728.108029606809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635.0</c:v>
                </c:pt>
                <c:pt idx="1">
                  <c:v>2798.0</c:v>
                </c:pt>
                <c:pt idx="2">
                  <c:v>8500.000000000001</c:v>
                </c:pt>
                <c:pt idx="3">
                  <c:v>21726.0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640.0</c:v>
                </c:pt>
                <c:pt idx="1">
                  <c:v>640.0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6010.0</c:v>
                </c:pt>
                <c:pt idx="1">
                  <c:v>12050.0</c:v>
                </c:pt>
                <c:pt idx="2">
                  <c:v>1909.990845778289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36000.0</c:v>
                </c:pt>
                <c:pt idx="3">
                  <c:v>244800.0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561.0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3600.0</c:v>
                </c:pt>
                <c:pt idx="1">
                  <c:v>4100.0</c:v>
                </c:pt>
                <c:pt idx="2">
                  <c:v>3600.0</c:v>
                </c:pt>
                <c:pt idx="3">
                  <c:v>7200.0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840.0</c:v>
                </c:pt>
                <c:pt idx="2">
                  <c:v>7200.0</c:v>
                </c:pt>
                <c:pt idx="3">
                  <c:v>17280.0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653.8729794042835</c:v>
                </c:pt>
                <c:pt idx="1">
                  <c:v>641.9066765132246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19980.90831337667</c:v>
                </c:pt>
                <c:pt idx="1">
                  <c:v>19980.90831337667</c:v>
                </c:pt>
                <c:pt idx="2">
                  <c:v>8078.924050632912</c:v>
                </c:pt>
                <c:pt idx="3">
                  <c:v>9694.708860759494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2400.0</c:v>
                </c:pt>
                <c:pt idx="1">
                  <c:v>3600.0</c:v>
                </c:pt>
                <c:pt idx="2">
                  <c:v>24000.0</c:v>
                </c:pt>
                <c:pt idx="3">
                  <c:v>43200.0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450.0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139096"/>
        <c:axId val="-20181376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15608.10933960199</c:v>
                </c:pt>
                <c:pt idx="1">
                  <c:v>15608.10933960199</c:v>
                </c:pt>
                <c:pt idx="2">
                  <c:v>15608.10933960199</c:v>
                </c:pt>
                <c:pt idx="3">
                  <c:v>15608.10933960199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28492.10933960199</c:v>
                </c:pt>
                <c:pt idx="1">
                  <c:v>28492.10933960199</c:v>
                </c:pt>
                <c:pt idx="2">
                  <c:v>28492.10933960199</c:v>
                </c:pt>
                <c:pt idx="3">
                  <c:v>28492.10933960198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49300.10933960198</c:v>
                </c:pt>
                <c:pt idx="1">
                  <c:v>49300.10933960198</c:v>
                </c:pt>
                <c:pt idx="2">
                  <c:v>49300.10933960198</c:v>
                </c:pt>
                <c:pt idx="3">
                  <c:v>49300.10933960199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139096"/>
        <c:axId val="-2018137688"/>
      </c:lineChart>
      <c:catAx>
        <c:axId val="-201813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137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137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13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1459.365299135816</c:v>
                </c:pt>
                <c:pt idx="1">
                  <c:v>1459.365299135816</c:v>
                </c:pt>
                <c:pt idx="2">
                  <c:v>1459.365299135816</c:v>
                </c:pt>
                <c:pt idx="3">
                  <c:v>1459.365299135816</c:v>
                </c:pt>
                <c:pt idx="4">
                  <c:v>1459.365299135816</c:v>
                </c:pt>
                <c:pt idx="5">
                  <c:v>1459.365299135816</c:v>
                </c:pt>
                <c:pt idx="6">
                  <c:v>1459.365299135816</c:v>
                </c:pt>
                <c:pt idx="7">
                  <c:v>1459.365299135816</c:v>
                </c:pt>
                <c:pt idx="8">
                  <c:v>1459.365299135816</c:v>
                </c:pt>
                <c:pt idx="9">
                  <c:v>1459.365299135816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635.0</c:v>
                </c:pt>
                <c:pt idx="1">
                  <c:v>635.0</c:v>
                </c:pt>
                <c:pt idx="2">
                  <c:v>635.0</c:v>
                </c:pt>
                <c:pt idx="3">
                  <c:v>635.0</c:v>
                </c:pt>
                <c:pt idx="4">
                  <c:v>635.0</c:v>
                </c:pt>
                <c:pt idx="5">
                  <c:v>635.0</c:v>
                </c:pt>
                <c:pt idx="6">
                  <c:v>635.0</c:v>
                </c:pt>
                <c:pt idx="7">
                  <c:v>635.0</c:v>
                </c:pt>
                <c:pt idx="8">
                  <c:v>635.0</c:v>
                </c:pt>
                <c:pt idx="9">
                  <c:v>635.0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640.0</c:v>
                </c:pt>
                <c:pt idx="1">
                  <c:v>640.0</c:v>
                </c:pt>
                <c:pt idx="2">
                  <c:v>640.0</c:v>
                </c:pt>
                <c:pt idx="3">
                  <c:v>640.0</c:v>
                </c:pt>
                <c:pt idx="4">
                  <c:v>640.0</c:v>
                </c:pt>
                <c:pt idx="5">
                  <c:v>640.0</c:v>
                </c:pt>
                <c:pt idx="6">
                  <c:v>640.0</c:v>
                </c:pt>
                <c:pt idx="7">
                  <c:v>640.0</c:v>
                </c:pt>
                <c:pt idx="8">
                  <c:v>640.0</c:v>
                </c:pt>
                <c:pt idx="9">
                  <c:v>640.0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6010.0</c:v>
                </c:pt>
                <c:pt idx="1">
                  <c:v>6010.0</c:v>
                </c:pt>
                <c:pt idx="2">
                  <c:v>6010.0</c:v>
                </c:pt>
                <c:pt idx="3">
                  <c:v>6010.0</c:v>
                </c:pt>
                <c:pt idx="4">
                  <c:v>6010.0</c:v>
                </c:pt>
                <c:pt idx="5">
                  <c:v>6010.0</c:v>
                </c:pt>
                <c:pt idx="6">
                  <c:v>6010.0</c:v>
                </c:pt>
                <c:pt idx="7">
                  <c:v>6010.0</c:v>
                </c:pt>
                <c:pt idx="8">
                  <c:v>6010.0</c:v>
                </c:pt>
                <c:pt idx="9">
                  <c:v>6010.0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653.8729794042835</c:v>
                </c:pt>
                <c:pt idx="1">
                  <c:v>653.8729794042835</c:v>
                </c:pt>
                <c:pt idx="2">
                  <c:v>653.8729794042835</c:v>
                </c:pt>
                <c:pt idx="3">
                  <c:v>653.8729794042835</c:v>
                </c:pt>
                <c:pt idx="4">
                  <c:v>653.8729794042835</c:v>
                </c:pt>
                <c:pt idx="5">
                  <c:v>653.8729794042835</c:v>
                </c:pt>
                <c:pt idx="6">
                  <c:v>653.8729794042835</c:v>
                </c:pt>
                <c:pt idx="7">
                  <c:v>653.8729794042835</c:v>
                </c:pt>
                <c:pt idx="8">
                  <c:v>653.8729794042835</c:v>
                </c:pt>
                <c:pt idx="9">
                  <c:v>653.8729794042835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2400.0</c:v>
                </c:pt>
                <c:pt idx="1">
                  <c:v>2400.0</c:v>
                </c:pt>
                <c:pt idx="2">
                  <c:v>2400.0</c:v>
                </c:pt>
                <c:pt idx="3">
                  <c:v>2400.0</c:v>
                </c:pt>
                <c:pt idx="4">
                  <c:v>2400.0</c:v>
                </c:pt>
                <c:pt idx="5">
                  <c:v>2400.0</c:v>
                </c:pt>
                <c:pt idx="6">
                  <c:v>2400.0</c:v>
                </c:pt>
                <c:pt idx="7">
                  <c:v>2400.0</c:v>
                </c:pt>
                <c:pt idx="8">
                  <c:v>2400.0</c:v>
                </c:pt>
                <c:pt idx="9">
                  <c:v>2400.0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735704"/>
        <c:axId val="-20437579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15608.10933960199</c:v>
                </c:pt>
                <c:pt idx="1">
                  <c:v>15608.10933960199</c:v>
                </c:pt>
                <c:pt idx="2">
                  <c:v>15608.10933960199</c:v>
                </c:pt>
                <c:pt idx="3">
                  <c:v>15608.10933960199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28492.10933960199</c:v>
                </c:pt>
                <c:pt idx="1">
                  <c:v>28492.10933960199</c:v>
                </c:pt>
                <c:pt idx="2">
                  <c:v>28492.10933960199</c:v>
                </c:pt>
                <c:pt idx="3">
                  <c:v>28492.10933960198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735704"/>
        <c:axId val="-2043757960"/>
      </c:lineChart>
      <c:catAx>
        <c:axId val="-20177357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757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75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73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0.213411114483195</c:v>
                </c:pt>
                <c:pt idx="1">
                  <c:v>0.213411114483195</c:v>
                </c:pt>
                <c:pt idx="2">
                  <c:v>0.213411114483195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0.289073962401066</c:v>
                </c:pt>
                <c:pt idx="2">
                  <c:v>0.289073962401066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0.383087943276757</c:v>
                </c:pt>
                <c:pt idx="2">
                  <c:v>0.426166812025366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0.114426979838981</c:v>
                </c:pt>
                <c:pt idx="2">
                  <c:v>0.0718864963211306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074456"/>
        <c:axId val="-2015077816"/>
      </c:barChart>
      <c:catAx>
        <c:axId val="-201507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077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077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074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0.107466155617599</c:v>
                </c:pt>
                <c:pt idx="1">
                  <c:v>0.107466155617599</c:v>
                </c:pt>
                <c:pt idx="2">
                  <c:v>0.107466155617599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0.0542250221478281</c:v>
                </c:pt>
                <c:pt idx="1">
                  <c:v>0.0542250221478281</c:v>
                </c:pt>
                <c:pt idx="2">
                  <c:v>0.0189486451424951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0.253307790603965</c:v>
                </c:pt>
                <c:pt idx="2">
                  <c:v>0.253307790603965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0.235094937862949</c:v>
                </c:pt>
                <c:pt idx="2">
                  <c:v>0.235094937862949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0.204338851388467</c:v>
                </c:pt>
                <c:pt idx="1">
                  <c:v>0.204338851388467</c:v>
                </c:pt>
                <c:pt idx="2">
                  <c:v>0.238900994028094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0.0542250221478281</c:v>
                </c:pt>
                <c:pt idx="1">
                  <c:v>0.0542250221478281</c:v>
                </c:pt>
                <c:pt idx="2">
                  <c:v>0.0189486451424951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130072"/>
        <c:axId val="-2015133528"/>
      </c:barChart>
      <c:catAx>
        <c:axId val="-201513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133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133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130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0.0264008412652691</c:v>
                </c:pt>
                <c:pt idx="1">
                  <c:v>0.0264008412652691</c:v>
                </c:pt>
                <c:pt idx="2">
                  <c:v>0.0264008412652691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0.0126905741879332</c:v>
                </c:pt>
                <c:pt idx="1">
                  <c:v>0.0126905741879332</c:v>
                </c:pt>
                <c:pt idx="2">
                  <c:v>-0.000528842409326701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0.143438154552906</c:v>
                </c:pt>
                <c:pt idx="2">
                  <c:v>0.143438154552906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0.723954459886758</c:v>
                </c:pt>
                <c:pt idx="1">
                  <c:v>0.723954459886758</c:v>
                </c:pt>
                <c:pt idx="2">
                  <c:v>0.737291250855844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0.0126905741879332</c:v>
                </c:pt>
                <c:pt idx="1">
                  <c:v>0.0126905741879332</c:v>
                </c:pt>
                <c:pt idx="2">
                  <c:v>-0.000528842409326701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641752"/>
        <c:axId val="2132090600"/>
      </c:barChart>
      <c:catAx>
        <c:axId val="-204064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090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090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641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0.282113526859895</c:v>
                </c:pt>
                <c:pt idx="1">
                  <c:v>0.282113526859895</c:v>
                </c:pt>
                <c:pt idx="2">
                  <c:v>0.282113526859895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0.382134151043717</c:v>
                </c:pt>
                <c:pt idx="2">
                  <c:v>0.382134151043717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0.169817930294939</c:v>
                </c:pt>
                <c:pt idx="2">
                  <c:v>0.215511857400886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0.165934391801449</c:v>
                </c:pt>
                <c:pt idx="1">
                  <c:v>0.165934391801449</c:v>
                </c:pt>
                <c:pt idx="2">
                  <c:v>0.119660251298485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-0.212316220748778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346600"/>
        <c:axId val="-2018343240"/>
      </c:barChart>
      <c:catAx>
        <c:axId val="-201834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343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343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346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0.075093399750934</c:v>
                </c:pt>
                <c:pt idx="1">
                  <c:v>0.075093399750934</c:v>
                </c:pt>
                <c:pt idx="2" formatCode="0.0%">
                  <c:v>0.075093399750934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0.054040395392279</c:v>
                </c:pt>
                <c:pt idx="2" formatCode="0.0%">
                  <c:v>0.054040395392279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0.118291438356164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0.0139929321295143</c:v>
                </c:pt>
                <c:pt idx="2" formatCode="0.0%">
                  <c:v>0.0139929321295143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0.0015670402656704</c:v>
                </c:pt>
                <c:pt idx="1">
                  <c:v>0.0015670402656704</c:v>
                </c:pt>
                <c:pt idx="2" formatCode="0.0%">
                  <c:v>0.0015670402656704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0.00593866749688667</c:v>
                </c:pt>
                <c:pt idx="1">
                  <c:v>0.00593866749688667</c:v>
                </c:pt>
                <c:pt idx="2" formatCode="0.0%">
                  <c:v>0.00593866749688667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0.0074252801992528</c:v>
                </c:pt>
                <c:pt idx="1">
                  <c:v>0.0074252801992528</c:v>
                </c:pt>
                <c:pt idx="2" formatCode="0.0%">
                  <c:v>0.0074252801992528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0.123610927560768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0.0241587072853793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0.227405760896638</c:v>
                </c:pt>
                <c:pt idx="1">
                  <c:v>0.227405760896638</c:v>
                </c:pt>
                <c:pt idx="2" formatCode="0.0%">
                  <c:v>0.22757384503715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0.610465940224159</c:v>
                </c:pt>
                <c:pt idx="1">
                  <c:v>0.610465940224159</c:v>
                </c:pt>
                <c:pt idx="2" formatCode="0.0%">
                  <c:v>0.213324070967678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406632"/>
        <c:axId val="-2015476152"/>
      </c:barChart>
      <c:catAx>
        <c:axId val="-201540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476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476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406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1459.365299135816</c:v>
                </c:pt>
                <c:pt idx="1">
                  <c:v>1459.365299135816</c:v>
                </c:pt>
                <c:pt idx="2">
                  <c:v>1459.365299135816</c:v>
                </c:pt>
                <c:pt idx="3">
                  <c:v>1459.365299135816</c:v>
                </c:pt>
                <c:pt idx="4">
                  <c:v>1459.365299135816</c:v>
                </c:pt>
                <c:pt idx="5">
                  <c:v>1459.365299135816</c:v>
                </c:pt>
                <c:pt idx="6">
                  <c:v>1459.365299135816</c:v>
                </c:pt>
                <c:pt idx="7">
                  <c:v>1459.365299135816</c:v>
                </c:pt>
                <c:pt idx="8">
                  <c:v>1459.365299135816</c:v>
                </c:pt>
                <c:pt idx="9">
                  <c:v>1459.365299135816</c:v>
                </c:pt>
                <c:pt idx="10">
                  <c:v>1459.365299135816</c:v>
                </c:pt>
                <c:pt idx="11">
                  <c:v>1459.365299135816</c:v>
                </c:pt>
                <c:pt idx="12">
                  <c:v>1459.365299135816</c:v>
                </c:pt>
                <c:pt idx="13">
                  <c:v>1459.365299135816</c:v>
                </c:pt>
                <c:pt idx="14">
                  <c:v>1459.365299135816</c:v>
                </c:pt>
                <c:pt idx="15">
                  <c:v>1459.365299135816</c:v>
                </c:pt>
                <c:pt idx="16">
                  <c:v>1459.365299135816</c:v>
                </c:pt>
                <c:pt idx="17">
                  <c:v>1459.365299135816</c:v>
                </c:pt>
                <c:pt idx="18">
                  <c:v>1459.365299135816</c:v>
                </c:pt>
                <c:pt idx="19">
                  <c:v>1459.365299135816</c:v>
                </c:pt>
                <c:pt idx="20">
                  <c:v>1459.365299135816</c:v>
                </c:pt>
                <c:pt idx="21">
                  <c:v>1459.365299135816</c:v>
                </c:pt>
                <c:pt idx="22">
                  <c:v>1459.365299135816</c:v>
                </c:pt>
                <c:pt idx="23">
                  <c:v>1459.365299135816</c:v>
                </c:pt>
                <c:pt idx="24">
                  <c:v>1459.365299135816</c:v>
                </c:pt>
                <c:pt idx="25">
                  <c:v>1459.365299135816</c:v>
                </c:pt>
                <c:pt idx="26">
                  <c:v>1459.365299135816</c:v>
                </c:pt>
                <c:pt idx="27">
                  <c:v>1459.365299135816</c:v>
                </c:pt>
                <c:pt idx="28">
                  <c:v>1459.365299135816</c:v>
                </c:pt>
                <c:pt idx="29">
                  <c:v>1459.365299135816</c:v>
                </c:pt>
                <c:pt idx="30">
                  <c:v>1459.365299135816</c:v>
                </c:pt>
                <c:pt idx="31">
                  <c:v>1459.365299135816</c:v>
                </c:pt>
                <c:pt idx="32">
                  <c:v>1459.365299135816</c:v>
                </c:pt>
                <c:pt idx="33">
                  <c:v>1459.365299135816</c:v>
                </c:pt>
                <c:pt idx="34">
                  <c:v>1459.365299135816</c:v>
                </c:pt>
                <c:pt idx="35">
                  <c:v>1459.365299135816</c:v>
                </c:pt>
                <c:pt idx="36">
                  <c:v>1459.365299135816</c:v>
                </c:pt>
                <c:pt idx="37">
                  <c:v>1459.365299135816</c:v>
                </c:pt>
                <c:pt idx="38">
                  <c:v>1459.365299135816</c:v>
                </c:pt>
                <c:pt idx="39">
                  <c:v>1459.365299135816</c:v>
                </c:pt>
                <c:pt idx="40">
                  <c:v>1459.365299135816</c:v>
                </c:pt>
                <c:pt idx="41">
                  <c:v>1459.365299135816</c:v>
                </c:pt>
                <c:pt idx="42">
                  <c:v>1459.365299135816</c:v>
                </c:pt>
                <c:pt idx="43">
                  <c:v>1459.365299135816</c:v>
                </c:pt>
                <c:pt idx="44">
                  <c:v>1459.365299135816</c:v>
                </c:pt>
                <c:pt idx="45">
                  <c:v>1459.365299135816</c:v>
                </c:pt>
                <c:pt idx="46">
                  <c:v>1459.365299135816</c:v>
                </c:pt>
                <c:pt idx="47">
                  <c:v>1459.365299135816</c:v>
                </c:pt>
                <c:pt idx="48">
                  <c:v>1459.365299135816</c:v>
                </c:pt>
                <c:pt idx="49">
                  <c:v>3394.535762492821</c:v>
                </c:pt>
                <c:pt idx="50">
                  <c:v>3394.535762492821</c:v>
                </c:pt>
                <c:pt idx="51">
                  <c:v>3394.535762492821</c:v>
                </c:pt>
                <c:pt idx="52">
                  <c:v>3394.535762492821</c:v>
                </c:pt>
                <c:pt idx="53">
                  <c:v>3394.535762492821</c:v>
                </c:pt>
                <c:pt idx="54">
                  <c:v>3394.535762492821</c:v>
                </c:pt>
                <c:pt idx="55">
                  <c:v>3394.535762492821</c:v>
                </c:pt>
                <c:pt idx="56">
                  <c:v>3394.535762492821</c:v>
                </c:pt>
                <c:pt idx="57">
                  <c:v>3394.535762492821</c:v>
                </c:pt>
                <c:pt idx="58">
                  <c:v>3394.535762492821</c:v>
                </c:pt>
                <c:pt idx="59">
                  <c:v>3394.535762492821</c:v>
                </c:pt>
                <c:pt idx="60">
                  <c:v>3394.535762492821</c:v>
                </c:pt>
                <c:pt idx="61">
                  <c:v>3394.535762492821</c:v>
                </c:pt>
                <c:pt idx="62">
                  <c:v>3394.535762492821</c:v>
                </c:pt>
                <c:pt idx="63">
                  <c:v>3394.535762492821</c:v>
                </c:pt>
                <c:pt idx="64">
                  <c:v>3394.535762492821</c:v>
                </c:pt>
                <c:pt idx="65">
                  <c:v>3394.535762492821</c:v>
                </c:pt>
                <c:pt idx="66">
                  <c:v>3394.535762492821</c:v>
                </c:pt>
                <c:pt idx="67">
                  <c:v>3394.535762492821</c:v>
                </c:pt>
                <c:pt idx="68">
                  <c:v>3394.535762492821</c:v>
                </c:pt>
                <c:pt idx="69">
                  <c:v>3394.535762492821</c:v>
                </c:pt>
                <c:pt idx="70">
                  <c:v>3394.535762492821</c:v>
                </c:pt>
                <c:pt idx="71">
                  <c:v>3394.535762492821</c:v>
                </c:pt>
                <c:pt idx="72">
                  <c:v>3394.535762492821</c:v>
                </c:pt>
                <c:pt idx="73">
                  <c:v>3394.535762492821</c:v>
                </c:pt>
                <c:pt idx="74">
                  <c:v>3394.535762492821</c:v>
                </c:pt>
                <c:pt idx="75">
                  <c:v>3394.535762492821</c:v>
                </c:pt>
                <c:pt idx="76">
                  <c:v>3394.535762492821</c:v>
                </c:pt>
                <c:pt idx="77">
                  <c:v>3394.535762492821</c:v>
                </c:pt>
                <c:pt idx="78">
                  <c:v>3394.535762492821</c:v>
                </c:pt>
                <c:pt idx="79">
                  <c:v>3394.535762492821</c:v>
                </c:pt>
                <c:pt idx="80">
                  <c:v>3394.535762492821</c:v>
                </c:pt>
                <c:pt idx="81">
                  <c:v>3394.535762492821</c:v>
                </c:pt>
                <c:pt idx="82">
                  <c:v>3394.535762492821</c:v>
                </c:pt>
                <c:pt idx="83">
                  <c:v>3394.535762492821</c:v>
                </c:pt>
                <c:pt idx="84">
                  <c:v>3394.535762492821</c:v>
                </c:pt>
                <c:pt idx="85">
                  <c:v>3394.535762492821</c:v>
                </c:pt>
                <c:pt idx="86">
                  <c:v>3394.535762492821</c:v>
                </c:pt>
                <c:pt idx="87">
                  <c:v>3394.535762492821</c:v>
                </c:pt>
                <c:pt idx="88">
                  <c:v>3394.535762492821</c:v>
                </c:pt>
                <c:pt idx="89">
                  <c:v>3394.535762492821</c:v>
                </c:pt>
                <c:pt idx="90">
                  <c:v>3394.535762492821</c:v>
                </c:pt>
                <c:pt idx="91">
                  <c:v>3394.535762492821</c:v>
                </c:pt>
                <c:pt idx="92">
                  <c:v>3394.535762492821</c:v>
                </c:pt>
                <c:pt idx="93">
                  <c:v>3394.535762492821</c:v>
                </c:pt>
                <c:pt idx="94">
                  <c:v>3394.535762492821</c:v>
                </c:pt>
                <c:pt idx="95">
                  <c:v>3394.535762492821</c:v>
                </c:pt>
                <c:pt idx="96">
                  <c:v>3394.535762492821</c:v>
                </c:pt>
                <c:pt idx="97">
                  <c:v>3394.535762492821</c:v>
                </c:pt>
                <c:pt idx="98">
                  <c:v>3394.535762492821</c:v>
                </c:pt>
                <c:pt idx="99">
                  <c:v>3394.535762492821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16380.0</c:v>
                </c:pt>
                <c:pt idx="50">
                  <c:v>16380.0</c:v>
                </c:pt>
                <c:pt idx="51">
                  <c:v>16380.0</c:v>
                </c:pt>
                <c:pt idx="52">
                  <c:v>16380.0</c:v>
                </c:pt>
                <c:pt idx="53">
                  <c:v>16380.0</c:v>
                </c:pt>
                <c:pt idx="54">
                  <c:v>16380.0</c:v>
                </c:pt>
                <c:pt idx="55">
                  <c:v>16380.0</c:v>
                </c:pt>
                <c:pt idx="56">
                  <c:v>16380.0</c:v>
                </c:pt>
                <c:pt idx="57">
                  <c:v>16380.0</c:v>
                </c:pt>
                <c:pt idx="58">
                  <c:v>16380.0</c:v>
                </c:pt>
                <c:pt idx="59">
                  <c:v>16380.0</c:v>
                </c:pt>
                <c:pt idx="60">
                  <c:v>16380.0</c:v>
                </c:pt>
                <c:pt idx="61">
                  <c:v>16380.0</c:v>
                </c:pt>
                <c:pt idx="62">
                  <c:v>16380.0</c:v>
                </c:pt>
                <c:pt idx="63">
                  <c:v>16380.0</c:v>
                </c:pt>
                <c:pt idx="64">
                  <c:v>16380.0</c:v>
                </c:pt>
                <c:pt idx="65">
                  <c:v>16380.0</c:v>
                </c:pt>
                <c:pt idx="66">
                  <c:v>16380.0</c:v>
                </c:pt>
                <c:pt idx="67">
                  <c:v>16380.0</c:v>
                </c:pt>
                <c:pt idx="68">
                  <c:v>16380.0</c:v>
                </c:pt>
                <c:pt idx="69">
                  <c:v>16380.0</c:v>
                </c:pt>
                <c:pt idx="70">
                  <c:v>16380.0</c:v>
                </c:pt>
                <c:pt idx="71">
                  <c:v>16380.0</c:v>
                </c:pt>
                <c:pt idx="72">
                  <c:v>16380.0</c:v>
                </c:pt>
                <c:pt idx="73">
                  <c:v>16380.0</c:v>
                </c:pt>
                <c:pt idx="74">
                  <c:v>16380.0</c:v>
                </c:pt>
                <c:pt idx="75">
                  <c:v>16380.0</c:v>
                </c:pt>
                <c:pt idx="76">
                  <c:v>16380.0</c:v>
                </c:pt>
                <c:pt idx="77">
                  <c:v>16380.0</c:v>
                </c:pt>
                <c:pt idx="78">
                  <c:v>16380.0</c:v>
                </c:pt>
                <c:pt idx="79">
                  <c:v>16380.0</c:v>
                </c:pt>
                <c:pt idx="80">
                  <c:v>16380.0</c:v>
                </c:pt>
                <c:pt idx="81">
                  <c:v>16380.0</c:v>
                </c:pt>
                <c:pt idx="82">
                  <c:v>16380.0</c:v>
                </c:pt>
                <c:pt idx="83">
                  <c:v>16380.0</c:v>
                </c:pt>
                <c:pt idx="84">
                  <c:v>16380.0</c:v>
                </c:pt>
                <c:pt idx="85">
                  <c:v>16380.0</c:v>
                </c:pt>
                <c:pt idx="86">
                  <c:v>16380.0</c:v>
                </c:pt>
                <c:pt idx="87">
                  <c:v>16380.0</c:v>
                </c:pt>
                <c:pt idx="88">
                  <c:v>16380.0</c:v>
                </c:pt>
                <c:pt idx="89">
                  <c:v>16380.0</c:v>
                </c:pt>
                <c:pt idx="90">
                  <c:v>16380.0</c:v>
                </c:pt>
                <c:pt idx="91">
                  <c:v>16380.0</c:v>
                </c:pt>
                <c:pt idx="92">
                  <c:v>16380.0</c:v>
                </c:pt>
                <c:pt idx="93">
                  <c:v>16380.0</c:v>
                </c:pt>
                <c:pt idx="94">
                  <c:v>16380.0</c:v>
                </c:pt>
                <c:pt idx="95">
                  <c:v>16380.0</c:v>
                </c:pt>
                <c:pt idx="96">
                  <c:v>16380.0</c:v>
                </c:pt>
                <c:pt idx="97">
                  <c:v>16380.0</c:v>
                </c:pt>
                <c:pt idx="98">
                  <c:v>16380.0</c:v>
                </c:pt>
                <c:pt idx="99">
                  <c:v>16380.0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1728.108029606809</c:v>
                </c:pt>
                <c:pt idx="50">
                  <c:v>1728.108029606809</c:v>
                </c:pt>
                <c:pt idx="51">
                  <c:v>1728.108029606809</c:v>
                </c:pt>
                <c:pt idx="52">
                  <c:v>1728.108029606809</c:v>
                </c:pt>
                <c:pt idx="53">
                  <c:v>1728.108029606809</c:v>
                </c:pt>
                <c:pt idx="54">
                  <c:v>1728.108029606809</c:v>
                </c:pt>
                <c:pt idx="55">
                  <c:v>1728.108029606809</c:v>
                </c:pt>
                <c:pt idx="56">
                  <c:v>1728.108029606809</c:v>
                </c:pt>
                <c:pt idx="57">
                  <c:v>1728.108029606809</c:v>
                </c:pt>
                <c:pt idx="58">
                  <c:v>1728.108029606809</c:v>
                </c:pt>
                <c:pt idx="59">
                  <c:v>1728.108029606809</c:v>
                </c:pt>
                <c:pt idx="60">
                  <c:v>1728.108029606809</c:v>
                </c:pt>
                <c:pt idx="61">
                  <c:v>1728.108029606809</c:v>
                </c:pt>
                <c:pt idx="62">
                  <c:v>1728.108029606809</c:v>
                </c:pt>
                <c:pt idx="63">
                  <c:v>1728.108029606809</c:v>
                </c:pt>
                <c:pt idx="64">
                  <c:v>1728.108029606809</c:v>
                </c:pt>
                <c:pt idx="65">
                  <c:v>1728.108029606809</c:v>
                </c:pt>
                <c:pt idx="66">
                  <c:v>1728.108029606809</c:v>
                </c:pt>
                <c:pt idx="67">
                  <c:v>1728.108029606809</c:v>
                </c:pt>
                <c:pt idx="68">
                  <c:v>1728.108029606809</c:v>
                </c:pt>
                <c:pt idx="69">
                  <c:v>1728.108029606809</c:v>
                </c:pt>
                <c:pt idx="70">
                  <c:v>1728.108029606809</c:v>
                </c:pt>
                <c:pt idx="71">
                  <c:v>1728.108029606809</c:v>
                </c:pt>
                <c:pt idx="72">
                  <c:v>1728.108029606809</c:v>
                </c:pt>
                <c:pt idx="73">
                  <c:v>1728.108029606809</c:v>
                </c:pt>
                <c:pt idx="74">
                  <c:v>1728.108029606809</c:v>
                </c:pt>
                <c:pt idx="75">
                  <c:v>1728.108029606809</c:v>
                </c:pt>
                <c:pt idx="76">
                  <c:v>1728.108029606809</c:v>
                </c:pt>
                <c:pt idx="77">
                  <c:v>1728.108029606809</c:v>
                </c:pt>
                <c:pt idx="78">
                  <c:v>1728.108029606809</c:v>
                </c:pt>
                <c:pt idx="79">
                  <c:v>1728.108029606809</c:v>
                </c:pt>
                <c:pt idx="80">
                  <c:v>1728.108029606809</c:v>
                </c:pt>
                <c:pt idx="81">
                  <c:v>1728.108029606809</c:v>
                </c:pt>
                <c:pt idx="82">
                  <c:v>1728.108029606809</c:v>
                </c:pt>
                <c:pt idx="83">
                  <c:v>1728.108029606809</c:v>
                </c:pt>
                <c:pt idx="84">
                  <c:v>1728.108029606809</c:v>
                </c:pt>
                <c:pt idx="85">
                  <c:v>1728.108029606809</c:v>
                </c:pt>
                <c:pt idx="86">
                  <c:v>1728.108029606809</c:v>
                </c:pt>
                <c:pt idx="87">
                  <c:v>1728.108029606809</c:v>
                </c:pt>
                <c:pt idx="88">
                  <c:v>1728.108029606809</c:v>
                </c:pt>
                <c:pt idx="89">
                  <c:v>1728.108029606809</c:v>
                </c:pt>
                <c:pt idx="90">
                  <c:v>1728.108029606809</c:v>
                </c:pt>
                <c:pt idx="91">
                  <c:v>1728.108029606809</c:v>
                </c:pt>
                <c:pt idx="92">
                  <c:v>1728.108029606809</c:v>
                </c:pt>
                <c:pt idx="93">
                  <c:v>1728.108029606809</c:v>
                </c:pt>
                <c:pt idx="94">
                  <c:v>1728.108029606809</c:v>
                </c:pt>
                <c:pt idx="95">
                  <c:v>1728.108029606809</c:v>
                </c:pt>
                <c:pt idx="96">
                  <c:v>1728.108029606809</c:v>
                </c:pt>
                <c:pt idx="97">
                  <c:v>1728.108029606809</c:v>
                </c:pt>
                <c:pt idx="98">
                  <c:v>1728.108029606809</c:v>
                </c:pt>
                <c:pt idx="99">
                  <c:v>1728.108029606809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635.0</c:v>
                </c:pt>
                <c:pt idx="1">
                  <c:v>635.0</c:v>
                </c:pt>
                <c:pt idx="2">
                  <c:v>635.0</c:v>
                </c:pt>
                <c:pt idx="3">
                  <c:v>635.0</c:v>
                </c:pt>
                <c:pt idx="4">
                  <c:v>635.0</c:v>
                </c:pt>
                <c:pt idx="5">
                  <c:v>635.0</c:v>
                </c:pt>
                <c:pt idx="6">
                  <c:v>635.0</c:v>
                </c:pt>
                <c:pt idx="7">
                  <c:v>635.0</c:v>
                </c:pt>
                <c:pt idx="8">
                  <c:v>635.0</c:v>
                </c:pt>
                <c:pt idx="9">
                  <c:v>635.0</c:v>
                </c:pt>
                <c:pt idx="10">
                  <c:v>635.0</c:v>
                </c:pt>
                <c:pt idx="11">
                  <c:v>635.0</c:v>
                </c:pt>
                <c:pt idx="12">
                  <c:v>635.0</c:v>
                </c:pt>
                <c:pt idx="13">
                  <c:v>635.0</c:v>
                </c:pt>
                <c:pt idx="14">
                  <c:v>635.0</c:v>
                </c:pt>
                <c:pt idx="15">
                  <c:v>635.0</c:v>
                </c:pt>
                <c:pt idx="16">
                  <c:v>635.0</c:v>
                </c:pt>
                <c:pt idx="17">
                  <c:v>635.0</c:v>
                </c:pt>
                <c:pt idx="18">
                  <c:v>635.0</c:v>
                </c:pt>
                <c:pt idx="19">
                  <c:v>635.0</c:v>
                </c:pt>
                <c:pt idx="20">
                  <c:v>635.0</c:v>
                </c:pt>
                <c:pt idx="21">
                  <c:v>635.0</c:v>
                </c:pt>
                <c:pt idx="22">
                  <c:v>635.0</c:v>
                </c:pt>
                <c:pt idx="23">
                  <c:v>635.0</c:v>
                </c:pt>
                <c:pt idx="24">
                  <c:v>635.0</c:v>
                </c:pt>
                <c:pt idx="25">
                  <c:v>635.0</c:v>
                </c:pt>
                <c:pt idx="26">
                  <c:v>635.0</c:v>
                </c:pt>
                <c:pt idx="27">
                  <c:v>635.0</c:v>
                </c:pt>
                <c:pt idx="28">
                  <c:v>635.0</c:v>
                </c:pt>
                <c:pt idx="29">
                  <c:v>635.0</c:v>
                </c:pt>
                <c:pt idx="30">
                  <c:v>635.0</c:v>
                </c:pt>
                <c:pt idx="31">
                  <c:v>635.0</c:v>
                </c:pt>
                <c:pt idx="32">
                  <c:v>635.0</c:v>
                </c:pt>
                <c:pt idx="33">
                  <c:v>635.0</c:v>
                </c:pt>
                <c:pt idx="34">
                  <c:v>635.0</c:v>
                </c:pt>
                <c:pt idx="35">
                  <c:v>635.0</c:v>
                </c:pt>
                <c:pt idx="36">
                  <c:v>635.0</c:v>
                </c:pt>
                <c:pt idx="37">
                  <c:v>635.0</c:v>
                </c:pt>
                <c:pt idx="38">
                  <c:v>635.0</c:v>
                </c:pt>
                <c:pt idx="39">
                  <c:v>635.0</c:v>
                </c:pt>
                <c:pt idx="40">
                  <c:v>635.0</c:v>
                </c:pt>
                <c:pt idx="41">
                  <c:v>635.0</c:v>
                </c:pt>
                <c:pt idx="42">
                  <c:v>635.0</c:v>
                </c:pt>
                <c:pt idx="43">
                  <c:v>635.0</c:v>
                </c:pt>
                <c:pt idx="44">
                  <c:v>635.0</c:v>
                </c:pt>
                <c:pt idx="45">
                  <c:v>635.0</c:v>
                </c:pt>
                <c:pt idx="46">
                  <c:v>635.0</c:v>
                </c:pt>
                <c:pt idx="47">
                  <c:v>635.0</c:v>
                </c:pt>
                <c:pt idx="48">
                  <c:v>635.0</c:v>
                </c:pt>
                <c:pt idx="49">
                  <c:v>21726.0</c:v>
                </c:pt>
                <c:pt idx="50">
                  <c:v>21726.0</c:v>
                </c:pt>
                <c:pt idx="51">
                  <c:v>21726.0</c:v>
                </c:pt>
                <c:pt idx="52">
                  <c:v>21726.0</c:v>
                </c:pt>
                <c:pt idx="53">
                  <c:v>21726.0</c:v>
                </c:pt>
                <c:pt idx="54">
                  <c:v>21726.0</c:v>
                </c:pt>
                <c:pt idx="55">
                  <c:v>21726.0</c:v>
                </c:pt>
                <c:pt idx="56">
                  <c:v>21726.0</c:v>
                </c:pt>
                <c:pt idx="57">
                  <c:v>21726.0</c:v>
                </c:pt>
                <c:pt idx="58">
                  <c:v>21726.0</c:v>
                </c:pt>
                <c:pt idx="59">
                  <c:v>21726.0</c:v>
                </c:pt>
                <c:pt idx="60">
                  <c:v>21726.0</c:v>
                </c:pt>
                <c:pt idx="61">
                  <c:v>21726.0</c:v>
                </c:pt>
                <c:pt idx="62">
                  <c:v>21726.0</c:v>
                </c:pt>
                <c:pt idx="63">
                  <c:v>21726.0</c:v>
                </c:pt>
                <c:pt idx="64">
                  <c:v>21726.0</c:v>
                </c:pt>
                <c:pt idx="65">
                  <c:v>21726.0</c:v>
                </c:pt>
                <c:pt idx="66">
                  <c:v>21726.0</c:v>
                </c:pt>
                <c:pt idx="67">
                  <c:v>21726.0</c:v>
                </c:pt>
                <c:pt idx="68">
                  <c:v>21726.0</c:v>
                </c:pt>
                <c:pt idx="69">
                  <c:v>21726.0</c:v>
                </c:pt>
                <c:pt idx="70">
                  <c:v>21726.0</c:v>
                </c:pt>
                <c:pt idx="71">
                  <c:v>21726.0</c:v>
                </c:pt>
                <c:pt idx="72">
                  <c:v>21726.0</c:v>
                </c:pt>
                <c:pt idx="73">
                  <c:v>21726.0</c:v>
                </c:pt>
                <c:pt idx="74">
                  <c:v>21726.0</c:v>
                </c:pt>
                <c:pt idx="75">
                  <c:v>21726.0</c:v>
                </c:pt>
                <c:pt idx="76">
                  <c:v>21726.0</c:v>
                </c:pt>
                <c:pt idx="77">
                  <c:v>21726.0</c:v>
                </c:pt>
                <c:pt idx="78">
                  <c:v>21726.0</c:v>
                </c:pt>
                <c:pt idx="79">
                  <c:v>21726.0</c:v>
                </c:pt>
                <c:pt idx="80">
                  <c:v>21726.0</c:v>
                </c:pt>
                <c:pt idx="81">
                  <c:v>21726.0</c:v>
                </c:pt>
                <c:pt idx="82">
                  <c:v>21726.0</c:v>
                </c:pt>
                <c:pt idx="83">
                  <c:v>21726.0</c:v>
                </c:pt>
                <c:pt idx="84">
                  <c:v>21726.0</c:v>
                </c:pt>
                <c:pt idx="85">
                  <c:v>21726.0</c:v>
                </c:pt>
                <c:pt idx="86">
                  <c:v>21726.0</c:v>
                </c:pt>
                <c:pt idx="87">
                  <c:v>21726.0</c:v>
                </c:pt>
                <c:pt idx="88">
                  <c:v>21726.0</c:v>
                </c:pt>
                <c:pt idx="89">
                  <c:v>21726.0</c:v>
                </c:pt>
                <c:pt idx="90">
                  <c:v>21726.0</c:v>
                </c:pt>
                <c:pt idx="91">
                  <c:v>21726.0</c:v>
                </c:pt>
                <c:pt idx="92">
                  <c:v>21726.0</c:v>
                </c:pt>
                <c:pt idx="93">
                  <c:v>21726.0</c:v>
                </c:pt>
                <c:pt idx="94">
                  <c:v>21726.0</c:v>
                </c:pt>
                <c:pt idx="95">
                  <c:v>21726.0</c:v>
                </c:pt>
                <c:pt idx="96">
                  <c:v>21726.0</c:v>
                </c:pt>
                <c:pt idx="97">
                  <c:v>21726.0</c:v>
                </c:pt>
                <c:pt idx="98">
                  <c:v>21726.0</c:v>
                </c:pt>
                <c:pt idx="99">
                  <c:v>21726.0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640.0</c:v>
                </c:pt>
                <c:pt idx="1">
                  <c:v>640.0</c:v>
                </c:pt>
                <c:pt idx="2">
                  <c:v>640.0</c:v>
                </c:pt>
                <c:pt idx="3">
                  <c:v>640.0</c:v>
                </c:pt>
                <c:pt idx="4">
                  <c:v>640.0</c:v>
                </c:pt>
                <c:pt idx="5">
                  <c:v>640.0</c:v>
                </c:pt>
                <c:pt idx="6">
                  <c:v>640.0</c:v>
                </c:pt>
                <c:pt idx="7">
                  <c:v>640.0</c:v>
                </c:pt>
                <c:pt idx="8">
                  <c:v>640.0</c:v>
                </c:pt>
                <c:pt idx="9">
                  <c:v>640.0</c:v>
                </c:pt>
                <c:pt idx="10">
                  <c:v>640.0</c:v>
                </c:pt>
                <c:pt idx="11">
                  <c:v>640.0</c:v>
                </c:pt>
                <c:pt idx="12">
                  <c:v>640.0</c:v>
                </c:pt>
                <c:pt idx="13">
                  <c:v>640.0</c:v>
                </c:pt>
                <c:pt idx="14">
                  <c:v>640.0</c:v>
                </c:pt>
                <c:pt idx="15">
                  <c:v>640.0</c:v>
                </c:pt>
                <c:pt idx="16">
                  <c:v>640.0</c:v>
                </c:pt>
                <c:pt idx="17">
                  <c:v>640.0</c:v>
                </c:pt>
                <c:pt idx="18">
                  <c:v>640.0</c:v>
                </c:pt>
                <c:pt idx="19">
                  <c:v>640.0</c:v>
                </c:pt>
                <c:pt idx="20">
                  <c:v>640.0</c:v>
                </c:pt>
                <c:pt idx="21">
                  <c:v>640.0</c:v>
                </c:pt>
                <c:pt idx="22">
                  <c:v>640.0</c:v>
                </c:pt>
                <c:pt idx="23">
                  <c:v>640.0</c:v>
                </c:pt>
                <c:pt idx="24">
                  <c:v>640.0</c:v>
                </c:pt>
                <c:pt idx="25">
                  <c:v>640.0</c:v>
                </c:pt>
                <c:pt idx="26">
                  <c:v>640.0</c:v>
                </c:pt>
                <c:pt idx="27">
                  <c:v>640.0</c:v>
                </c:pt>
                <c:pt idx="28">
                  <c:v>640.0</c:v>
                </c:pt>
                <c:pt idx="29">
                  <c:v>640.0</c:v>
                </c:pt>
                <c:pt idx="30">
                  <c:v>640.0</c:v>
                </c:pt>
                <c:pt idx="31">
                  <c:v>640.0</c:v>
                </c:pt>
                <c:pt idx="32">
                  <c:v>640.0</c:v>
                </c:pt>
                <c:pt idx="33">
                  <c:v>640.0</c:v>
                </c:pt>
                <c:pt idx="34">
                  <c:v>640.0</c:v>
                </c:pt>
                <c:pt idx="35">
                  <c:v>640.0</c:v>
                </c:pt>
                <c:pt idx="36">
                  <c:v>640.0</c:v>
                </c:pt>
                <c:pt idx="37">
                  <c:v>640.0</c:v>
                </c:pt>
                <c:pt idx="38">
                  <c:v>640.0</c:v>
                </c:pt>
                <c:pt idx="39">
                  <c:v>640.0</c:v>
                </c:pt>
                <c:pt idx="40">
                  <c:v>640.0</c:v>
                </c:pt>
                <c:pt idx="41">
                  <c:v>640.0</c:v>
                </c:pt>
                <c:pt idx="42">
                  <c:v>640.0</c:v>
                </c:pt>
                <c:pt idx="43">
                  <c:v>640.0</c:v>
                </c:pt>
                <c:pt idx="44">
                  <c:v>640.0</c:v>
                </c:pt>
                <c:pt idx="45">
                  <c:v>640.0</c:v>
                </c:pt>
                <c:pt idx="46">
                  <c:v>640.0</c:v>
                </c:pt>
                <c:pt idx="47">
                  <c:v>640.0</c:v>
                </c:pt>
                <c:pt idx="48">
                  <c:v>640.0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6010.0</c:v>
                </c:pt>
                <c:pt idx="1">
                  <c:v>6010.0</c:v>
                </c:pt>
                <c:pt idx="2">
                  <c:v>6010.0</c:v>
                </c:pt>
                <c:pt idx="3">
                  <c:v>6010.0</c:v>
                </c:pt>
                <c:pt idx="4">
                  <c:v>6010.0</c:v>
                </c:pt>
                <c:pt idx="5">
                  <c:v>6010.0</c:v>
                </c:pt>
                <c:pt idx="6">
                  <c:v>6010.0</c:v>
                </c:pt>
                <c:pt idx="7">
                  <c:v>6010.0</c:v>
                </c:pt>
                <c:pt idx="8">
                  <c:v>6010.0</c:v>
                </c:pt>
                <c:pt idx="9">
                  <c:v>6010.0</c:v>
                </c:pt>
                <c:pt idx="10">
                  <c:v>6010.0</c:v>
                </c:pt>
                <c:pt idx="11">
                  <c:v>6010.0</c:v>
                </c:pt>
                <c:pt idx="12">
                  <c:v>6010.0</c:v>
                </c:pt>
                <c:pt idx="13">
                  <c:v>6010.0</c:v>
                </c:pt>
                <c:pt idx="14">
                  <c:v>6010.0</c:v>
                </c:pt>
                <c:pt idx="15">
                  <c:v>6010.0</c:v>
                </c:pt>
                <c:pt idx="16">
                  <c:v>6010.0</c:v>
                </c:pt>
                <c:pt idx="17">
                  <c:v>6010.0</c:v>
                </c:pt>
                <c:pt idx="18">
                  <c:v>6010.0</c:v>
                </c:pt>
                <c:pt idx="19">
                  <c:v>6010.0</c:v>
                </c:pt>
                <c:pt idx="20">
                  <c:v>6010.0</c:v>
                </c:pt>
                <c:pt idx="21">
                  <c:v>6010.0</c:v>
                </c:pt>
                <c:pt idx="22">
                  <c:v>6010.0</c:v>
                </c:pt>
                <c:pt idx="23">
                  <c:v>6010.0</c:v>
                </c:pt>
                <c:pt idx="24">
                  <c:v>6010.0</c:v>
                </c:pt>
                <c:pt idx="25">
                  <c:v>6010.0</c:v>
                </c:pt>
                <c:pt idx="26">
                  <c:v>6010.0</c:v>
                </c:pt>
                <c:pt idx="27">
                  <c:v>6010.0</c:v>
                </c:pt>
                <c:pt idx="28">
                  <c:v>6010.0</c:v>
                </c:pt>
                <c:pt idx="29">
                  <c:v>6010.0</c:v>
                </c:pt>
                <c:pt idx="30">
                  <c:v>6010.0</c:v>
                </c:pt>
                <c:pt idx="31">
                  <c:v>6010.0</c:v>
                </c:pt>
                <c:pt idx="32">
                  <c:v>6010.0</c:v>
                </c:pt>
                <c:pt idx="33">
                  <c:v>6010.0</c:v>
                </c:pt>
                <c:pt idx="34">
                  <c:v>6010.0</c:v>
                </c:pt>
                <c:pt idx="35">
                  <c:v>6010.0</c:v>
                </c:pt>
                <c:pt idx="36">
                  <c:v>6010.0</c:v>
                </c:pt>
                <c:pt idx="37">
                  <c:v>6010.0</c:v>
                </c:pt>
                <c:pt idx="38">
                  <c:v>6010.0</c:v>
                </c:pt>
                <c:pt idx="39">
                  <c:v>6010.0</c:v>
                </c:pt>
                <c:pt idx="40">
                  <c:v>6010.0</c:v>
                </c:pt>
                <c:pt idx="41">
                  <c:v>6010.0</c:v>
                </c:pt>
                <c:pt idx="42">
                  <c:v>6010.0</c:v>
                </c:pt>
                <c:pt idx="43">
                  <c:v>6010.0</c:v>
                </c:pt>
                <c:pt idx="44">
                  <c:v>6010.0</c:v>
                </c:pt>
                <c:pt idx="45">
                  <c:v>6010.0</c:v>
                </c:pt>
                <c:pt idx="46">
                  <c:v>6010.0</c:v>
                </c:pt>
                <c:pt idx="47">
                  <c:v>6010.0</c:v>
                </c:pt>
                <c:pt idx="48">
                  <c:v>6010.0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244800.0</c:v>
                </c:pt>
                <c:pt idx="50">
                  <c:v>244800.0</c:v>
                </c:pt>
                <c:pt idx="51">
                  <c:v>244800.0</c:v>
                </c:pt>
                <c:pt idx="52">
                  <c:v>244800.0</c:v>
                </c:pt>
                <c:pt idx="53">
                  <c:v>244800.0</c:v>
                </c:pt>
                <c:pt idx="54">
                  <c:v>244800.0</c:v>
                </c:pt>
                <c:pt idx="55">
                  <c:v>244800.0</c:v>
                </c:pt>
                <c:pt idx="56">
                  <c:v>244800.0</c:v>
                </c:pt>
                <c:pt idx="57">
                  <c:v>244800.0</c:v>
                </c:pt>
                <c:pt idx="58">
                  <c:v>244800.0</c:v>
                </c:pt>
                <c:pt idx="59">
                  <c:v>244800.0</c:v>
                </c:pt>
                <c:pt idx="60">
                  <c:v>244800.0</c:v>
                </c:pt>
                <c:pt idx="61">
                  <c:v>244800.0</c:v>
                </c:pt>
                <c:pt idx="62">
                  <c:v>244800.0</c:v>
                </c:pt>
                <c:pt idx="63">
                  <c:v>244800.0</c:v>
                </c:pt>
                <c:pt idx="64">
                  <c:v>244800.0</c:v>
                </c:pt>
                <c:pt idx="65">
                  <c:v>244800.0</c:v>
                </c:pt>
                <c:pt idx="66">
                  <c:v>244800.0</c:v>
                </c:pt>
                <c:pt idx="67">
                  <c:v>244800.0</c:v>
                </c:pt>
                <c:pt idx="68">
                  <c:v>244800.0</c:v>
                </c:pt>
                <c:pt idx="69">
                  <c:v>244800.0</c:v>
                </c:pt>
                <c:pt idx="70">
                  <c:v>244800.0</c:v>
                </c:pt>
                <c:pt idx="71">
                  <c:v>244800.0</c:v>
                </c:pt>
                <c:pt idx="72">
                  <c:v>244800.0</c:v>
                </c:pt>
                <c:pt idx="73">
                  <c:v>244800.0</c:v>
                </c:pt>
                <c:pt idx="74">
                  <c:v>244800.0</c:v>
                </c:pt>
                <c:pt idx="75">
                  <c:v>244800.0</c:v>
                </c:pt>
                <c:pt idx="76">
                  <c:v>244800.0</c:v>
                </c:pt>
                <c:pt idx="77">
                  <c:v>244800.0</c:v>
                </c:pt>
                <c:pt idx="78">
                  <c:v>244800.0</c:v>
                </c:pt>
                <c:pt idx="79">
                  <c:v>244800.0</c:v>
                </c:pt>
                <c:pt idx="80">
                  <c:v>244800.0</c:v>
                </c:pt>
                <c:pt idx="81">
                  <c:v>244800.0</c:v>
                </c:pt>
                <c:pt idx="82">
                  <c:v>244800.0</c:v>
                </c:pt>
                <c:pt idx="83">
                  <c:v>244800.0</c:v>
                </c:pt>
                <c:pt idx="84">
                  <c:v>244800.0</c:v>
                </c:pt>
                <c:pt idx="85">
                  <c:v>244800.0</c:v>
                </c:pt>
                <c:pt idx="86">
                  <c:v>244800.0</c:v>
                </c:pt>
                <c:pt idx="87">
                  <c:v>244800.0</c:v>
                </c:pt>
                <c:pt idx="88">
                  <c:v>244800.0</c:v>
                </c:pt>
                <c:pt idx="89">
                  <c:v>244800.0</c:v>
                </c:pt>
                <c:pt idx="90">
                  <c:v>244800.0</c:v>
                </c:pt>
                <c:pt idx="91">
                  <c:v>244800.0</c:v>
                </c:pt>
                <c:pt idx="92">
                  <c:v>244800.0</c:v>
                </c:pt>
                <c:pt idx="93">
                  <c:v>244800.0</c:v>
                </c:pt>
                <c:pt idx="94">
                  <c:v>244800.0</c:v>
                </c:pt>
                <c:pt idx="95">
                  <c:v>244800.0</c:v>
                </c:pt>
                <c:pt idx="96">
                  <c:v>244800.0</c:v>
                </c:pt>
                <c:pt idx="97">
                  <c:v>244800.0</c:v>
                </c:pt>
                <c:pt idx="98">
                  <c:v>244800.0</c:v>
                </c:pt>
                <c:pt idx="99">
                  <c:v>244800.0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3600.0</c:v>
                </c:pt>
                <c:pt idx="20">
                  <c:v>3600.0</c:v>
                </c:pt>
                <c:pt idx="21">
                  <c:v>3600.0</c:v>
                </c:pt>
                <c:pt idx="22">
                  <c:v>3600.0</c:v>
                </c:pt>
                <c:pt idx="23">
                  <c:v>3600.0</c:v>
                </c:pt>
                <c:pt idx="24">
                  <c:v>3600.0</c:v>
                </c:pt>
                <c:pt idx="25">
                  <c:v>3600.0</c:v>
                </c:pt>
                <c:pt idx="26">
                  <c:v>3600.0</c:v>
                </c:pt>
                <c:pt idx="27">
                  <c:v>3600.0</c:v>
                </c:pt>
                <c:pt idx="28">
                  <c:v>3600.0</c:v>
                </c:pt>
                <c:pt idx="29">
                  <c:v>3600.0</c:v>
                </c:pt>
                <c:pt idx="30">
                  <c:v>3600.0</c:v>
                </c:pt>
                <c:pt idx="31">
                  <c:v>3600.0</c:v>
                </c:pt>
                <c:pt idx="32">
                  <c:v>3600.0</c:v>
                </c:pt>
                <c:pt idx="33">
                  <c:v>3600.0</c:v>
                </c:pt>
                <c:pt idx="34">
                  <c:v>3600.0</c:v>
                </c:pt>
                <c:pt idx="35">
                  <c:v>3600.0</c:v>
                </c:pt>
                <c:pt idx="36">
                  <c:v>3600.0</c:v>
                </c:pt>
                <c:pt idx="37">
                  <c:v>3600.0</c:v>
                </c:pt>
                <c:pt idx="38">
                  <c:v>3600.0</c:v>
                </c:pt>
                <c:pt idx="39">
                  <c:v>3600.0</c:v>
                </c:pt>
                <c:pt idx="40">
                  <c:v>3600.0</c:v>
                </c:pt>
                <c:pt idx="41">
                  <c:v>3600.0</c:v>
                </c:pt>
                <c:pt idx="42">
                  <c:v>3600.0</c:v>
                </c:pt>
                <c:pt idx="43">
                  <c:v>3600.0</c:v>
                </c:pt>
                <c:pt idx="44">
                  <c:v>3600.0</c:v>
                </c:pt>
                <c:pt idx="45">
                  <c:v>3600.0</c:v>
                </c:pt>
                <c:pt idx="46">
                  <c:v>3600.0</c:v>
                </c:pt>
                <c:pt idx="47">
                  <c:v>3600.0</c:v>
                </c:pt>
                <c:pt idx="48">
                  <c:v>3600.0</c:v>
                </c:pt>
                <c:pt idx="49">
                  <c:v>7200.0</c:v>
                </c:pt>
                <c:pt idx="50">
                  <c:v>7200.0</c:v>
                </c:pt>
                <c:pt idx="51">
                  <c:v>7200.0</c:v>
                </c:pt>
                <c:pt idx="52">
                  <c:v>7200.0</c:v>
                </c:pt>
                <c:pt idx="53">
                  <c:v>7200.0</c:v>
                </c:pt>
                <c:pt idx="54">
                  <c:v>7200.0</c:v>
                </c:pt>
                <c:pt idx="55">
                  <c:v>7200.0</c:v>
                </c:pt>
                <c:pt idx="56">
                  <c:v>7200.0</c:v>
                </c:pt>
                <c:pt idx="57">
                  <c:v>7200.0</c:v>
                </c:pt>
                <c:pt idx="58">
                  <c:v>7200.0</c:v>
                </c:pt>
                <c:pt idx="59">
                  <c:v>7200.0</c:v>
                </c:pt>
                <c:pt idx="60">
                  <c:v>7200.0</c:v>
                </c:pt>
                <c:pt idx="61">
                  <c:v>7200.0</c:v>
                </c:pt>
                <c:pt idx="62">
                  <c:v>7200.0</c:v>
                </c:pt>
                <c:pt idx="63">
                  <c:v>7200.0</c:v>
                </c:pt>
                <c:pt idx="64">
                  <c:v>7200.0</c:v>
                </c:pt>
                <c:pt idx="65">
                  <c:v>7200.0</c:v>
                </c:pt>
                <c:pt idx="66">
                  <c:v>7200.0</c:v>
                </c:pt>
                <c:pt idx="67">
                  <c:v>7200.0</c:v>
                </c:pt>
                <c:pt idx="68">
                  <c:v>7200.0</c:v>
                </c:pt>
                <c:pt idx="69">
                  <c:v>7200.0</c:v>
                </c:pt>
                <c:pt idx="70">
                  <c:v>7200.0</c:v>
                </c:pt>
                <c:pt idx="71">
                  <c:v>7200.0</c:v>
                </c:pt>
                <c:pt idx="72">
                  <c:v>7200.0</c:v>
                </c:pt>
                <c:pt idx="73">
                  <c:v>7200.0</c:v>
                </c:pt>
                <c:pt idx="74">
                  <c:v>7200.0</c:v>
                </c:pt>
                <c:pt idx="75">
                  <c:v>7200.0</c:v>
                </c:pt>
                <c:pt idx="76">
                  <c:v>7200.0</c:v>
                </c:pt>
                <c:pt idx="77">
                  <c:v>7200.0</c:v>
                </c:pt>
                <c:pt idx="78">
                  <c:v>7200.0</c:v>
                </c:pt>
                <c:pt idx="79">
                  <c:v>7200.0</c:v>
                </c:pt>
                <c:pt idx="80">
                  <c:v>7200.0</c:v>
                </c:pt>
                <c:pt idx="81">
                  <c:v>7200.0</c:v>
                </c:pt>
                <c:pt idx="82">
                  <c:v>7200.0</c:v>
                </c:pt>
                <c:pt idx="83">
                  <c:v>7200.0</c:v>
                </c:pt>
                <c:pt idx="84">
                  <c:v>7200.0</c:v>
                </c:pt>
                <c:pt idx="85">
                  <c:v>7200.0</c:v>
                </c:pt>
                <c:pt idx="86">
                  <c:v>7200.0</c:v>
                </c:pt>
                <c:pt idx="87">
                  <c:v>7200.0</c:v>
                </c:pt>
                <c:pt idx="88">
                  <c:v>7200.0</c:v>
                </c:pt>
                <c:pt idx="89">
                  <c:v>7200.0</c:v>
                </c:pt>
                <c:pt idx="90">
                  <c:v>7200.0</c:v>
                </c:pt>
                <c:pt idx="91">
                  <c:v>7200.0</c:v>
                </c:pt>
                <c:pt idx="92">
                  <c:v>7200.0</c:v>
                </c:pt>
                <c:pt idx="93">
                  <c:v>7200.0</c:v>
                </c:pt>
                <c:pt idx="94">
                  <c:v>7200.0</c:v>
                </c:pt>
                <c:pt idx="95">
                  <c:v>7200.0</c:v>
                </c:pt>
                <c:pt idx="96">
                  <c:v>7200.0</c:v>
                </c:pt>
                <c:pt idx="97">
                  <c:v>7200.0</c:v>
                </c:pt>
                <c:pt idx="98">
                  <c:v>7200.0</c:v>
                </c:pt>
                <c:pt idx="99">
                  <c:v>7200.0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17280.0</c:v>
                </c:pt>
                <c:pt idx="50">
                  <c:v>17280.0</c:v>
                </c:pt>
                <c:pt idx="51">
                  <c:v>17280.0</c:v>
                </c:pt>
                <c:pt idx="52">
                  <c:v>17280.0</c:v>
                </c:pt>
                <c:pt idx="53">
                  <c:v>17280.0</c:v>
                </c:pt>
                <c:pt idx="54">
                  <c:v>17280.0</c:v>
                </c:pt>
                <c:pt idx="55">
                  <c:v>17280.0</c:v>
                </c:pt>
                <c:pt idx="56">
                  <c:v>17280.0</c:v>
                </c:pt>
                <c:pt idx="57">
                  <c:v>17280.0</c:v>
                </c:pt>
                <c:pt idx="58">
                  <c:v>17280.0</c:v>
                </c:pt>
                <c:pt idx="59">
                  <c:v>17280.0</c:v>
                </c:pt>
                <c:pt idx="60">
                  <c:v>17280.0</c:v>
                </c:pt>
                <c:pt idx="61">
                  <c:v>17280.0</c:v>
                </c:pt>
                <c:pt idx="62">
                  <c:v>17280.0</c:v>
                </c:pt>
                <c:pt idx="63">
                  <c:v>17280.0</c:v>
                </c:pt>
                <c:pt idx="64">
                  <c:v>17280.0</c:v>
                </c:pt>
                <c:pt idx="65">
                  <c:v>17280.0</c:v>
                </c:pt>
                <c:pt idx="66">
                  <c:v>17280.0</c:v>
                </c:pt>
                <c:pt idx="67">
                  <c:v>17280.0</c:v>
                </c:pt>
                <c:pt idx="68">
                  <c:v>17280.0</c:v>
                </c:pt>
                <c:pt idx="69">
                  <c:v>17280.0</c:v>
                </c:pt>
                <c:pt idx="70">
                  <c:v>17280.0</c:v>
                </c:pt>
                <c:pt idx="71">
                  <c:v>17280.0</c:v>
                </c:pt>
                <c:pt idx="72">
                  <c:v>17280.0</c:v>
                </c:pt>
                <c:pt idx="73">
                  <c:v>17280.0</c:v>
                </c:pt>
                <c:pt idx="74">
                  <c:v>17280.0</c:v>
                </c:pt>
                <c:pt idx="75">
                  <c:v>17280.0</c:v>
                </c:pt>
                <c:pt idx="76">
                  <c:v>17280.0</c:v>
                </c:pt>
                <c:pt idx="77">
                  <c:v>17280.0</c:v>
                </c:pt>
                <c:pt idx="78">
                  <c:v>17280.0</c:v>
                </c:pt>
                <c:pt idx="79">
                  <c:v>17280.0</c:v>
                </c:pt>
                <c:pt idx="80">
                  <c:v>17280.0</c:v>
                </c:pt>
                <c:pt idx="81">
                  <c:v>17280.0</c:v>
                </c:pt>
                <c:pt idx="82">
                  <c:v>17280.0</c:v>
                </c:pt>
                <c:pt idx="83">
                  <c:v>17280.0</c:v>
                </c:pt>
                <c:pt idx="84">
                  <c:v>17280.0</c:v>
                </c:pt>
                <c:pt idx="85">
                  <c:v>17280.0</c:v>
                </c:pt>
                <c:pt idx="86">
                  <c:v>17280.0</c:v>
                </c:pt>
                <c:pt idx="87">
                  <c:v>17280.0</c:v>
                </c:pt>
                <c:pt idx="88">
                  <c:v>17280.0</c:v>
                </c:pt>
                <c:pt idx="89">
                  <c:v>17280.0</c:v>
                </c:pt>
                <c:pt idx="90">
                  <c:v>17280.0</c:v>
                </c:pt>
                <c:pt idx="91">
                  <c:v>17280.0</c:v>
                </c:pt>
                <c:pt idx="92">
                  <c:v>17280.0</c:v>
                </c:pt>
                <c:pt idx="93">
                  <c:v>17280.0</c:v>
                </c:pt>
                <c:pt idx="94">
                  <c:v>17280.0</c:v>
                </c:pt>
                <c:pt idx="95">
                  <c:v>17280.0</c:v>
                </c:pt>
                <c:pt idx="96">
                  <c:v>17280.0</c:v>
                </c:pt>
                <c:pt idx="97">
                  <c:v>17280.0</c:v>
                </c:pt>
                <c:pt idx="98">
                  <c:v>17280.0</c:v>
                </c:pt>
                <c:pt idx="99">
                  <c:v>17280.0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653.8729794042835</c:v>
                </c:pt>
                <c:pt idx="1">
                  <c:v>653.8729794042835</c:v>
                </c:pt>
                <c:pt idx="2">
                  <c:v>653.8729794042835</c:v>
                </c:pt>
                <c:pt idx="3">
                  <c:v>653.8729794042835</c:v>
                </c:pt>
                <c:pt idx="4">
                  <c:v>653.8729794042835</c:v>
                </c:pt>
                <c:pt idx="5">
                  <c:v>653.8729794042835</c:v>
                </c:pt>
                <c:pt idx="6">
                  <c:v>653.8729794042835</c:v>
                </c:pt>
                <c:pt idx="7">
                  <c:v>653.8729794042835</c:v>
                </c:pt>
                <c:pt idx="8">
                  <c:v>653.8729794042835</c:v>
                </c:pt>
                <c:pt idx="9">
                  <c:v>653.8729794042835</c:v>
                </c:pt>
                <c:pt idx="10">
                  <c:v>653.8729794042835</c:v>
                </c:pt>
                <c:pt idx="11">
                  <c:v>653.8729794042835</c:v>
                </c:pt>
                <c:pt idx="12">
                  <c:v>653.8729794042835</c:v>
                </c:pt>
                <c:pt idx="13">
                  <c:v>653.8729794042835</c:v>
                </c:pt>
                <c:pt idx="14">
                  <c:v>653.8729794042835</c:v>
                </c:pt>
                <c:pt idx="15">
                  <c:v>653.8729794042835</c:v>
                </c:pt>
                <c:pt idx="16">
                  <c:v>653.8729794042835</c:v>
                </c:pt>
                <c:pt idx="17">
                  <c:v>653.8729794042835</c:v>
                </c:pt>
                <c:pt idx="18">
                  <c:v>653.8729794042835</c:v>
                </c:pt>
                <c:pt idx="19">
                  <c:v>653.8729794042835</c:v>
                </c:pt>
                <c:pt idx="20">
                  <c:v>653.8729794042835</c:v>
                </c:pt>
                <c:pt idx="21">
                  <c:v>653.8729794042835</c:v>
                </c:pt>
                <c:pt idx="22">
                  <c:v>653.8729794042835</c:v>
                </c:pt>
                <c:pt idx="23">
                  <c:v>653.8729794042835</c:v>
                </c:pt>
                <c:pt idx="24">
                  <c:v>653.8729794042835</c:v>
                </c:pt>
                <c:pt idx="25">
                  <c:v>653.8729794042835</c:v>
                </c:pt>
                <c:pt idx="26">
                  <c:v>653.8729794042835</c:v>
                </c:pt>
                <c:pt idx="27">
                  <c:v>653.8729794042835</c:v>
                </c:pt>
                <c:pt idx="28">
                  <c:v>653.8729794042835</c:v>
                </c:pt>
                <c:pt idx="29">
                  <c:v>653.8729794042835</c:v>
                </c:pt>
                <c:pt idx="30">
                  <c:v>653.8729794042835</c:v>
                </c:pt>
                <c:pt idx="31">
                  <c:v>653.8729794042835</c:v>
                </c:pt>
                <c:pt idx="32">
                  <c:v>653.8729794042835</c:v>
                </c:pt>
                <c:pt idx="33">
                  <c:v>653.8729794042835</c:v>
                </c:pt>
                <c:pt idx="34">
                  <c:v>653.8729794042835</c:v>
                </c:pt>
                <c:pt idx="35">
                  <c:v>653.8729794042835</c:v>
                </c:pt>
                <c:pt idx="36">
                  <c:v>653.8729794042835</c:v>
                </c:pt>
                <c:pt idx="37">
                  <c:v>653.8729794042835</c:v>
                </c:pt>
                <c:pt idx="38">
                  <c:v>653.8729794042835</c:v>
                </c:pt>
                <c:pt idx="39">
                  <c:v>653.8729794042835</c:v>
                </c:pt>
                <c:pt idx="40">
                  <c:v>653.8729794042835</c:v>
                </c:pt>
                <c:pt idx="41">
                  <c:v>653.8729794042835</c:v>
                </c:pt>
                <c:pt idx="42">
                  <c:v>653.8729794042835</c:v>
                </c:pt>
                <c:pt idx="43">
                  <c:v>653.8729794042835</c:v>
                </c:pt>
                <c:pt idx="44">
                  <c:v>653.8729794042835</c:v>
                </c:pt>
                <c:pt idx="45">
                  <c:v>653.8729794042835</c:v>
                </c:pt>
                <c:pt idx="46">
                  <c:v>653.8729794042835</c:v>
                </c:pt>
                <c:pt idx="47">
                  <c:v>653.8729794042835</c:v>
                </c:pt>
                <c:pt idx="48">
                  <c:v>653.8729794042835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19980.90831337667</c:v>
                </c:pt>
                <c:pt idx="1">
                  <c:v>19980.90831337667</c:v>
                </c:pt>
                <c:pt idx="2">
                  <c:v>19980.90831337667</c:v>
                </c:pt>
                <c:pt idx="3">
                  <c:v>19980.90831337667</c:v>
                </c:pt>
                <c:pt idx="4">
                  <c:v>19980.90831337667</c:v>
                </c:pt>
                <c:pt idx="5">
                  <c:v>19980.90831337667</c:v>
                </c:pt>
                <c:pt idx="6">
                  <c:v>19980.90831337667</c:v>
                </c:pt>
                <c:pt idx="7">
                  <c:v>19980.90831337667</c:v>
                </c:pt>
                <c:pt idx="8">
                  <c:v>19980.90831337667</c:v>
                </c:pt>
                <c:pt idx="9">
                  <c:v>19980.90831337667</c:v>
                </c:pt>
                <c:pt idx="10">
                  <c:v>19980.90831337667</c:v>
                </c:pt>
                <c:pt idx="11">
                  <c:v>19980.90831337667</c:v>
                </c:pt>
                <c:pt idx="12">
                  <c:v>19980.90831337667</c:v>
                </c:pt>
                <c:pt idx="13">
                  <c:v>19980.90831337667</c:v>
                </c:pt>
                <c:pt idx="14">
                  <c:v>19980.90831337667</c:v>
                </c:pt>
                <c:pt idx="15">
                  <c:v>19980.90831337667</c:v>
                </c:pt>
                <c:pt idx="16">
                  <c:v>19980.90831337667</c:v>
                </c:pt>
                <c:pt idx="17">
                  <c:v>19980.90831337667</c:v>
                </c:pt>
                <c:pt idx="18">
                  <c:v>19980.90831337667</c:v>
                </c:pt>
                <c:pt idx="19">
                  <c:v>19980.90831337667</c:v>
                </c:pt>
                <c:pt idx="20">
                  <c:v>19980.90831337667</c:v>
                </c:pt>
                <c:pt idx="21">
                  <c:v>19980.90831337667</c:v>
                </c:pt>
                <c:pt idx="22">
                  <c:v>19980.90831337667</c:v>
                </c:pt>
                <c:pt idx="23">
                  <c:v>19980.90831337667</c:v>
                </c:pt>
                <c:pt idx="24">
                  <c:v>19980.90831337667</c:v>
                </c:pt>
                <c:pt idx="25">
                  <c:v>19980.90831337667</c:v>
                </c:pt>
                <c:pt idx="26">
                  <c:v>19980.90831337667</c:v>
                </c:pt>
                <c:pt idx="27">
                  <c:v>19980.90831337667</c:v>
                </c:pt>
                <c:pt idx="28">
                  <c:v>19980.90831337667</c:v>
                </c:pt>
                <c:pt idx="29">
                  <c:v>19980.90831337667</c:v>
                </c:pt>
                <c:pt idx="30">
                  <c:v>19980.90831337667</c:v>
                </c:pt>
                <c:pt idx="31">
                  <c:v>19980.90831337667</c:v>
                </c:pt>
                <c:pt idx="32">
                  <c:v>19980.90831337667</c:v>
                </c:pt>
                <c:pt idx="33">
                  <c:v>19980.90831337667</c:v>
                </c:pt>
                <c:pt idx="34">
                  <c:v>19980.90831337667</c:v>
                </c:pt>
                <c:pt idx="35">
                  <c:v>19980.90831337667</c:v>
                </c:pt>
                <c:pt idx="36">
                  <c:v>19980.90831337667</c:v>
                </c:pt>
                <c:pt idx="37">
                  <c:v>19980.90831337667</c:v>
                </c:pt>
                <c:pt idx="38">
                  <c:v>19980.90831337667</c:v>
                </c:pt>
                <c:pt idx="39">
                  <c:v>19980.90831337667</c:v>
                </c:pt>
                <c:pt idx="40">
                  <c:v>19980.90831337667</c:v>
                </c:pt>
                <c:pt idx="41">
                  <c:v>19980.90831337667</c:v>
                </c:pt>
                <c:pt idx="42">
                  <c:v>19980.90831337667</c:v>
                </c:pt>
                <c:pt idx="43">
                  <c:v>19980.90831337667</c:v>
                </c:pt>
                <c:pt idx="44">
                  <c:v>19980.90831337667</c:v>
                </c:pt>
                <c:pt idx="45">
                  <c:v>19980.90831337667</c:v>
                </c:pt>
                <c:pt idx="46">
                  <c:v>19980.90831337667</c:v>
                </c:pt>
                <c:pt idx="47">
                  <c:v>19980.90831337667</c:v>
                </c:pt>
                <c:pt idx="48">
                  <c:v>19980.90831337667</c:v>
                </c:pt>
                <c:pt idx="49">
                  <c:v>9694.708860759494</c:v>
                </c:pt>
                <c:pt idx="50">
                  <c:v>9694.708860759494</c:v>
                </c:pt>
                <c:pt idx="51">
                  <c:v>9694.708860759494</c:v>
                </c:pt>
                <c:pt idx="52">
                  <c:v>9694.708860759494</c:v>
                </c:pt>
                <c:pt idx="53">
                  <c:v>9694.708860759494</c:v>
                </c:pt>
                <c:pt idx="54">
                  <c:v>9694.708860759494</c:v>
                </c:pt>
                <c:pt idx="55">
                  <c:v>9694.708860759494</c:v>
                </c:pt>
                <c:pt idx="56">
                  <c:v>9694.708860759494</c:v>
                </c:pt>
                <c:pt idx="57">
                  <c:v>9694.708860759494</c:v>
                </c:pt>
                <c:pt idx="58">
                  <c:v>9694.708860759494</c:v>
                </c:pt>
                <c:pt idx="59">
                  <c:v>9694.708860759494</c:v>
                </c:pt>
                <c:pt idx="60">
                  <c:v>9694.708860759494</c:v>
                </c:pt>
                <c:pt idx="61">
                  <c:v>9694.708860759494</c:v>
                </c:pt>
                <c:pt idx="62">
                  <c:v>9694.708860759494</c:v>
                </c:pt>
                <c:pt idx="63">
                  <c:v>9694.708860759494</c:v>
                </c:pt>
                <c:pt idx="64">
                  <c:v>9694.708860759494</c:v>
                </c:pt>
                <c:pt idx="65">
                  <c:v>9694.708860759494</c:v>
                </c:pt>
                <c:pt idx="66">
                  <c:v>9694.708860759494</c:v>
                </c:pt>
                <c:pt idx="67">
                  <c:v>9694.708860759494</c:v>
                </c:pt>
                <c:pt idx="68">
                  <c:v>9694.708860759494</c:v>
                </c:pt>
                <c:pt idx="69">
                  <c:v>9694.708860759494</c:v>
                </c:pt>
                <c:pt idx="70">
                  <c:v>9694.708860759494</c:v>
                </c:pt>
                <c:pt idx="71">
                  <c:v>9694.708860759494</c:v>
                </c:pt>
                <c:pt idx="72">
                  <c:v>9694.708860759494</c:v>
                </c:pt>
                <c:pt idx="73">
                  <c:v>9694.708860759494</c:v>
                </c:pt>
                <c:pt idx="74">
                  <c:v>9694.708860759494</c:v>
                </c:pt>
                <c:pt idx="75">
                  <c:v>9694.708860759494</c:v>
                </c:pt>
                <c:pt idx="76">
                  <c:v>9694.708860759494</c:v>
                </c:pt>
                <c:pt idx="77">
                  <c:v>9694.708860759494</c:v>
                </c:pt>
                <c:pt idx="78">
                  <c:v>9694.708860759494</c:v>
                </c:pt>
                <c:pt idx="79">
                  <c:v>9694.708860759494</c:v>
                </c:pt>
                <c:pt idx="80">
                  <c:v>9694.708860759494</c:v>
                </c:pt>
                <c:pt idx="81">
                  <c:v>9694.708860759494</c:v>
                </c:pt>
                <c:pt idx="82">
                  <c:v>9694.708860759494</c:v>
                </c:pt>
                <c:pt idx="83">
                  <c:v>9694.708860759494</c:v>
                </c:pt>
                <c:pt idx="84">
                  <c:v>9694.708860759494</c:v>
                </c:pt>
                <c:pt idx="85">
                  <c:v>9694.708860759494</c:v>
                </c:pt>
                <c:pt idx="86">
                  <c:v>9694.708860759494</c:v>
                </c:pt>
                <c:pt idx="87">
                  <c:v>9694.708860759494</c:v>
                </c:pt>
                <c:pt idx="88">
                  <c:v>9694.708860759494</c:v>
                </c:pt>
                <c:pt idx="89">
                  <c:v>9694.708860759494</c:v>
                </c:pt>
                <c:pt idx="90">
                  <c:v>9694.708860759494</c:v>
                </c:pt>
                <c:pt idx="91">
                  <c:v>9694.708860759494</c:v>
                </c:pt>
                <c:pt idx="92">
                  <c:v>9694.708860759494</c:v>
                </c:pt>
                <c:pt idx="93">
                  <c:v>9694.708860759494</c:v>
                </c:pt>
                <c:pt idx="94">
                  <c:v>9694.708860759494</c:v>
                </c:pt>
                <c:pt idx="95">
                  <c:v>9694.708860759494</c:v>
                </c:pt>
                <c:pt idx="96">
                  <c:v>9694.708860759494</c:v>
                </c:pt>
                <c:pt idx="97">
                  <c:v>9694.708860759494</c:v>
                </c:pt>
                <c:pt idx="98">
                  <c:v>9694.708860759494</c:v>
                </c:pt>
                <c:pt idx="99">
                  <c:v>9694.708860759494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2400.0</c:v>
                </c:pt>
                <c:pt idx="1">
                  <c:v>2400.0</c:v>
                </c:pt>
                <c:pt idx="2">
                  <c:v>2400.0</c:v>
                </c:pt>
                <c:pt idx="3">
                  <c:v>2400.0</c:v>
                </c:pt>
                <c:pt idx="4">
                  <c:v>2400.0</c:v>
                </c:pt>
                <c:pt idx="5">
                  <c:v>2400.0</c:v>
                </c:pt>
                <c:pt idx="6">
                  <c:v>2400.0</c:v>
                </c:pt>
                <c:pt idx="7">
                  <c:v>2400.0</c:v>
                </c:pt>
                <c:pt idx="8">
                  <c:v>2400.0</c:v>
                </c:pt>
                <c:pt idx="9">
                  <c:v>2400.0</c:v>
                </c:pt>
                <c:pt idx="10">
                  <c:v>2400.0</c:v>
                </c:pt>
                <c:pt idx="11">
                  <c:v>2400.0</c:v>
                </c:pt>
                <c:pt idx="12">
                  <c:v>2400.0</c:v>
                </c:pt>
                <c:pt idx="13">
                  <c:v>2400.0</c:v>
                </c:pt>
                <c:pt idx="14">
                  <c:v>2400.0</c:v>
                </c:pt>
                <c:pt idx="15">
                  <c:v>2400.0</c:v>
                </c:pt>
                <c:pt idx="16">
                  <c:v>2400.0</c:v>
                </c:pt>
                <c:pt idx="17">
                  <c:v>2400.0</c:v>
                </c:pt>
                <c:pt idx="18">
                  <c:v>2400.0</c:v>
                </c:pt>
                <c:pt idx="19">
                  <c:v>2400.0</c:v>
                </c:pt>
                <c:pt idx="20">
                  <c:v>2400.0</c:v>
                </c:pt>
                <c:pt idx="21">
                  <c:v>2400.0</c:v>
                </c:pt>
                <c:pt idx="22">
                  <c:v>2400.0</c:v>
                </c:pt>
                <c:pt idx="23">
                  <c:v>2400.0</c:v>
                </c:pt>
                <c:pt idx="24">
                  <c:v>2400.0</c:v>
                </c:pt>
                <c:pt idx="25">
                  <c:v>2400.0</c:v>
                </c:pt>
                <c:pt idx="26">
                  <c:v>2400.0</c:v>
                </c:pt>
                <c:pt idx="27">
                  <c:v>2400.0</c:v>
                </c:pt>
                <c:pt idx="28">
                  <c:v>2400.0</c:v>
                </c:pt>
                <c:pt idx="29">
                  <c:v>2400.0</c:v>
                </c:pt>
                <c:pt idx="30">
                  <c:v>2400.0</c:v>
                </c:pt>
                <c:pt idx="31">
                  <c:v>2400.0</c:v>
                </c:pt>
                <c:pt idx="32">
                  <c:v>2400.0</c:v>
                </c:pt>
                <c:pt idx="33">
                  <c:v>2400.0</c:v>
                </c:pt>
                <c:pt idx="34">
                  <c:v>2400.0</c:v>
                </c:pt>
                <c:pt idx="35">
                  <c:v>2400.0</c:v>
                </c:pt>
                <c:pt idx="36">
                  <c:v>2400.0</c:v>
                </c:pt>
                <c:pt idx="37">
                  <c:v>2400.0</c:v>
                </c:pt>
                <c:pt idx="38">
                  <c:v>2400.0</c:v>
                </c:pt>
                <c:pt idx="39">
                  <c:v>2400.0</c:v>
                </c:pt>
                <c:pt idx="40">
                  <c:v>2400.0</c:v>
                </c:pt>
                <c:pt idx="41">
                  <c:v>2400.0</c:v>
                </c:pt>
                <c:pt idx="42">
                  <c:v>2400.0</c:v>
                </c:pt>
                <c:pt idx="43">
                  <c:v>2400.0</c:v>
                </c:pt>
                <c:pt idx="44">
                  <c:v>2400.0</c:v>
                </c:pt>
                <c:pt idx="45">
                  <c:v>2400.0</c:v>
                </c:pt>
                <c:pt idx="46">
                  <c:v>2400.0</c:v>
                </c:pt>
                <c:pt idx="47">
                  <c:v>2400.0</c:v>
                </c:pt>
                <c:pt idx="48">
                  <c:v>2400.0</c:v>
                </c:pt>
                <c:pt idx="49">
                  <c:v>43200.0</c:v>
                </c:pt>
                <c:pt idx="50">
                  <c:v>43200.0</c:v>
                </c:pt>
                <c:pt idx="51">
                  <c:v>43200.0</c:v>
                </c:pt>
                <c:pt idx="52">
                  <c:v>43200.0</c:v>
                </c:pt>
                <c:pt idx="53">
                  <c:v>43200.0</c:v>
                </c:pt>
                <c:pt idx="54">
                  <c:v>43200.0</c:v>
                </c:pt>
                <c:pt idx="55">
                  <c:v>43200.0</c:v>
                </c:pt>
                <c:pt idx="56">
                  <c:v>43200.0</c:v>
                </c:pt>
                <c:pt idx="57">
                  <c:v>43200.0</c:v>
                </c:pt>
                <c:pt idx="58">
                  <c:v>43200.0</c:v>
                </c:pt>
                <c:pt idx="59">
                  <c:v>43200.0</c:v>
                </c:pt>
                <c:pt idx="60">
                  <c:v>43200.0</c:v>
                </c:pt>
                <c:pt idx="61">
                  <c:v>43200.0</c:v>
                </c:pt>
                <c:pt idx="62">
                  <c:v>43200.0</c:v>
                </c:pt>
                <c:pt idx="63">
                  <c:v>43200.0</c:v>
                </c:pt>
                <c:pt idx="64">
                  <c:v>43200.0</c:v>
                </c:pt>
                <c:pt idx="65">
                  <c:v>43200.0</c:v>
                </c:pt>
                <c:pt idx="66">
                  <c:v>43200.0</c:v>
                </c:pt>
                <c:pt idx="67">
                  <c:v>43200.0</c:v>
                </c:pt>
                <c:pt idx="68">
                  <c:v>43200.0</c:v>
                </c:pt>
                <c:pt idx="69">
                  <c:v>43200.0</c:v>
                </c:pt>
                <c:pt idx="70">
                  <c:v>43200.0</c:v>
                </c:pt>
                <c:pt idx="71">
                  <c:v>43200.0</c:v>
                </c:pt>
                <c:pt idx="72">
                  <c:v>43200.0</c:v>
                </c:pt>
                <c:pt idx="73">
                  <c:v>43200.0</c:v>
                </c:pt>
                <c:pt idx="74">
                  <c:v>43200.0</c:v>
                </c:pt>
                <c:pt idx="75">
                  <c:v>43200.0</c:v>
                </c:pt>
                <c:pt idx="76">
                  <c:v>43200.0</c:v>
                </c:pt>
                <c:pt idx="77">
                  <c:v>43200.0</c:v>
                </c:pt>
                <c:pt idx="78">
                  <c:v>43200.0</c:v>
                </c:pt>
                <c:pt idx="79">
                  <c:v>43200.0</c:v>
                </c:pt>
                <c:pt idx="80">
                  <c:v>43200.0</c:v>
                </c:pt>
                <c:pt idx="81">
                  <c:v>43200.0</c:v>
                </c:pt>
                <c:pt idx="82">
                  <c:v>43200.0</c:v>
                </c:pt>
                <c:pt idx="83">
                  <c:v>43200.0</c:v>
                </c:pt>
                <c:pt idx="84">
                  <c:v>43200.0</c:v>
                </c:pt>
                <c:pt idx="85">
                  <c:v>43200.0</c:v>
                </c:pt>
                <c:pt idx="86">
                  <c:v>43200.0</c:v>
                </c:pt>
                <c:pt idx="87">
                  <c:v>43200.0</c:v>
                </c:pt>
                <c:pt idx="88">
                  <c:v>43200.0</c:v>
                </c:pt>
                <c:pt idx="89">
                  <c:v>43200.0</c:v>
                </c:pt>
                <c:pt idx="90">
                  <c:v>43200.0</c:v>
                </c:pt>
                <c:pt idx="91">
                  <c:v>43200.0</c:v>
                </c:pt>
                <c:pt idx="92">
                  <c:v>43200.0</c:v>
                </c:pt>
                <c:pt idx="93">
                  <c:v>43200.0</c:v>
                </c:pt>
                <c:pt idx="94">
                  <c:v>43200.0</c:v>
                </c:pt>
                <c:pt idx="95">
                  <c:v>43200.0</c:v>
                </c:pt>
                <c:pt idx="96">
                  <c:v>43200.0</c:v>
                </c:pt>
                <c:pt idx="97">
                  <c:v>43200.0</c:v>
                </c:pt>
                <c:pt idx="98">
                  <c:v>43200.0</c:v>
                </c:pt>
                <c:pt idx="99">
                  <c:v>43200.0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5256600"/>
        <c:axId val="-201526004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15608.10933960199</c:v>
                </c:pt>
                <c:pt idx="1">
                  <c:v>15608.10933960199</c:v>
                </c:pt>
                <c:pt idx="2">
                  <c:v>15608.10933960199</c:v>
                </c:pt>
                <c:pt idx="3">
                  <c:v>15608.10933960199</c:v>
                </c:pt>
                <c:pt idx="4">
                  <c:v>15608.10933960199</c:v>
                </c:pt>
                <c:pt idx="5">
                  <c:v>15608.10933960199</c:v>
                </c:pt>
                <c:pt idx="6">
                  <c:v>15608.10933960199</c:v>
                </c:pt>
                <c:pt idx="7">
                  <c:v>15608.10933960199</c:v>
                </c:pt>
                <c:pt idx="8">
                  <c:v>15608.10933960199</c:v>
                </c:pt>
                <c:pt idx="9">
                  <c:v>15608.10933960199</c:v>
                </c:pt>
                <c:pt idx="10">
                  <c:v>15608.10933960199</c:v>
                </c:pt>
                <c:pt idx="11">
                  <c:v>15608.10933960199</c:v>
                </c:pt>
                <c:pt idx="12">
                  <c:v>15608.10933960199</c:v>
                </c:pt>
                <c:pt idx="13">
                  <c:v>15608.10933960199</c:v>
                </c:pt>
                <c:pt idx="14">
                  <c:v>15608.10933960199</c:v>
                </c:pt>
                <c:pt idx="15">
                  <c:v>15608.10933960199</c:v>
                </c:pt>
                <c:pt idx="16">
                  <c:v>15608.10933960199</c:v>
                </c:pt>
                <c:pt idx="17">
                  <c:v>15608.10933960199</c:v>
                </c:pt>
                <c:pt idx="18">
                  <c:v>15608.10933960199</c:v>
                </c:pt>
                <c:pt idx="19">
                  <c:v>15608.10933960199</c:v>
                </c:pt>
                <c:pt idx="20">
                  <c:v>15608.10933960199</c:v>
                </c:pt>
                <c:pt idx="21">
                  <c:v>15608.10933960199</c:v>
                </c:pt>
                <c:pt idx="22">
                  <c:v>15608.10933960199</c:v>
                </c:pt>
                <c:pt idx="23">
                  <c:v>15608.10933960199</c:v>
                </c:pt>
                <c:pt idx="24">
                  <c:v>15608.10933960199</c:v>
                </c:pt>
                <c:pt idx="25">
                  <c:v>15608.10933960199</c:v>
                </c:pt>
                <c:pt idx="26">
                  <c:v>15608.10933960199</c:v>
                </c:pt>
                <c:pt idx="27">
                  <c:v>15608.10933960199</c:v>
                </c:pt>
                <c:pt idx="28">
                  <c:v>15608.10933960199</c:v>
                </c:pt>
                <c:pt idx="29">
                  <c:v>15608.10933960199</c:v>
                </c:pt>
                <c:pt idx="30">
                  <c:v>15608.10933960199</c:v>
                </c:pt>
                <c:pt idx="31">
                  <c:v>15608.10933960199</c:v>
                </c:pt>
                <c:pt idx="32">
                  <c:v>15608.10933960199</c:v>
                </c:pt>
                <c:pt idx="33">
                  <c:v>15608.10933960199</c:v>
                </c:pt>
                <c:pt idx="34">
                  <c:v>15608.10933960199</c:v>
                </c:pt>
                <c:pt idx="35">
                  <c:v>15608.10933960199</c:v>
                </c:pt>
                <c:pt idx="36">
                  <c:v>15608.10933960199</c:v>
                </c:pt>
                <c:pt idx="37">
                  <c:v>15608.10933960199</c:v>
                </c:pt>
                <c:pt idx="38">
                  <c:v>15608.10933960199</c:v>
                </c:pt>
                <c:pt idx="39">
                  <c:v>15608.10933960199</c:v>
                </c:pt>
                <c:pt idx="40">
                  <c:v>15608.10933960199</c:v>
                </c:pt>
                <c:pt idx="41">
                  <c:v>15608.10933960199</c:v>
                </c:pt>
                <c:pt idx="42">
                  <c:v>15608.10933960199</c:v>
                </c:pt>
                <c:pt idx="43">
                  <c:v>15608.10933960199</c:v>
                </c:pt>
                <c:pt idx="44">
                  <c:v>15608.10933960199</c:v>
                </c:pt>
                <c:pt idx="45">
                  <c:v>15608.10933960199</c:v>
                </c:pt>
                <c:pt idx="46">
                  <c:v>15608.10933960199</c:v>
                </c:pt>
                <c:pt idx="47">
                  <c:v>15608.10933960199</c:v>
                </c:pt>
                <c:pt idx="48">
                  <c:v>15608.10933960199</c:v>
                </c:pt>
                <c:pt idx="49">
                  <c:v>15608.10933960199</c:v>
                </c:pt>
                <c:pt idx="50">
                  <c:v>15608.10933960199</c:v>
                </c:pt>
                <c:pt idx="51">
                  <c:v>15608.10933960199</c:v>
                </c:pt>
                <c:pt idx="52">
                  <c:v>15608.10933960199</c:v>
                </c:pt>
                <c:pt idx="53">
                  <c:v>15608.10933960199</c:v>
                </c:pt>
                <c:pt idx="54">
                  <c:v>15608.10933960199</c:v>
                </c:pt>
                <c:pt idx="55">
                  <c:v>15608.10933960199</c:v>
                </c:pt>
                <c:pt idx="56">
                  <c:v>15608.10933960199</c:v>
                </c:pt>
                <c:pt idx="57">
                  <c:v>15608.10933960199</c:v>
                </c:pt>
                <c:pt idx="58">
                  <c:v>15608.10933960199</c:v>
                </c:pt>
                <c:pt idx="59">
                  <c:v>15608.10933960199</c:v>
                </c:pt>
                <c:pt idx="60">
                  <c:v>15608.10933960199</c:v>
                </c:pt>
                <c:pt idx="61">
                  <c:v>15608.10933960199</c:v>
                </c:pt>
                <c:pt idx="62">
                  <c:v>15608.10933960199</c:v>
                </c:pt>
                <c:pt idx="63">
                  <c:v>15608.10933960199</c:v>
                </c:pt>
                <c:pt idx="64">
                  <c:v>15608.10933960199</c:v>
                </c:pt>
                <c:pt idx="65">
                  <c:v>15608.10933960199</c:v>
                </c:pt>
                <c:pt idx="66">
                  <c:v>15608.10933960199</c:v>
                </c:pt>
                <c:pt idx="67">
                  <c:v>15608.10933960199</c:v>
                </c:pt>
                <c:pt idx="68">
                  <c:v>15608.10933960199</c:v>
                </c:pt>
                <c:pt idx="69">
                  <c:v>15608.10933960199</c:v>
                </c:pt>
                <c:pt idx="70">
                  <c:v>15608.10933960199</c:v>
                </c:pt>
                <c:pt idx="71">
                  <c:v>15608.10933960199</c:v>
                </c:pt>
                <c:pt idx="72">
                  <c:v>15608.10933960199</c:v>
                </c:pt>
                <c:pt idx="73">
                  <c:v>15608.10933960199</c:v>
                </c:pt>
                <c:pt idx="74">
                  <c:v>15608.10933960199</c:v>
                </c:pt>
                <c:pt idx="75">
                  <c:v>15608.10933960199</c:v>
                </c:pt>
                <c:pt idx="76">
                  <c:v>15608.10933960199</c:v>
                </c:pt>
                <c:pt idx="77">
                  <c:v>15608.10933960199</c:v>
                </c:pt>
                <c:pt idx="78">
                  <c:v>15608.10933960199</c:v>
                </c:pt>
                <c:pt idx="79">
                  <c:v>15608.10933960199</c:v>
                </c:pt>
                <c:pt idx="80">
                  <c:v>15608.10933960199</c:v>
                </c:pt>
                <c:pt idx="81">
                  <c:v>15608.10933960199</c:v>
                </c:pt>
                <c:pt idx="82">
                  <c:v>15608.10933960199</c:v>
                </c:pt>
                <c:pt idx="83">
                  <c:v>15608.10933960199</c:v>
                </c:pt>
                <c:pt idx="84">
                  <c:v>15608.10933960199</c:v>
                </c:pt>
                <c:pt idx="85">
                  <c:v>15608.10933960199</c:v>
                </c:pt>
                <c:pt idx="86">
                  <c:v>15608.10933960199</c:v>
                </c:pt>
                <c:pt idx="87">
                  <c:v>15608.10933960199</c:v>
                </c:pt>
                <c:pt idx="88">
                  <c:v>15608.10933960199</c:v>
                </c:pt>
                <c:pt idx="89">
                  <c:v>15608.10933960199</c:v>
                </c:pt>
                <c:pt idx="90">
                  <c:v>15608.10933960199</c:v>
                </c:pt>
                <c:pt idx="91">
                  <c:v>15608.10933960199</c:v>
                </c:pt>
                <c:pt idx="92">
                  <c:v>15608.10933960199</c:v>
                </c:pt>
                <c:pt idx="93">
                  <c:v>15608.10933960199</c:v>
                </c:pt>
                <c:pt idx="94">
                  <c:v>15608.10933960199</c:v>
                </c:pt>
                <c:pt idx="95">
                  <c:v>15608.10933960199</c:v>
                </c:pt>
                <c:pt idx="96">
                  <c:v>15608.10933960199</c:v>
                </c:pt>
                <c:pt idx="97">
                  <c:v>15608.10933960199</c:v>
                </c:pt>
                <c:pt idx="98">
                  <c:v>15608.10933960199</c:v>
                </c:pt>
                <c:pt idx="99">
                  <c:v>15608.10933960199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256600"/>
        <c:axId val="-201526004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36068.73546716355</c:v>
                </c:pt>
                <c:pt idx="13">
                  <c:v>36547.91321765712</c:v>
                </c:pt>
                <c:pt idx="14">
                  <c:v>37027.0909681507</c:v>
                </c:pt>
                <c:pt idx="15">
                  <c:v>37506.26871864426</c:v>
                </c:pt>
                <c:pt idx="16">
                  <c:v>37985.44646913784</c:v>
                </c:pt>
                <c:pt idx="17">
                  <c:v>38464.62421963141</c:v>
                </c:pt>
                <c:pt idx="18">
                  <c:v>38943.80197012497</c:v>
                </c:pt>
                <c:pt idx="19">
                  <c:v>39422.97972061855</c:v>
                </c:pt>
                <c:pt idx="20">
                  <c:v>39902.15747111212</c:v>
                </c:pt>
                <c:pt idx="21">
                  <c:v>40381.3352216057</c:v>
                </c:pt>
                <c:pt idx="22">
                  <c:v>40860.51297209926</c:v>
                </c:pt>
                <c:pt idx="23">
                  <c:v>41339.69072259284</c:v>
                </c:pt>
                <c:pt idx="24">
                  <c:v>41818.8684730864</c:v>
                </c:pt>
                <c:pt idx="25">
                  <c:v>42298.04622357997</c:v>
                </c:pt>
                <c:pt idx="26">
                  <c:v>42777.22397407355</c:v>
                </c:pt>
                <c:pt idx="27">
                  <c:v>43256.40172456712</c:v>
                </c:pt>
                <c:pt idx="28">
                  <c:v>43735.57947506069</c:v>
                </c:pt>
                <c:pt idx="29">
                  <c:v>44214.75722555426</c:v>
                </c:pt>
                <c:pt idx="30">
                  <c:v>44693.93497604783</c:v>
                </c:pt>
                <c:pt idx="31">
                  <c:v>45173.1127265414</c:v>
                </c:pt>
                <c:pt idx="32">
                  <c:v>45652.29047703498</c:v>
                </c:pt>
                <c:pt idx="33">
                  <c:v>46131.46822752854</c:v>
                </c:pt>
                <c:pt idx="34">
                  <c:v>46610.64597802212</c:v>
                </c:pt>
                <c:pt idx="35">
                  <c:v>47089.82372851569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256600"/>
        <c:axId val="-2015260040"/>
      </c:scatterChart>
      <c:catAx>
        <c:axId val="-20152566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260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5260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2566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1459.365299135816</c:v>
                </c:pt>
                <c:pt idx="1">
                  <c:v>1459.365299135816</c:v>
                </c:pt>
                <c:pt idx="2">
                  <c:v>1459.365299135816</c:v>
                </c:pt>
                <c:pt idx="3">
                  <c:v>1459.365299135816</c:v>
                </c:pt>
                <c:pt idx="4">
                  <c:v>1459.365299135816</c:v>
                </c:pt>
                <c:pt idx="5">
                  <c:v>1459.365299135816</c:v>
                </c:pt>
                <c:pt idx="6">
                  <c:v>1459.365299135816</c:v>
                </c:pt>
                <c:pt idx="7">
                  <c:v>1459.365299135816</c:v>
                </c:pt>
                <c:pt idx="8">
                  <c:v>1459.365299135816</c:v>
                </c:pt>
                <c:pt idx="9">
                  <c:v>1459.365299135816</c:v>
                </c:pt>
                <c:pt idx="10">
                  <c:v>1459.365299135816</c:v>
                </c:pt>
                <c:pt idx="11">
                  <c:v>1459.365299135816</c:v>
                </c:pt>
                <c:pt idx="12">
                  <c:v>1459.365299135816</c:v>
                </c:pt>
                <c:pt idx="13">
                  <c:v>1459.365299135816</c:v>
                </c:pt>
                <c:pt idx="14">
                  <c:v>1459.365299135816</c:v>
                </c:pt>
                <c:pt idx="15">
                  <c:v>1459.365299135816</c:v>
                </c:pt>
                <c:pt idx="16">
                  <c:v>1459.365299135816</c:v>
                </c:pt>
                <c:pt idx="17">
                  <c:v>1459.365299135816</c:v>
                </c:pt>
                <c:pt idx="18">
                  <c:v>1459.365299135816</c:v>
                </c:pt>
                <c:pt idx="19">
                  <c:v>1459.365299135816</c:v>
                </c:pt>
                <c:pt idx="20">
                  <c:v>1459.365299135816</c:v>
                </c:pt>
                <c:pt idx="21">
                  <c:v>1459.365299135816</c:v>
                </c:pt>
                <c:pt idx="22">
                  <c:v>1459.365299135816</c:v>
                </c:pt>
                <c:pt idx="23">
                  <c:v>1459.365299135816</c:v>
                </c:pt>
                <c:pt idx="24">
                  <c:v>1459.365299135816</c:v>
                </c:pt>
                <c:pt idx="25">
                  <c:v>1475.792854305578</c:v>
                </c:pt>
                <c:pt idx="26">
                  <c:v>1508.647964645103</c:v>
                </c:pt>
                <c:pt idx="27">
                  <c:v>1541.503074984628</c:v>
                </c:pt>
                <c:pt idx="28">
                  <c:v>1574.358185324153</c:v>
                </c:pt>
                <c:pt idx="29">
                  <c:v>1607.213295663679</c:v>
                </c:pt>
                <c:pt idx="30">
                  <c:v>1640.068406003204</c:v>
                </c:pt>
                <c:pt idx="31">
                  <c:v>1672.923516342729</c:v>
                </c:pt>
                <c:pt idx="32">
                  <c:v>1705.778626682254</c:v>
                </c:pt>
                <c:pt idx="33">
                  <c:v>1738.633737021779</c:v>
                </c:pt>
                <c:pt idx="34">
                  <c:v>1771.488847361304</c:v>
                </c:pt>
                <c:pt idx="35">
                  <c:v>1804.343957700829</c:v>
                </c:pt>
                <c:pt idx="36">
                  <c:v>1837.199068040354</c:v>
                </c:pt>
                <c:pt idx="37">
                  <c:v>1870.054178379879</c:v>
                </c:pt>
                <c:pt idx="38">
                  <c:v>1902.909288719404</c:v>
                </c:pt>
                <c:pt idx="39">
                  <c:v>1935.764399058929</c:v>
                </c:pt>
                <c:pt idx="40">
                  <c:v>1968.619509398455</c:v>
                </c:pt>
                <c:pt idx="41">
                  <c:v>2001.47461973798</c:v>
                </c:pt>
                <c:pt idx="42">
                  <c:v>2034.329730077505</c:v>
                </c:pt>
                <c:pt idx="43">
                  <c:v>2067.18484041703</c:v>
                </c:pt>
                <c:pt idx="44">
                  <c:v>2100.039950756555</c:v>
                </c:pt>
                <c:pt idx="45">
                  <c:v>2132.89506109608</c:v>
                </c:pt>
                <c:pt idx="46">
                  <c:v>2165.750171435605</c:v>
                </c:pt>
                <c:pt idx="47">
                  <c:v>2198.60528177513</c:v>
                </c:pt>
                <c:pt idx="48">
                  <c:v>2231.460392114655</c:v>
                </c:pt>
                <c:pt idx="49">
                  <c:v>2264.31550245418</c:v>
                </c:pt>
                <c:pt idx="50">
                  <c:v>3394.535762492821</c:v>
                </c:pt>
                <c:pt idx="51">
                  <c:v>3394.535762492821</c:v>
                </c:pt>
                <c:pt idx="52">
                  <c:v>3394.535762492821</c:v>
                </c:pt>
                <c:pt idx="53">
                  <c:v>3394.535762492821</c:v>
                </c:pt>
                <c:pt idx="54">
                  <c:v>3394.535762492821</c:v>
                </c:pt>
                <c:pt idx="55">
                  <c:v>3394.535762492821</c:v>
                </c:pt>
                <c:pt idx="56">
                  <c:v>3394.535762492821</c:v>
                </c:pt>
                <c:pt idx="57">
                  <c:v>3394.535762492821</c:v>
                </c:pt>
                <c:pt idx="58">
                  <c:v>3394.535762492821</c:v>
                </c:pt>
                <c:pt idx="59">
                  <c:v>3394.535762492821</c:v>
                </c:pt>
                <c:pt idx="60">
                  <c:v>3394.535762492821</c:v>
                </c:pt>
                <c:pt idx="61">
                  <c:v>3394.535762492821</c:v>
                </c:pt>
                <c:pt idx="62">
                  <c:v>3394.535762492821</c:v>
                </c:pt>
                <c:pt idx="63">
                  <c:v>3394.535762492821</c:v>
                </c:pt>
                <c:pt idx="64">
                  <c:v>3394.535762492821</c:v>
                </c:pt>
                <c:pt idx="65">
                  <c:v>3394.535762492821</c:v>
                </c:pt>
                <c:pt idx="66">
                  <c:v>3394.535762492821</c:v>
                </c:pt>
                <c:pt idx="67">
                  <c:v>3394.535762492821</c:v>
                </c:pt>
                <c:pt idx="68">
                  <c:v>3394.535762492821</c:v>
                </c:pt>
                <c:pt idx="69">
                  <c:v>3394.535762492821</c:v>
                </c:pt>
                <c:pt idx="70">
                  <c:v>3394.535762492821</c:v>
                </c:pt>
                <c:pt idx="71">
                  <c:v>3394.535762492821</c:v>
                </c:pt>
                <c:pt idx="72">
                  <c:v>3394.535762492821</c:v>
                </c:pt>
                <c:pt idx="73">
                  <c:v>3394.535762492821</c:v>
                </c:pt>
                <c:pt idx="74">
                  <c:v>3394.535762492821</c:v>
                </c:pt>
                <c:pt idx="75">
                  <c:v>3394.535762492821</c:v>
                </c:pt>
                <c:pt idx="76">
                  <c:v>3394.535762492821</c:v>
                </c:pt>
                <c:pt idx="77">
                  <c:v>3394.535762492821</c:v>
                </c:pt>
                <c:pt idx="78">
                  <c:v>3394.535762492821</c:v>
                </c:pt>
                <c:pt idx="79">
                  <c:v>3394.535762492821</c:v>
                </c:pt>
                <c:pt idx="80">
                  <c:v>3394.535762492821</c:v>
                </c:pt>
                <c:pt idx="81">
                  <c:v>3394.535762492821</c:v>
                </c:pt>
                <c:pt idx="82">
                  <c:v>3394.535762492821</c:v>
                </c:pt>
                <c:pt idx="83">
                  <c:v>3394.535762492821</c:v>
                </c:pt>
                <c:pt idx="84">
                  <c:v>3394.535762492821</c:v>
                </c:pt>
                <c:pt idx="85">
                  <c:v>3394.535762492821</c:v>
                </c:pt>
                <c:pt idx="86">
                  <c:v>3394.535762492821</c:v>
                </c:pt>
                <c:pt idx="87">
                  <c:v>3394.535762492821</c:v>
                </c:pt>
                <c:pt idx="88">
                  <c:v>3394.535762492821</c:v>
                </c:pt>
                <c:pt idx="89">
                  <c:v>3394.535762492821</c:v>
                </c:pt>
                <c:pt idx="90">
                  <c:v>3394.535762492821</c:v>
                </c:pt>
                <c:pt idx="91">
                  <c:v>3394.535762492821</c:v>
                </c:pt>
                <c:pt idx="92">
                  <c:v>3394.535762492821</c:v>
                </c:pt>
                <c:pt idx="93">
                  <c:v>3394.535762492821</c:v>
                </c:pt>
                <c:pt idx="94">
                  <c:v>3394.535762492821</c:v>
                </c:pt>
                <c:pt idx="95">
                  <c:v>3394.535762492821</c:v>
                </c:pt>
                <c:pt idx="96">
                  <c:v>3394.535762492821</c:v>
                </c:pt>
                <c:pt idx="97">
                  <c:v>3394.535762492821</c:v>
                </c:pt>
                <c:pt idx="98">
                  <c:v>3394.535762492821</c:v>
                </c:pt>
                <c:pt idx="99">
                  <c:v>3394.535762492821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16380.0</c:v>
                </c:pt>
                <c:pt idx="51">
                  <c:v>16380.0</c:v>
                </c:pt>
                <c:pt idx="52">
                  <c:v>16380.0</c:v>
                </c:pt>
                <c:pt idx="53">
                  <c:v>16380.0</c:v>
                </c:pt>
                <c:pt idx="54">
                  <c:v>16380.0</c:v>
                </c:pt>
                <c:pt idx="55">
                  <c:v>16380.0</c:v>
                </c:pt>
                <c:pt idx="56">
                  <c:v>16380.0</c:v>
                </c:pt>
                <c:pt idx="57">
                  <c:v>16380.0</c:v>
                </c:pt>
                <c:pt idx="58">
                  <c:v>16380.0</c:v>
                </c:pt>
                <c:pt idx="59">
                  <c:v>16380.0</c:v>
                </c:pt>
                <c:pt idx="60">
                  <c:v>16380.0</c:v>
                </c:pt>
                <c:pt idx="61">
                  <c:v>16380.0</c:v>
                </c:pt>
                <c:pt idx="62">
                  <c:v>16380.0</c:v>
                </c:pt>
                <c:pt idx="63">
                  <c:v>16380.0</c:v>
                </c:pt>
                <c:pt idx="64">
                  <c:v>16380.0</c:v>
                </c:pt>
                <c:pt idx="65">
                  <c:v>16380.0</c:v>
                </c:pt>
                <c:pt idx="66">
                  <c:v>16380.0</c:v>
                </c:pt>
                <c:pt idx="67">
                  <c:v>16380.0</c:v>
                </c:pt>
                <c:pt idx="68">
                  <c:v>16380.0</c:v>
                </c:pt>
                <c:pt idx="69">
                  <c:v>16380.0</c:v>
                </c:pt>
                <c:pt idx="70">
                  <c:v>16380.0</c:v>
                </c:pt>
                <c:pt idx="71">
                  <c:v>16380.0</c:v>
                </c:pt>
                <c:pt idx="72">
                  <c:v>16380.0</c:v>
                </c:pt>
                <c:pt idx="73">
                  <c:v>16380.0</c:v>
                </c:pt>
                <c:pt idx="74">
                  <c:v>16380.0</c:v>
                </c:pt>
                <c:pt idx="75">
                  <c:v>16380.0</c:v>
                </c:pt>
                <c:pt idx="76">
                  <c:v>16380.0</c:v>
                </c:pt>
                <c:pt idx="77">
                  <c:v>16380.0</c:v>
                </c:pt>
                <c:pt idx="78">
                  <c:v>16380.0</c:v>
                </c:pt>
                <c:pt idx="79">
                  <c:v>16380.0</c:v>
                </c:pt>
                <c:pt idx="80">
                  <c:v>16380.0</c:v>
                </c:pt>
                <c:pt idx="81">
                  <c:v>16380.0</c:v>
                </c:pt>
                <c:pt idx="82">
                  <c:v>16380.0</c:v>
                </c:pt>
                <c:pt idx="83">
                  <c:v>16380.0</c:v>
                </c:pt>
                <c:pt idx="84">
                  <c:v>16380.0</c:v>
                </c:pt>
                <c:pt idx="85">
                  <c:v>16380.0</c:v>
                </c:pt>
                <c:pt idx="86">
                  <c:v>16380.0</c:v>
                </c:pt>
                <c:pt idx="87">
                  <c:v>16380.0</c:v>
                </c:pt>
                <c:pt idx="88">
                  <c:v>16380.0</c:v>
                </c:pt>
                <c:pt idx="89">
                  <c:v>16380.0</c:v>
                </c:pt>
                <c:pt idx="90">
                  <c:v>16380.0</c:v>
                </c:pt>
                <c:pt idx="91">
                  <c:v>16380.0</c:v>
                </c:pt>
                <c:pt idx="92">
                  <c:v>16380.0</c:v>
                </c:pt>
                <c:pt idx="93">
                  <c:v>16380.0</c:v>
                </c:pt>
                <c:pt idx="94">
                  <c:v>16380.0</c:v>
                </c:pt>
                <c:pt idx="95">
                  <c:v>16380.0</c:v>
                </c:pt>
                <c:pt idx="96">
                  <c:v>16380.0</c:v>
                </c:pt>
                <c:pt idx="97">
                  <c:v>16380.0</c:v>
                </c:pt>
                <c:pt idx="98">
                  <c:v>16380.0</c:v>
                </c:pt>
                <c:pt idx="99">
                  <c:v>16380.0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1.895326258473208</c:v>
                </c:pt>
                <c:pt idx="26">
                  <c:v>5.685978775419625</c:v>
                </c:pt>
                <c:pt idx="27">
                  <c:v>9.47663129236604</c:v>
                </c:pt>
                <c:pt idx="28">
                  <c:v>13.26728380931246</c:v>
                </c:pt>
                <c:pt idx="29">
                  <c:v>17.05793632625888</c:v>
                </c:pt>
                <c:pt idx="30">
                  <c:v>20.84858884320529</c:v>
                </c:pt>
                <c:pt idx="31">
                  <c:v>24.63924136015171</c:v>
                </c:pt>
                <c:pt idx="32">
                  <c:v>28.42989387709813</c:v>
                </c:pt>
                <c:pt idx="33">
                  <c:v>32.22054639404454</c:v>
                </c:pt>
                <c:pt idx="34">
                  <c:v>36.01119891099096</c:v>
                </c:pt>
                <c:pt idx="35">
                  <c:v>39.80185142793738</c:v>
                </c:pt>
                <c:pt idx="36">
                  <c:v>43.5925039448838</c:v>
                </c:pt>
                <c:pt idx="37">
                  <c:v>47.38315646183021</c:v>
                </c:pt>
                <c:pt idx="38">
                  <c:v>51.17380897877663</c:v>
                </c:pt>
                <c:pt idx="39">
                  <c:v>54.96446149572305</c:v>
                </c:pt>
                <c:pt idx="40">
                  <c:v>58.75511401266947</c:v>
                </c:pt>
                <c:pt idx="41">
                  <c:v>62.54576652961588</c:v>
                </c:pt>
                <c:pt idx="42">
                  <c:v>66.3364190465623</c:v>
                </c:pt>
                <c:pt idx="43">
                  <c:v>70.12707156350872</c:v>
                </c:pt>
                <c:pt idx="44">
                  <c:v>73.91772408045513</c:v>
                </c:pt>
                <c:pt idx="45">
                  <c:v>77.70837659740154</c:v>
                </c:pt>
                <c:pt idx="46">
                  <c:v>81.49902911434796</c:v>
                </c:pt>
                <c:pt idx="47">
                  <c:v>85.28968163129437</c:v>
                </c:pt>
                <c:pt idx="48">
                  <c:v>89.08033414824081</c:v>
                </c:pt>
                <c:pt idx="49">
                  <c:v>92.87098666518721</c:v>
                </c:pt>
                <c:pt idx="50">
                  <c:v>1728.108029606809</c:v>
                </c:pt>
                <c:pt idx="51">
                  <c:v>1728.108029606809</c:v>
                </c:pt>
                <c:pt idx="52">
                  <c:v>1728.108029606809</c:v>
                </c:pt>
                <c:pt idx="53">
                  <c:v>1728.108029606809</c:v>
                </c:pt>
                <c:pt idx="54">
                  <c:v>1728.108029606809</c:v>
                </c:pt>
                <c:pt idx="55">
                  <c:v>1728.108029606809</c:v>
                </c:pt>
                <c:pt idx="56">
                  <c:v>1728.108029606809</c:v>
                </c:pt>
                <c:pt idx="57">
                  <c:v>1728.108029606809</c:v>
                </c:pt>
                <c:pt idx="58">
                  <c:v>1728.108029606809</c:v>
                </c:pt>
                <c:pt idx="59">
                  <c:v>1728.108029606809</c:v>
                </c:pt>
                <c:pt idx="60">
                  <c:v>1728.108029606809</c:v>
                </c:pt>
                <c:pt idx="61">
                  <c:v>1728.108029606809</c:v>
                </c:pt>
                <c:pt idx="62">
                  <c:v>1728.108029606809</c:v>
                </c:pt>
                <c:pt idx="63">
                  <c:v>1728.108029606809</c:v>
                </c:pt>
                <c:pt idx="64">
                  <c:v>1728.108029606809</c:v>
                </c:pt>
                <c:pt idx="65">
                  <c:v>1728.108029606809</c:v>
                </c:pt>
                <c:pt idx="66">
                  <c:v>1728.108029606809</c:v>
                </c:pt>
                <c:pt idx="67">
                  <c:v>1728.108029606809</c:v>
                </c:pt>
                <c:pt idx="68">
                  <c:v>1728.108029606809</c:v>
                </c:pt>
                <c:pt idx="69">
                  <c:v>1728.108029606809</c:v>
                </c:pt>
                <c:pt idx="70">
                  <c:v>1728.108029606809</c:v>
                </c:pt>
                <c:pt idx="71">
                  <c:v>1728.108029606809</c:v>
                </c:pt>
                <c:pt idx="72">
                  <c:v>1728.108029606809</c:v>
                </c:pt>
                <c:pt idx="73">
                  <c:v>1728.108029606809</c:v>
                </c:pt>
                <c:pt idx="74">
                  <c:v>1728.108029606809</c:v>
                </c:pt>
                <c:pt idx="75">
                  <c:v>1728.108029606809</c:v>
                </c:pt>
                <c:pt idx="76">
                  <c:v>1728.108029606809</c:v>
                </c:pt>
                <c:pt idx="77">
                  <c:v>1728.108029606809</c:v>
                </c:pt>
                <c:pt idx="78">
                  <c:v>1728.108029606809</c:v>
                </c:pt>
                <c:pt idx="79">
                  <c:v>1728.108029606809</c:v>
                </c:pt>
                <c:pt idx="80">
                  <c:v>1728.108029606809</c:v>
                </c:pt>
                <c:pt idx="81">
                  <c:v>1728.108029606809</c:v>
                </c:pt>
                <c:pt idx="82">
                  <c:v>1728.108029606809</c:v>
                </c:pt>
                <c:pt idx="83">
                  <c:v>1728.108029606809</c:v>
                </c:pt>
                <c:pt idx="84">
                  <c:v>1728.108029606809</c:v>
                </c:pt>
                <c:pt idx="85">
                  <c:v>1728.108029606809</c:v>
                </c:pt>
                <c:pt idx="86">
                  <c:v>1728.108029606809</c:v>
                </c:pt>
                <c:pt idx="87">
                  <c:v>1728.108029606809</c:v>
                </c:pt>
                <c:pt idx="88">
                  <c:v>1728.108029606809</c:v>
                </c:pt>
                <c:pt idx="89">
                  <c:v>1728.108029606809</c:v>
                </c:pt>
                <c:pt idx="90">
                  <c:v>1728.108029606809</c:v>
                </c:pt>
                <c:pt idx="91">
                  <c:v>1728.108029606809</c:v>
                </c:pt>
                <c:pt idx="92">
                  <c:v>1728.108029606809</c:v>
                </c:pt>
                <c:pt idx="93">
                  <c:v>1728.108029606809</c:v>
                </c:pt>
                <c:pt idx="94">
                  <c:v>1728.108029606809</c:v>
                </c:pt>
                <c:pt idx="95">
                  <c:v>1728.108029606809</c:v>
                </c:pt>
                <c:pt idx="96">
                  <c:v>1728.108029606809</c:v>
                </c:pt>
                <c:pt idx="97">
                  <c:v>1728.108029606809</c:v>
                </c:pt>
                <c:pt idx="98">
                  <c:v>1728.108029606809</c:v>
                </c:pt>
                <c:pt idx="99">
                  <c:v>1728.108029606809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635.0</c:v>
                </c:pt>
                <c:pt idx="1">
                  <c:v>635.0</c:v>
                </c:pt>
                <c:pt idx="2">
                  <c:v>635.0</c:v>
                </c:pt>
                <c:pt idx="3">
                  <c:v>635.0</c:v>
                </c:pt>
                <c:pt idx="4">
                  <c:v>635.0</c:v>
                </c:pt>
                <c:pt idx="5">
                  <c:v>635.0</c:v>
                </c:pt>
                <c:pt idx="6">
                  <c:v>635.0</c:v>
                </c:pt>
                <c:pt idx="7">
                  <c:v>635.0</c:v>
                </c:pt>
                <c:pt idx="8">
                  <c:v>635.0</c:v>
                </c:pt>
                <c:pt idx="9">
                  <c:v>635.0</c:v>
                </c:pt>
                <c:pt idx="10">
                  <c:v>635.0</c:v>
                </c:pt>
                <c:pt idx="11">
                  <c:v>635.0</c:v>
                </c:pt>
                <c:pt idx="12">
                  <c:v>635.0</c:v>
                </c:pt>
                <c:pt idx="13">
                  <c:v>635.0</c:v>
                </c:pt>
                <c:pt idx="14">
                  <c:v>635.0</c:v>
                </c:pt>
                <c:pt idx="15">
                  <c:v>635.0</c:v>
                </c:pt>
                <c:pt idx="16">
                  <c:v>635.0</c:v>
                </c:pt>
                <c:pt idx="17">
                  <c:v>635.0</c:v>
                </c:pt>
                <c:pt idx="18">
                  <c:v>635.0</c:v>
                </c:pt>
                <c:pt idx="19">
                  <c:v>635.0</c:v>
                </c:pt>
                <c:pt idx="20">
                  <c:v>635.0</c:v>
                </c:pt>
                <c:pt idx="21">
                  <c:v>635.0</c:v>
                </c:pt>
                <c:pt idx="22">
                  <c:v>635.0</c:v>
                </c:pt>
                <c:pt idx="23">
                  <c:v>635.0</c:v>
                </c:pt>
                <c:pt idx="24">
                  <c:v>635.0</c:v>
                </c:pt>
                <c:pt idx="25">
                  <c:v>679.1428571428571</c:v>
                </c:pt>
                <c:pt idx="26">
                  <c:v>767.4285714285714</c:v>
                </c:pt>
                <c:pt idx="27">
                  <c:v>855.7142857142858</c:v>
                </c:pt>
                <c:pt idx="28">
                  <c:v>944.0</c:v>
                </c:pt>
                <c:pt idx="29">
                  <c:v>1032.285714285714</c:v>
                </c:pt>
                <c:pt idx="30">
                  <c:v>1120.571428571429</c:v>
                </c:pt>
                <c:pt idx="31">
                  <c:v>1208.857142857143</c:v>
                </c:pt>
                <c:pt idx="32">
                  <c:v>1297.142857142857</c:v>
                </c:pt>
                <c:pt idx="33">
                  <c:v>1385.428571428572</c:v>
                </c:pt>
                <c:pt idx="34">
                  <c:v>1473.714285714286</c:v>
                </c:pt>
                <c:pt idx="35">
                  <c:v>1562.0</c:v>
                </c:pt>
                <c:pt idx="36">
                  <c:v>1650.285714285714</c:v>
                </c:pt>
                <c:pt idx="37">
                  <c:v>1738.571428571429</c:v>
                </c:pt>
                <c:pt idx="38">
                  <c:v>1826.857142857143</c:v>
                </c:pt>
                <c:pt idx="39">
                  <c:v>1915.142857142857</c:v>
                </c:pt>
                <c:pt idx="40">
                  <c:v>2003.428571428572</c:v>
                </c:pt>
                <c:pt idx="41">
                  <c:v>2091.714285714286</c:v>
                </c:pt>
                <c:pt idx="42">
                  <c:v>2180.0</c:v>
                </c:pt>
                <c:pt idx="43">
                  <c:v>2268.285714285715</c:v>
                </c:pt>
                <c:pt idx="44">
                  <c:v>2356.571428571428</c:v>
                </c:pt>
                <c:pt idx="45">
                  <c:v>2444.857142857143</c:v>
                </c:pt>
                <c:pt idx="46">
                  <c:v>2533.142857142857</c:v>
                </c:pt>
                <c:pt idx="47">
                  <c:v>2621.428571428572</c:v>
                </c:pt>
                <c:pt idx="48">
                  <c:v>2709.714285714286</c:v>
                </c:pt>
                <c:pt idx="49">
                  <c:v>2798.0</c:v>
                </c:pt>
                <c:pt idx="50">
                  <c:v>21726.0</c:v>
                </c:pt>
                <c:pt idx="51">
                  <c:v>21726.0</c:v>
                </c:pt>
                <c:pt idx="52">
                  <c:v>21726.0</c:v>
                </c:pt>
                <c:pt idx="53">
                  <c:v>21726.0</c:v>
                </c:pt>
                <c:pt idx="54">
                  <c:v>21726.0</c:v>
                </c:pt>
                <c:pt idx="55">
                  <c:v>21726.0</c:v>
                </c:pt>
                <c:pt idx="56">
                  <c:v>21726.0</c:v>
                </c:pt>
                <c:pt idx="57">
                  <c:v>21726.0</c:v>
                </c:pt>
                <c:pt idx="58">
                  <c:v>21726.0</c:v>
                </c:pt>
                <c:pt idx="59">
                  <c:v>21726.0</c:v>
                </c:pt>
                <c:pt idx="60">
                  <c:v>21726.0</c:v>
                </c:pt>
                <c:pt idx="61">
                  <c:v>21726.0</c:v>
                </c:pt>
                <c:pt idx="62">
                  <c:v>21726.0</c:v>
                </c:pt>
                <c:pt idx="63">
                  <c:v>21726.0</c:v>
                </c:pt>
                <c:pt idx="64">
                  <c:v>21726.0</c:v>
                </c:pt>
                <c:pt idx="65">
                  <c:v>21726.0</c:v>
                </c:pt>
                <c:pt idx="66">
                  <c:v>21726.0</c:v>
                </c:pt>
                <c:pt idx="67">
                  <c:v>21726.0</c:v>
                </c:pt>
                <c:pt idx="68">
                  <c:v>21726.0</c:v>
                </c:pt>
                <c:pt idx="69">
                  <c:v>21726.0</c:v>
                </c:pt>
                <c:pt idx="70">
                  <c:v>21726.0</c:v>
                </c:pt>
                <c:pt idx="71">
                  <c:v>21726.0</c:v>
                </c:pt>
                <c:pt idx="72">
                  <c:v>21726.0</c:v>
                </c:pt>
                <c:pt idx="73">
                  <c:v>21726.0</c:v>
                </c:pt>
                <c:pt idx="74">
                  <c:v>21726.0</c:v>
                </c:pt>
                <c:pt idx="75">
                  <c:v>21726.0</c:v>
                </c:pt>
                <c:pt idx="76">
                  <c:v>21726.0</c:v>
                </c:pt>
                <c:pt idx="77">
                  <c:v>21726.0</c:v>
                </c:pt>
                <c:pt idx="78">
                  <c:v>21726.0</c:v>
                </c:pt>
                <c:pt idx="79">
                  <c:v>21726.0</c:v>
                </c:pt>
                <c:pt idx="80">
                  <c:v>21726.0</c:v>
                </c:pt>
                <c:pt idx="81">
                  <c:v>21726.0</c:v>
                </c:pt>
                <c:pt idx="82">
                  <c:v>21726.0</c:v>
                </c:pt>
                <c:pt idx="83">
                  <c:v>21726.0</c:v>
                </c:pt>
                <c:pt idx="84">
                  <c:v>21726.0</c:v>
                </c:pt>
                <c:pt idx="85">
                  <c:v>21726.0</c:v>
                </c:pt>
                <c:pt idx="86">
                  <c:v>21726.0</c:v>
                </c:pt>
                <c:pt idx="87">
                  <c:v>21726.0</c:v>
                </c:pt>
                <c:pt idx="88">
                  <c:v>21726.0</c:v>
                </c:pt>
                <c:pt idx="89">
                  <c:v>21726.0</c:v>
                </c:pt>
                <c:pt idx="90">
                  <c:v>21726.0</c:v>
                </c:pt>
                <c:pt idx="91">
                  <c:v>21726.0</c:v>
                </c:pt>
                <c:pt idx="92">
                  <c:v>21726.0</c:v>
                </c:pt>
                <c:pt idx="93">
                  <c:v>21726.0</c:v>
                </c:pt>
                <c:pt idx="94">
                  <c:v>21726.0</c:v>
                </c:pt>
                <c:pt idx="95">
                  <c:v>21726.0</c:v>
                </c:pt>
                <c:pt idx="96">
                  <c:v>21726.0</c:v>
                </c:pt>
                <c:pt idx="97">
                  <c:v>21726.0</c:v>
                </c:pt>
                <c:pt idx="98">
                  <c:v>21726.0</c:v>
                </c:pt>
                <c:pt idx="99">
                  <c:v>21726.0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640.0</c:v>
                </c:pt>
                <c:pt idx="1">
                  <c:v>640.0</c:v>
                </c:pt>
                <c:pt idx="2">
                  <c:v>640.0</c:v>
                </c:pt>
                <c:pt idx="3">
                  <c:v>640.0</c:v>
                </c:pt>
                <c:pt idx="4">
                  <c:v>640.0</c:v>
                </c:pt>
                <c:pt idx="5">
                  <c:v>640.0</c:v>
                </c:pt>
                <c:pt idx="6">
                  <c:v>640.0</c:v>
                </c:pt>
                <c:pt idx="7">
                  <c:v>640.0</c:v>
                </c:pt>
                <c:pt idx="8">
                  <c:v>640.0</c:v>
                </c:pt>
                <c:pt idx="9">
                  <c:v>640.0</c:v>
                </c:pt>
                <c:pt idx="10">
                  <c:v>640.0</c:v>
                </c:pt>
                <c:pt idx="11">
                  <c:v>640.0</c:v>
                </c:pt>
                <c:pt idx="12">
                  <c:v>640.0</c:v>
                </c:pt>
                <c:pt idx="13">
                  <c:v>640.0</c:v>
                </c:pt>
                <c:pt idx="14">
                  <c:v>640.0</c:v>
                </c:pt>
                <c:pt idx="15">
                  <c:v>640.0</c:v>
                </c:pt>
                <c:pt idx="16">
                  <c:v>640.0</c:v>
                </c:pt>
                <c:pt idx="17">
                  <c:v>640.0</c:v>
                </c:pt>
                <c:pt idx="18">
                  <c:v>640.0</c:v>
                </c:pt>
                <c:pt idx="19">
                  <c:v>640.0</c:v>
                </c:pt>
                <c:pt idx="20">
                  <c:v>640.0</c:v>
                </c:pt>
                <c:pt idx="21">
                  <c:v>640.0</c:v>
                </c:pt>
                <c:pt idx="22">
                  <c:v>640.0</c:v>
                </c:pt>
                <c:pt idx="23">
                  <c:v>640.0</c:v>
                </c:pt>
                <c:pt idx="24">
                  <c:v>640.0</c:v>
                </c:pt>
                <c:pt idx="25">
                  <c:v>640.0</c:v>
                </c:pt>
                <c:pt idx="26">
                  <c:v>640.0</c:v>
                </c:pt>
                <c:pt idx="27">
                  <c:v>640.0</c:v>
                </c:pt>
                <c:pt idx="28">
                  <c:v>640.0</c:v>
                </c:pt>
                <c:pt idx="29">
                  <c:v>640.0</c:v>
                </c:pt>
                <c:pt idx="30">
                  <c:v>640.0</c:v>
                </c:pt>
                <c:pt idx="31">
                  <c:v>640.0</c:v>
                </c:pt>
                <c:pt idx="32">
                  <c:v>640.0</c:v>
                </c:pt>
                <c:pt idx="33">
                  <c:v>640.0</c:v>
                </c:pt>
                <c:pt idx="34">
                  <c:v>640.0</c:v>
                </c:pt>
                <c:pt idx="35">
                  <c:v>640.0</c:v>
                </c:pt>
                <c:pt idx="36">
                  <c:v>640.0</c:v>
                </c:pt>
                <c:pt idx="37">
                  <c:v>640.0</c:v>
                </c:pt>
                <c:pt idx="38">
                  <c:v>640.0</c:v>
                </c:pt>
                <c:pt idx="39">
                  <c:v>640.0</c:v>
                </c:pt>
                <c:pt idx="40">
                  <c:v>640.0</c:v>
                </c:pt>
                <c:pt idx="41">
                  <c:v>640.0</c:v>
                </c:pt>
                <c:pt idx="42">
                  <c:v>640.0</c:v>
                </c:pt>
                <c:pt idx="43">
                  <c:v>640.0</c:v>
                </c:pt>
                <c:pt idx="44">
                  <c:v>640.0</c:v>
                </c:pt>
                <c:pt idx="45">
                  <c:v>640.0</c:v>
                </c:pt>
                <c:pt idx="46">
                  <c:v>640.0</c:v>
                </c:pt>
                <c:pt idx="47">
                  <c:v>640.0</c:v>
                </c:pt>
                <c:pt idx="48">
                  <c:v>640.0</c:v>
                </c:pt>
                <c:pt idx="49">
                  <c:v>640.0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6010.0</c:v>
                </c:pt>
                <c:pt idx="1">
                  <c:v>6010.0</c:v>
                </c:pt>
                <c:pt idx="2">
                  <c:v>6010.0</c:v>
                </c:pt>
                <c:pt idx="3">
                  <c:v>6010.0</c:v>
                </c:pt>
                <c:pt idx="4">
                  <c:v>6010.0</c:v>
                </c:pt>
                <c:pt idx="5">
                  <c:v>6010.0</c:v>
                </c:pt>
                <c:pt idx="6">
                  <c:v>6010.0</c:v>
                </c:pt>
                <c:pt idx="7">
                  <c:v>6010.0</c:v>
                </c:pt>
                <c:pt idx="8">
                  <c:v>6010.0</c:v>
                </c:pt>
                <c:pt idx="9">
                  <c:v>6010.0</c:v>
                </c:pt>
                <c:pt idx="10">
                  <c:v>6010.0</c:v>
                </c:pt>
                <c:pt idx="11">
                  <c:v>6010.0</c:v>
                </c:pt>
                <c:pt idx="12">
                  <c:v>6010.0</c:v>
                </c:pt>
                <c:pt idx="13">
                  <c:v>6010.0</c:v>
                </c:pt>
                <c:pt idx="14">
                  <c:v>6010.0</c:v>
                </c:pt>
                <c:pt idx="15">
                  <c:v>6010.0</c:v>
                </c:pt>
                <c:pt idx="16">
                  <c:v>6010.0</c:v>
                </c:pt>
                <c:pt idx="17">
                  <c:v>6010.0</c:v>
                </c:pt>
                <c:pt idx="18">
                  <c:v>6010.0</c:v>
                </c:pt>
                <c:pt idx="19">
                  <c:v>6010.0</c:v>
                </c:pt>
                <c:pt idx="20">
                  <c:v>6010.0</c:v>
                </c:pt>
                <c:pt idx="21">
                  <c:v>6010.0</c:v>
                </c:pt>
                <c:pt idx="22">
                  <c:v>6010.0</c:v>
                </c:pt>
                <c:pt idx="23">
                  <c:v>6010.0</c:v>
                </c:pt>
                <c:pt idx="24">
                  <c:v>6010.0</c:v>
                </c:pt>
                <c:pt idx="25">
                  <c:v>6133.26530612245</c:v>
                </c:pt>
                <c:pt idx="26">
                  <c:v>6379.795918367346</c:v>
                </c:pt>
                <c:pt idx="27">
                  <c:v>6626.326530612244</c:v>
                </c:pt>
                <c:pt idx="28">
                  <c:v>6872.857142857143</c:v>
                </c:pt>
                <c:pt idx="29">
                  <c:v>7119.387755102041</c:v>
                </c:pt>
                <c:pt idx="30">
                  <c:v>7365.918367346939</c:v>
                </c:pt>
                <c:pt idx="31">
                  <c:v>7612.448979591836</c:v>
                </c:pt>
                <c:pt idx="32">
                  <c:v>7858.979591836734</c:v>
                </c:pt>
                <c:pt idx="33">
                  <c:v>8105.510204081632</c:v>
                </c:pt>
                <c:pt idx="34">
                  <c:v>8352.04081632653</c:v>
                </c:pt>
                <c:pt idx="35">
                  <c:v>8598.571428571427</c:v>
                </c:pt>
                <c:pt idx="36">
                  <c:v>8845.102040816327</c:v>
                </c:pt>
                <c:pt idx="37">
                  <c:v>9091.632653061224</c:v>
                </c:pt>
                <c:pt idx="38">
                  <c:v>9338.16326530612</c:v>
                </c:pt>
                <c:pt idx="39">
                  <c:v>9584.69387755102</c:v>
                </c:pt>
                <c:pt idx="40">
                  <c:v>9831.224489795918</c:v>
                </c:pt>
                <c:pt idx="41">
                  <c:v>10077.75510204082</c:v>
                </c:pt>
                <c:pt idx="42">
                  <c:v>10324.28571428571</c:v>
                </c:pt>
                <c:pt idx="43">
                  <c:v>10570.81632653061</c:v>
                </c:pt>
                <c:pt idx="44">
                  <c:v>10817.34693877551</c:v>
                </c:pt>
                <c:pt idx="45">
                  <c:v>11063.87755102041</c:v>
                </c:pt>
                <c:pt idx="46">
                  <c:v>11310.40816326531</c:v>
                </c:pt>
                <c:pt idx="47">
                  <c:v>11556.9387755102</c:v>
                </c:pt>
                <c:pt idx="48">
                  <c:v>11803.4693877551</c:v>
                </c:pt>
                <c:pt idx="49">
                  <c:v>12050.0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244800.0</c:v>
                </c:pt>
                <c:pt idx="51">
                  <c:v>244800.0</c:v>
                </c:pt>
                <c:pt idx="52">
                  <c:v>244800.0</c:v>
                </c:pt>
                <c:pt idx="53">
                  <c:v>244800.0</c:v>
                </c:pt>
                <c:pt idx="54">
                  <c:v>244800.0</c:v>
                </c:pt>
                <c:pt idx="55">
                  <c:v>244800.0</c:v>
                </c:pt>
                <c:pt idx="56">
                  <c:v>244800.0</c:v>
                </c:pt>
                <c:pt idx="57">
                  <c:v>244800.0</c:v>
                </c:pt>
                <c:pt idx="58">
                  <c:v>244800.0</c:v>
                </c:pt>
                <c:pt idx="59">
                  <c:v>244800.0</c:v>
                </c:pt>
                <c:pt idx="60">
                  <c:v>244800.0</c:v>
                </c:pt>
                <c:pt idx="61">
                  <c:v>244800.0</c:v>
                </c:pt>
                <c:pt idx="62">
                  <c:v>244800.0</c:v>
                </c:pt>
                <c:pt idx="63">
                  <c:v>244800.0</c:v>
                </c:pt>
                <c:pt idx="64">
                  <c:v>244800.0</c:v>
                </c:pt>
                <c:pt idx="65">
                  <c:v>244800.0</c:v>
                </c:pt>
                <c:pt idx="66">
                  <c:v>244800.0</c:v>
                </c:pt>
                <c:pt idx="67">
                  <c:v>244800.0</c:v>
                </c:pt>
                <c:pt idx="68">
                  <c:v>244800.0</c:v>
                </c:pt>
                <c:pt idx="69">
                  <c:v>244800.0</c:v>
                </c:pt>
                <c:pt idx="70">
                  <c:v>244800.0</c:v>
                </c:pt>
                <c:pt idx="71">
                  <c:v>244800.0</c:v>
                </c:pt>
                <c:pt idx="72">
                  <c:v>244800.0</c:v>
                </c:pt>
                <c:pt idx="73">
                  <c:v>244800.0</c:v>
                </c:pt>
                <c:pt idx="74">
                  <c:v>244800.0</c:v>
                </c:pt>
                <c:pt idx="75">
                  <c:v>244800.0</c:v>
                </c:pt>
                <c:pt idx="76">
                  <c:v>244800.0</c:v>
                </c:pt>
                <c:pt idx="77">
                  <c:v>244800.0</c:v>
                </c:pt>
                <c:pt idx="78">
                  <c:v>244800.0</c:v>
                </c:pt>
                <c:pt idx="79">
                  <c:v>244800.0</c:v>
                </c:pt>
                <c:pt idx="80">
                  <c:v>244800.0</c:v>
                </c:pt>
                <c:pt idx="81">
                  <c:v>244800.0</c:v>
                </c:pt>
                <c:pt idx="82">
                  <c:v>244800.0</c:v>
                </c:pt>
                <c:pt idx="83">
                  <c:v>244800.0</c:v>
                </c:pt>
                <c:pt idx="84">
                  <c:v>244800.0</c:v>
                </c:pt>
                <c:pt idx="85">
                  <c:v>244800.0</c:v>
                </c:pt>
                <c:pt idx="86">
                  <c:v>244800.0</c:v>
                </c:pt>
                <c:pt idx="87">
                  <c:v>244800.0</c:v>
                </c:pt>
                <c:pt idx="88">
                  <c:v>244800.0</c:v>
                </c:pt>
                <c:pt idx="89">
                  <c:v>244800.0</c:v>
                </c:pt>
                <c:pt idx="90">
                  <c:v>244800.0</c:v>
                </c:pt>
                <c:pt idx="91">
                  <c:v>244800.0</c:v>
                </c:pt>
                <c:pt idx="92">
                  <c:v>244800.0</c:v>
                </c:pt>
                <c:pt idx="93">
                  <c:v>244800.0</c:v>
                </c:pt>
                <c:pt idx="94">
                  <c:v>244800.0</c:v>
                </c:pt>
                <c:pt idx="95">
                  <c:v>244800.0</c:v>
                </c:pt>
                <c:pt idx="96">
                  <c:v>244800.0</c:v>
                </c:pt>
                <c:pt idx="97">
                  <c:v>244800.0</c:v>
                </c:pt>
                <c:pt idx="98">
                  <c:v>244800.0</c:v>
                </c:pt>
                <c:pt idx="99">
                  <c:v>244800.0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3600.0</c:v>
                </c:pt>
                <c:pt idx="20">
                  <c:v>3600.0</c:v>
                </c:pt>
                <c:pt idx="21">
                  <c:v>3600.0</c:v>
                </c:pt>
                <c:pt idx="22">
                  <c:v>3600.0</c:v>
                </c:pt>
                <c:pt idx="23">
                  <c:v>3600.0</c:v>
                </c:pt>
                <c:pt idx="24">
                  <c:v>3600.0</c:v>
                </c:pt>
                <c:pt idx="25">
                  <c:v>3610.204081632653</c:v>
                </c:pt>
                <c:pt idx="26">
                  <c:v>3630.61224489796</c:v>
                </c:pt>
                <c:pt idx="27">
                  <c:v>3651.020408163266</c:v>
                </c:pt>
                <c:pt idx="28">
                  <c:v>3671.428571428572</c:v>
                </c:pt>
                <c:pt idx="29">
                  <c:v>3691.836734693878</c:v>
                </c:pt>
                <c:pt idx="30">
                  <c:v>3712.244897959184</c:v>
                </c:pt>
                <c:pt idx="31">
                  <c:v>3732.65306122449</c:v>
                </c:pt>
                <c:pt idx="32">
                  <c:v>3753.061224489796</c:v>
                </c:pt>
                <c:pt idx="33">
                  <c:v>3773.469387755102</c:v>
                </c:pt>
                <c:pt idx="34">
                  <c:v>3793.877551020408</c:v>
                </c:pt>
                <c:pt idx="35">
                  <c:v>3814.285714285714</c:v>
                </c:pt>
                <c:pt idx="36">
                  <c:v>3834.69387755102</c:v>
                </c:pt>
                <c:pt idx="37">
                  <c:v>3855.102040816327</c:v>
                </c:pt>
                <c:pt idx="38">
                  <c:v>3875.510204081633</c:v>
                </c:pt>
                <c:pt idx="39">
                  <c:v>3895.918367346939</c:v>
                </c:pt>
                <c:pt idx="40">
                  <c:v>3916.326530612245</c:v>
                </c:pt>
                <c:pt idx="41">
                  <c:v>3936.734693877551</c:v>
                </c:pt>
                <c:pt idx="42">
                  <c:v>3957.142857142857</c:v>
                </c:pt>
                <c:pt idx="43">
                  <c:v>3977.551020408163</c:v>
                </c:pt>
                <c:pt idx="44">
                  <c:v>3997.95918367347</c:v>
                </c:pt>
                <c:pt idx="45">
                  <c:v>4018.367346938775</c:v>
                </c:pt>
                <c:pt idx="46">
                  <c:v>4038.775510204081</c:v>
                </c:pt>
                <c:pt idx="47">
                  <c:v>4059.183673469388</c:v>
                </c:pt>
                <c:pt idx="48">
                  <c:v>4079.591836734694</c:v>
                </c:pt>
                <c:pt idx="49">
                  <c:v>4100.0</c:v>
                </c:pt>
                <c:pt idx="50">
                  <c:v>7200.0</c:v>
                </c:pt>
                <c:pt idx="51">
                  <c:v>7200.0</c:v>
                </c:pt>
                <c:pt idx="52">
                  <c:v>7200.0</c:v>
                </c:pt>
                <c:pt idx="53">
                  <c:v>7200.0</c:v>
                </c:pt>
                <c:pt idx="54">
                  <c:v>7200.0</c:v>
                </c:pt>
                <c:pt idx="55">
                  <c:v>7200.0</c:v>
                </c:pt>
                <c:pt idx="56">
                  <c:v>7200.0</c:v>
                </c:pt>
                <c:pt idx="57">
                  <c:v>7200.0</c:v>
                </c:pt>
                <c:pt idx="58">
                  <c:v>7200.0</c:v>
                </c:pt>
                <c:pt idx="59">
                  <c:v>7200.0</c:v>
                </c:pt>
                <c:pt idx="60">
                  <c:v>7200.0</c:v>
                </c:pt>
                <c:pt idx="61">
                  <c:v>7200.0</c:v>
                </c:pt>
                <c:pt idx="62">
                  <c:v>7200.0</c:v>
                </c:pt>
                <c:pt idx="63">
                  <c:v>7200.0</c:v>
                </c:pt>
                <c:pt idx="64">
                  <c:v>7200.0</c:v>
                </c:pt>
                <c:pt idx="65">
                  <c:v>7200.0</c:v>
                </c:pt>
                <c:pt idx="66">
                  <c:v>7200.0</c:v>
                </c:pt>
                <c:pt idx="67">
                  <c:v>7200.0</c:v>
                </c:pt>
                <c:pt idx="68">
                  <c:v>7200.0</c:v>
                </c:pt>
                <c:pt idx="69">
                  <c:v>7200.0</c:v>
                </c:pt>
                <c:pt idx="70">
                  <c:v>7200.0</c:v>
                </c:pt>
                <c:pt idx="71">
                  <c:v>7200.0</c:v>
                </c:pt>
                <c:pt idx="72">
                  <c:v>7200.0</c:v>
                </c:pt>
                <c:pt idx="73">
                  <c:v>7200.0</c:v>
                </c:pt>
                <c:pt idx="74">
                  <c:v>7200.0</c:v>
                </c:pt>
                <c:pt idx="75">
                  <c:v>7200.0</c:v>
                </c:pt>
                <c:pt idx="76">
                  <c:v>7200.0</c:v>
                </c:pt>
                <c:pt idx="77">
                  <c:v>7200.0</c:v>
                </c:pt>
                <c:pt idx="78">
                  <c:v>7200.0</c:v>
                </c:pt>
                <c:pt idx="79">
                  <c:v>7200.0</c:v>
                </c:pt>
                <c:pt idx="80">
                  <c:v>7200.0</c:v>
                </c:pt>
                <c:pt idx="81">
                  <c:v>7200.0</c:v>
                </c:pt>
                <c:pt idx="82">
                  <c:v>7200.0</c:v>
                </c:pt>
                <c:pt idx="83">
                  <c:v>7200.0</c:v>
                </c:pt>
                <c:pt idx="84">
                  <c:v>7200.0</c:v>
                </c:pt>
                <c:pt idx="85">
                  <c:v>7200.0</c:v>
                </c:pt>
                <c:pt idx="86">
                  <c:v>7200.0</c:v>
                </c:pt>
                <c:pt idx="87">
                  <c:v>7200.0</c:v>
                </c:pt>
                <c:pt idx="88">
                  <c:v>7200.0</c:v>
                </c:pt>
                <c:pt idx="89">
                  <c:v>7200.0</c:v>
                </c:pt>
                <c:pt idx="90">
                  <c:v>7200.0</c:v>
                </c:pt>
                <c:pt idx="91">
                  <c:v>7200.0</c:v>
                </c:pt>
                <c:pt idx="92">
                  <c:v>7200.0</c:v>
                </c:pt>
                <c:pt idx="93">
                  <c:v>7200.0</c:v>
                </c:pt>
                <c:pt idx="94">
                  <c:v>7200.0</c:v>
                </c:pt>
                <c:pt idx="95">
                  <c:v>7200.0</c:v>
                </c:pt>
                <c:pt idx="96">
                  <c:v>7200.0</c:v>
                </c:pt>
                <c:pt idx="97">
                  <c:v>7200.0</c:v>
                </c:pt>
                <c:pt idx="98">
                  <c:v>7200.0</c:v>
                </c:pt>
                <c:pt idx="99">
                  <c:v>7200.0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17.14285714285714</c:v>
                </c:pt>
                <c:pt idx="26">
                  <c:v>51.42857142857143</c:v>
                </c:pt>
                <c:pt idx="27">
                  <c:v>85.7142857142857</c:v>
                </c:pt>
                <c:pt idx="28">
                  <c:v>120.0</c:v>
                </c:pt>
                <c:pt idx="29">
                  <c:v>154.2857142857143</c:v>
                </c:pt>
                <c:pt idx="30">
                  <c:v>188.5714285714286</c:v>
                </c:pt>
                <c:pt idx="31">
                  <c:v>222.8571428571429</c:v>
                </c:pt>
                <c:pt idx="32">
                  <c:v>257.1428571428571</c:v>
                </c:pt>
                <c:pt idx="33">
                  <c:v>291.4285714285714</c:v>
                </c:pt>
                <c:pt idx="34">
                  <c:v>325.7142857142857</c:v>
                </c:pt>
                <c:pt idx="35">
                  <c:v>360.0</c:v>
                </c:pt>
                <c:pt idx="36">
                  <c:v>394.2857142857143</c:v>
                </c:pt>
                <c:pt idx="37">
                  <c:v>428.5714285714286</c:v>
                </c:pt>
                <c:pt idx="38">
                  <c:v>462.8571428571428</c:v>
                </c:pt>
                <c:pt idx="39">
                  <c:v>497.1428571428571</c:v>
                </c:pt>
                <c:pt idx="40">
                  <c:v>531.4285714285714</c:v>
                </c:pt>
                <c:pt idx="41">
                  <c:v>565.7142857142857</c:v>
                </c:pt>
                <c:pt idx="42">
                  <c:v>600.0</c:v>
                </c:pt>
                <c:pt idx="43">
                  <c:v>634.2857142857143</c:v>
                </c:pt>
                <c:pt idx="44">
                  <c:v>668.5714285714286</c:v>
                </c:pt>
                <c:pt idx="45">
                  <c:v>702.8571428571429</c:v>
                </c:pt>
                <c:pt idx="46">
                  <c:v>737.1428571428571</c:v>
                </c:pt>
                <c:pt idx="47">
                  <c:v>771.4285714285714</c:v>
                </c:pt>
                <c:pt idx="48">
                  <c:v>805.7142857142857</c:v>
                </c:pt>
                <c:pt idx="49">
                  <c:v>840.0</c:v>
                </c:pt>
                <c:pt idx="50">
                  <c:v>17280.0</c:v>
                </c:pt>
                <c:pt idx="51">
                  <c:v>17280.0</c:v>
                </c:pt>
                <c:pt idx="52">
                  <c:v>17280.0</c:v>
                </c:pt>
                <c:pt idx="53">
                  <c:v>17280.0</c:v>
                </c:pt>
                <c:pt idx="54">
                  <c:v>17280.0</c:v>
                </c:pt>
                <c:pt idx="55">
                  <c:v>17280.0</c:v>
                </c:pt>
                <c:pt idx="56">
                  <c:v>17280.0</c:v>
                </c:pt>
                <c:pt idx="57">
                  <c:v>17280.0</c:v>
                </c:pt>
                <c:pt idx="58">
                  <c:v>17280.0</c:v>
                </c:pt>
                <c:pt idx="59">
                  <c:v>17280.0</c:v>
                </c:pt>
                <c:pt idx="60">
                  <c:v>17280.0</c:v>
                </c:pt>
                <c:pt idx="61">
                  <c:v>17280.0</c:v>
                </c:pt>
                <c:pt idx="62">
                  <c:v>17280.0</c:v>
                </c:pt>
                <c:pt idx="63">
                  <c:v>17280.0</c:v>
                </c:pt>
                <c:pt idx="64">
                  <c:v>17280.0</c:v>
                </c:pt>
                <c:pt idx="65">
                  <c:v>17280.0</c:v>
                </c:pt>
                <c:pt idx="66">
                  <c:v>17280.0</c:v>
                </c:pt>
                <c:pt idx="67">
                  <c:v>17280.0</c:v>
                </c:pt>
                <c:pt idx="68">
                  <c:v>17280.0</c:v>
                </c:pt>
                <c:pt idx="69">
                  <c:v>17280.0</c:v>
                </c:pt>
                <c:pt idx="70">
                  <c:v>17280.0</c:v>
                </c:pt>
                <c:pt idx="71">
                  <c:v>17280.0</c:v>
                </c:pt>
                <c:pt idx="72">
                  <c:v>17280.0</c:v>
                </c:pt>
                <c:pt idx="73">
                  <c:v>17280.0</c:v>
                </c:pt>
                <c:pt idx="74">
                  <c:v>17280.0</c:v>
                </c:pt>
                <c:pt idx="75">
                  <c:v>17280.0</c:v>
                </c:pt>
                <c:pt idx="76">
                  <c:v>17280.0</c:v>
                </c:pt>
                <c:pt idx="77">
                  <c:v>17280.0</c:v>
                </c:pt>
                <c:pt idx="78">
                  <c:v>17280.0</c:v>
                </c:pt>
                <c:pt idx="79">
                  <c:v>17280.0</c:v>
                </c:pt>
                <c:pt idx="80">
                  <c:v>17280.0</c:v>
                </c:pt>
                <c:pt idx="81">
                  <c:v>17280.0</c:v>
                </c:pt>
                <c:pt idx="82">
                  <c:v>17280.0</c:v>
                </c:pt>
                <c:pt idx="83">
                  <c:v>17280.0</c:v>
                </c:pt>
                <c:pt idx="84">
                  <c:v>17280.0</c:v>
                </c:pt>
                <c:pt idx="85">
                  <c:v>17280.0</c:v>
                </c:pt>
                <c:pt idx="86">
                  <c:v>17280.0</c:v>
                </c:pt>
                <c:pt idx="87">
                  <c:v>17280.0</c:v>
                </c:pt>
                <c:pt idx="88">
                  <c:v>17280.0</c:v>
                </c:pt>
                <c:pt idx="89">
                  <c:v>17280.0</c:v>
                </c:pt>
                <c:pt idx="90">
                  <c:v>17280.0</c:v>
                </c:pt>
                <c:pt idx="91">
                  <c:v>17280.0</c:v>
                </c:pt>
                <c:pt idx="92">
                  <c:v>17280.0</c:v>
                </c:pt>
                <c:pt idx="93">
                  <c:v>17280.0</c:v>
                </c:pt>
                <c:pt idx="94">
                  <c:v>17280.0</c:v>
                </c:pt>
                <c:pt idx="95">
                  <c:v>17280.0</c:v>
                </c:pt>
                <c:pt idx="96">
                  <c:v>17280.0</c:v>
                </c:pt>
                <c:pt idx="97">
                  <c:v>17280.0</c:v>
                </c:pt>
                <c:pt idx="98">
                  <c:v>17280.0</c:v>
                </c:pt>
                <c:pt idx="99">
                  <c:v>17280.0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653.8729794042835</c:v>
                </c:pt>
                <c:pt idx="1">
                  <c:v>653.8729794042835</c:v>
                </c:pt>
                <c:pt idx="2">
                  <c:v>653.8729794042835</c:v>
                </c:pt>
                <c:pt idx="3">
                  <c:v>653.8729794042835</c:v>
                </c:pt>
                <c:pt idx="4">
                  <c:v>653.8729794042835</c:v>
                </c:pt>
                <c:pt idx="5">
                  <c:v>653.8729794042835</c:v>
                </c:pt>
                <c:pt idx="6">
                  <c:v>653.8729794042835</c:v>
                </c:pt>
                <c:pt idx="7">
                  <c:v>653.8729794042835</c:v>
                </c:pt>
                <c:pt idx="8">
                  <c:v>653.8729794042835</c:v>
                </c:pt>
                <c:pt idx="9">
                  <c:v>653.8729794042835</c:v>
                </c:pt>
                <c:pt idx="10">
                  <c:v>653.8729794042835</c:v>
                </c:pt>
                <c:pt idx="11">
                  <c:v>653.8729794042835</c:v>
                </c:pt>
                <c:pt idx="12">
                  <c:v>653.8729794042835</c:v>
                </c:pt>
                <c:pt idx="13">
                  <c:v>653.8729794042835</c:v>
                </c:pt>
                <c:pt idx="14">
                  <c:v>653.8729794042835</c:v>
                </c:pt>
                <c:pt idx="15">
                  <c:v>653.8729794042835</c:v>
                </c:pt>
                <c:pt idx="16">
                  <c:v>653.8729794042835</c:v>
                </c:pt>
                <c:pt idx="17">
                  <c:v>653.8729794042835</c:v>
                </c:pt>
                <c:pt idx="18">
                  <c:v>653.8729794042835</c:v>
                </c:pt>
                <c:pt idx="19">
                  <c:v>653.8729794042835</c:v>
                </c:pt>
                <c:pt idx="20">
                  <c:v>653.8729794042835</c:v>
                </c:pt>
                <c:pt idx="21">
                  <c:v>653.8729794042835</c:v>
                </c:pt>
                <c:pt idx="22">
                  <c:v>653.8729794042835</c:v>
                </c:pt>
                <c:pt idx="23">
                  <c:v>653.8729794042835</c:v>
                </c:pt>
                <c:pt idx="24">
                  <c:v>653.8729794042835</c:v>
                </c:pt>
                <c:pt idx="25">
                  <c:v>653.6287691412007</c:v>
                </c:pt>
                <c:pt idx="26">
                  <c:v>653.140348615035</c:v>
                </c:pt>
                <c:pt idx="27">
                  <c:v>652.6519280888693</c:v>
                </c:pt>
                <c:pt idx="28">
                  <c:v>652.1635075627037</c:v>
                </c:pt>
                <c:pt idx="29">
                  <c:v>651.675087036538</c:v>
                </c:pt>
                <c:pt idx="30">
                  <c:v>651.1866665103723</c:v>
                </c:pt>
                <c:pt idx="31">
                  <c:v>650.6982459842067</c:v>
                </c:pt>
                <c:pt idx="32">
                  <c:v>650.209825458041</c:v>
                </c:pt>
                <c:pt idx="33">
                  <c:v>649.7214049318753</c:v>
                </c:pt>
                <c:pt idx="34">
                  <c:v>649.2329844057097</c:v>
                </c:pt>
                <c:pt idx="35">
                  <c:v>648.744563879544</c:v>
                </c:pt>
                <c:pt idx="36">
                  <c:v>648.2561433533783</c:v>
                </c:pt>
                <c:pt idx="37">
                  <c:v>647.7677228272127</c:v>
                </c:pt>
                <c:pt idx="38">
                  <c:v>647.279302301047</c:v>
                </c:pt>
                <c:pt idx="39">
                  <c:v>646.7908817748813</c:v>
                </c:pt>
                <c:pt idx="40">
                  <c:v>646.3024612487156</c:v>
                </c:pt>
                <c:pt idx="41">
                  <c:v>645.81404072255</c:v>
                </c:pt>
                <c:pt idx="42">
                  <c:v>645.3256201963843</c:v>
                </c:pt>
                <c:pt idx="43">
                  <c:v>644.8371996702186</c:v>
                </c:pt>
                <c:pt idx="44">
                  <c:v>644.348779144053</c:v>
                </c:pt>
                <c:pt idx="45">
                  <c:v>643.8603586178873</c:v>
                </c:pt>
                <c:pt idx="46">
                  <c:v>643.3719380917216</c:v>
                </c:pt>
                <c:pt idx="47">
                  <c:v>642.883517565556</c:v>
                </c:pt>
                <c:pt idx="48">
                  <c:v>642.3950970393902</c:v>
                </c:pt>
                <c:pt idx="49">
                  <c:v>641.9066765132246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19980.90831337667</c:v>
                </c:pt>
                <c:pt idx="1">
                  <c:v>19980.90831337667</c:v>
                </c:pt>
                <c:pt idx="2">
                  <c:v>19980.90831337667</c:v>
                </c:pt>
                <c:pt idx="3">
                  <c:v>19980.90831337667</c:v>
                </c:pt>
                <c:pt idx="4">
                  <c:v>19980.90831337667</c:v>
                </c:pt>
                <c:pt idx="5">
                  <c:v>19980.90831337667</c:v>
                </c:pt>
                <c:pt idx="6">
                  <c:v>19980.90831337667</c:v>
                </c:pt>
                <c:pt idx="7">
                  <c:v>19980.90831337667</c:v>
                </c:pt>
                <c:pt idx="8">
                  <c:v>19980.90831337667</c:v>
                </c:pt>
                <c:pt idx="9">
                  <c:v>19980.90831337667</c:v>
                </c:pt>
                <c:pt idx="10">
                  <c:v>19980.90831337667</c:v>
                </c:pt>
                <c:pt idx="11">
                  <c:v>19980.90831337667</c:v>
                </c:pt>
                <c:pt idx="12">
                  <c:v>19980.90831337667</c:v>
                </c:pt>
                <c:pt idx="13">
                  <c:v>19980.90831337667</c:v>
                </c:pt>
                <c:pt idx="14">
                  <c:v>19980.90831337667</c:v>
                </c:pt>
                <c:pt idx="15">
                  <c:v>19980.90831337667</c:v>
                </c:pt>
                <c:pt idx="16">
                  <c:v>19980.90831337667</c:v>
                </c:pt>
                <c:pt idx="17">
                  <c:v>19980.90831337667</c:v>
                </c:pt>
                <c:pt idx="18">
                  <c:v>19980.90831337667</c:v>
                </c:pt>
                <c:pt idx="19">
                  <c:v>19980.90831337667</c:v>
                </c:pt>
                <c:pt idx="20">
                  <c:v>19980.90831337667</c:v>
                </c:pt>
                <c:pt idx="21">
                  <c:v>19980.90831337667</c:v>
                </c:pt>
                <c:pt idx="22">
                  <c:v>19980.90831337667</c:v>
                </c:pt>
                <c:pt idx="23">
                  <c:v>19980.90831337667</c:v>
                </c:pt>
                <c:pt idx="24">
                  <c:v>19980.90831337667</c:v>
                </c:pt>
                <c:pt idx="25">
                  <c:v>19980.90831337667</c:v>
                </c:pt>
                <c:pt idx="26">
                  <c:v>19980.90831337667</c:v>
                </c:pt>
                <c:pt idx="27">
                  <c:v>19980.90831337667</c:v>
                </c:pt>
                <c:pt idx="28">
                  <c:v>19980.90831337667</c:v>
                </c:pt>
                <c:pt idx="29">
                  <c:v>19980.90831337667</c:v>
                </c:pt>
                <c:pt idx="30">
                  <c:v>19980.90831337667</c:v>
                </c:pt>
                <c:pt idx="31">
                  <c:v>19980.90831337667</c:v>
                </c:pt>
                <c:pt idx="32">
                  <c:v>19980.90831337667</c:v>
                </c:pt>
                <c:pt idx="33">
                  <c:v>19980.90831337667</c:v>
                </c:pt>
                <c:pt idx="34">
                  <c:v>19980.90831337667</c:v>
                </c:pt>
                <c:pt idx="35">
                  <c:v>19980.90831337667</c:v>
                </c:pt>
                <c:pt idx="36">
                  <c:v>19980.90831337667</c:v>
                </c:pt>
                <c:pt idx="37">
                  <c:v>19980.90831337667</c:v>
                </c:pt>
                <c:pt idx="38">
                  <c:v>19980.90831337667</c:v>
                </c:pt>
                <c:pt idx="39">
                  <c:v>19980.90831337667</c:v>
                </c:pt>
                <c:pt idx="40">
                  <c:v>19980.90831337667</c:v>
                </c:pt>
                <c:pt idx="41">
                  <c:v>19980.90831337667</c:v>
                </c:pt>
                <c:pt idx="42">
                  <c:v>19980.90831337667</c:v>
                </c:pt>
                <c:pt idx="43">
                  <c:v>19980.90831337667</c:v>
                </c:pt>
                <c:pt idx="44">
                  <c:v>19980.90831337667</c:v>
                </c:pt>
                <c:pt idx="45">
                  <c:v>19980.90831337667</c:v>
                </c:pt>
                <c:pt idx="46">
                  <c:v>19980.90831337667</c:v>
                </c:pt>
                <c:pt idx="47">
                  <c:v>19980.90831337667</c:v>
                </c:pt>
                <c:pt idx="48">
                  <c:v>19980.90831337667</c:v>
                </c:pt>
                <c:pt idx="49">
                  <c:v>19980.90831337667</c:v>
                </c:pt>
                <c:pt idx="50">
                  <c:v>9694.708860759494</c:v>
                </c:pt>
                <c:pt idx="51">
                  <c:v>9694.708860759494</c:v>
                </c:pt>
                <c:pt idx="52">
                  <c:v>9694.708860759494</c:v>
                </c:pt>
                <c:pt idx="53">
                  <c:v>9694.708860759494</c:v>
                </c:pt>
                <c:pt idx="54">
                  <c:v>9694.708860759494</c:v>
                </c:pt>
                <c:pt idx="55">
                  <c:v>9694.708860759494</c:v>
                </c:pt>
                <c:pt idx="56">
                  <c:v>9694.708860759494</c:v>
                </c:pt>
                <c:pt idx="57">
                  <c:v>9694.708860759494</c:v>
                </c:pt>
                <c:pt idx="58">
                  <c:v>9694.708860759494</c:v>
                </c:pt>
                <c:pt idx="59">
                  <c:v>9694.708860759494</c:v>
                </c:pt>
                <c:pt idx="60">
                  <c:v>9694.708860759494</c:v>
                </c:pt>
                <c:pt idx="61">
                  <c:v>9694.708860759494</c:v>
                </c:pt>
                <c:pt idx="62">
                  <c:v>9694.708860759494</c:v>
                </c:pt>
                <c:pt idx="63">
                  <c:v>9694.708860759494</c:v>
                </c:pt>
                <c:pt idx="64">
                  <c:v>9694.708860759494</c:v>
                </c:pt>
                <c:pt idx="65">
                  <c:v>9694.708860759494</c:v>
                </c:pt>
                <c:pt idx="66">
                  <c:v>9694.708860759494</c:v>
                </c:pt>
                <c:pt idx="67">
                  <c:v>9694.708860759494</c:v>
                </c:pt>
                <c:pt idx="68">
                  <c:v>9694.708860759494</c:v>
                </c:pt>
                <c:pt idx="69">
                  <c:v>9694.708860759494</c:v>
                </c:pt>
                <c:pt idx="70">
                  <c:v>9694.708860759494</c:v>
                </c:pt>
                <c:pt idx="71">
                  <c:v>9694.708860759494</c:v>
                </c:pt>
                <c:pt idx="72">
                  <c:v>9694.708860759494</c:v>
                </c:pt>
                <c:pt idx="73">
                  <c:v>9694.708860759494</c:v>
                </c:pt>
                <c:pt idx="74">
                  <c:v>9694.708860759494</c:v>
                </c:pt>
                <c:pt idx="75">
                  <c:v>9694.708860759494</c:v>
                </c:pt>
                <c:pt idx="76">
                  <c:v>9694.708860759494</c:v>
                </c:pt>
                <c:pt idx="77">
                  <c:v>9694.708860759494</c:v>
                </c:pt>
                <c:pt idx="78">
                  <c:v>9694.708860759494</c:v>
                </c:pt>
                <c:pt idx="79">
                  <c:v>9694.708860759494</c:v>
                </c:pt>
                <c:pt idx="80">
                  <c:v>9694.708860759494</c:v>
                </c:pt>
                <c:pt idx="81">
                  <c:v>9694.708860759494</c:v>
                </c:pt>
                <c:pt idx="82">
                  <c:v>9694.708860759494</c:v>
                </c:pt>
                <c:pt idx="83">
                  <c:v>9694.708860759494</c:v>
                </c:pt>
                <c:pt idx="84">
                  <c:v>9694.708860759494</c:v>
                </c:pt>
                <c:pt idx="85">
                  <c:v>9694.708860759494</c:v>
                </c:pt>
                <c:pt idx="86">
                  <c:v>9694.708860759494</c:v>
                </c:pt>
                <c:pt idx="87">
                  <c:v>9694.708860759494</c:v>
                </c:pt>
                <c:pt idx="88">
                  <c:v>9694.708860759494</c:v>
                </c:pt>
                <c:pt idx="89">
                  <c:v>9694.708860759494</c:v>
                </c:pt>
                <c:pt idx="90">
                  <c:v>9694.708860759494</c:v>
                </c:pt>
                <c:pt idx="91">
                  <c:v>9694.708860759494</c:v>
                </c:pt>
                <c:pt idx="92">
                  <c:v>9694.708860759494</c:v>
                </c:pt>
                <c:pt idx="93">
                  <c:v>9694.708860759494</c:v>
                </c:pt>
                <c:pt idx="94">
                  <c:v>9694.708860759494</c:v>
                </c:pt>
                <c:pt idx="95">
                  <c:v>9694.708860759494</c:v>
                </c:pt>
                <c:pt idx="96">
                  <c:v>9694.708860759494</c:v>
                </c:pt>
                <c:pt idx="97">
                  <c:v>9694.708860759494</c:v>
                </c:pt>
                <c:pt idx="98">
                  <c:v>9694.708860759494</c:v>
                </c:pt>
                <c:pt idx="99">
                  <c:v>9694.708860759494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2400.0</c:v>
                </c:pt>
                <c:pt idx="1">
                  <c:v>2400.0</c:v>
                </c:pt>
                <c:pt idx="2">
                  <c:v>2400.0</c:v>
                </c:pt>
                <c:pt idx="3">
                  <c:v>2400.0</c:v>
                </c:pt>
                <c:pt idx="4">
                  <c:v>2400.0</c:v>
                </c:pt>
                <c:pt idx="5">
                  <c:v>2400.0</c:v>
                </c:pt>
                <c:pt idx="6">
                  <c:v>2400.0</c:v>
                </c:pt>
                <c:pt idx="7">
                  <c:v>2400.0</c:v>
                </c:pt>
                <c:pt idx="8">
                  <c:v>2400.0</c:v>
                </c:pt>
                <c:pt idx="9">
                  <c:v>2400.0</c:v>
                </c:pt>
                <c:pt idx="10">
                  <c:v>2400.0</c:v>
                </c:pt>
                <c:pt idx="11">
                  <c:v>2400.0</c:v>
                </c:pt>
                <c:pt idx="12">
                  <c:v>2400.0</c:v>
                </c:pt>
                <c:pt idx="13">
                  <c:v>2400.0</c:v>
                </c:pt>
                <c:pt idx="14">
                  <c:v>2400.0</c:v>
                </c:pt>
                <c:pt idx="15">
                  <c:v>2400.0</c:v>
                </c:pt>
                <c:pt idx="16">
                  <c:v>2400.0</c:v>
                </c:pt>
                <c:pt idx="17">
                  <c:v>2400.0</c:v>
                </c:pt>
                <c:pt idx="18">
                  <c:v>2400.0</c:v>
                </c:pt>
                <c:pt idx="19">
                  <c:v>2400.0</c:v>
                </c:pt>
                <c:pt idx="20">
                  <c:v>2400.0</c:v>
                </c:pt>
                <c:pt idx="21">
                  <c:v>2400.0</c:v>
                </c:pt>
                <c:pt idx="22">
                  <c:v>2400.0</c:v>
                </c:pt>
                <c:pt idx="23">
                  <c:v>2400.0</c:v>
                </c:pt>
                <c:pt idx="24">
                  <c:v>2400.0</c:v>
                </c:pt>
                <c:pt idx="25">
                  <c:v>2424.489795918367</c:v>
                </c:pt>
                <c:pt idx="26">
                  <c:v>2473.469387755102</c:v>
                </c:pt>
                <c:pt idx="27">
                  <c:v>2522.448979591837</c:v>
                </c:pt>
                <c:pt idx="28">
                  <c:v>2571.428571428572</c:v>
                </c:pt>
                <c:pt idx="29">
                  <c:v>2620.408163265306</c:v>
                </c:pt>
                <c:pt idx="30">
                  <c:v>2669.387755102041</c:v>
                </c:pt>
                <c:pt idx="31">
                  <c:v>2718.367346938775</c:v>
                </c:pt>
                <c:pt idx="32">
                  <c:v>2767.34693877551</c:v>
                </c:pt>
                <c:pt idx="33">
                  <c:v>2816.326530612245</c:v>
                </c:pt>
                <c:pt idx="34">
                  <c:v>2865.30612244898</c:v>
                </c:pt>
                <c:pt idx="35">
                  <c:v>2914.285714285714</c:v>
                </c:pt>
                <c:pt idx="36">
                  <c:v>2963.26530612245</c:v>
                </c:pt>
                <c:pt idx="37">
                  <c:v>3012.244897959184</c:v>
                </c:pt>
                <c:pt idx="38">
                  <c:v>3061.224489795918</c:v>
                </c:pt>
                <c:pt idx="39">
                  <c:v>3110.204081632653</c:v>
                </c:pt>
                <c:pt idx="40">
                  <c:v>3159.183673469388</c:v>
                </c:pt>
                <c:pt idx="41">
                  <c:v>3208.163265306122</c:v>
                </c:pt>
                <c:pt idx="42">
                  <c:v>3257.142857142857</c:v>
                </c:pt>
                <c:pt idx="43">
                  <c:v>3306.122448979592</c:v>
                </c:pt>
                <c:pt idx="44">
                  <c:v>3355.102040816327</c:v>
                </c:pt>
                <c:pt idx="45">
                  <c:v>3404.081632653061</c:v>
                </c:pt>
                <c:pt idx="46">
                  <c:v>3453.061224489796</c:v>
                </c:pt>
                <c:pt idx="47">
                  <c:v>3502.040816326531</c:v>
                </c:pt>
                <c:pt idx="48">
                  <c:v>3551.020408163266</c:v>
                </c:pt>
                <c:pt idx="49">
                  <c:v>3600.0</c:v>
                </c:pt>
                <c:pt idx="50">
                  <c:v>43200.0</c:v>
                </c:pt>
                <c:pt idx="51">
                  <c:v>43200.0</c:v>
                </c:pt>
                <c:pt idx="52">
                  <c:v>43200.0</c:v>
                </c:pt>
                <c:pt idx="53">
                  <c:v>43200.0</c:v>
                </c:pt>
                <c:pt idx="54">
                  <c:v>43200.0</c:v>
                </c:pt>
                <c:pt idx="55">
                  <c:v>43200.0</c:v>
                </c:pt>
                <c:pt idx="56">
                  <c:v>43200.0</c:v>
                </c:pt>
                <c:pt idx="57">
                  <c:v>43200.0</c:v>
                </c:pt>
                <c:pt idx="58">
                  <c:v>43200.0</c:v>
                </c:pt>
                <c:pt idx="59">
                  <c:v>43200.0</c:v>
                </c:pt>
                <c:pt idx="60">
                  <c:v>43200.0</c:v>
                </c:pt>
                <c:pt idx="61">
                  <c:v>43200.0</c:v>
                </c:pt>
                <c:pt idx="62">
                  <c:v>43200.0</c:v>
                </c:pt>
                <c:pt idx="63">
                  <c:v>43200.0</c:v>
                </c:pt>
                <c:pt idx="64">
                  <c:v>43200.0</c:v>
                </c:pt>
                <c:pt idx="65">
                  <c:v>43200.0</c:v>
                </c:pt>
                <c:pt idx="66">
                  <c:v>43200.0</c:v>
                </c:pt>
                <c:pt idx="67">
                  <c:v>43200.0</c:v>
                </c:pt>
                <c:pt idx="68">
                  <c:v>43200.0</c:v>
                </c:pt>
                <c:pt idx="69">
                  <c:v>43200.0</c:v>
                </c:pt>
                <c:pt idx="70">
                  <c:v>43200.0</c:v>
                </c:pt>
                <c:pt idx="71">
                  <c:v>43200.0</c:v>
                </c:pt>
                <c:pt idx="72">
                  <c:v>43200.0</c:v>
                </c:pt>
                <c:pt idx="73">
                  <c:v>43200.0</c:v>
                </c:pt>
                <c:pt idx="74">
                  <c:v>43200.0</c:v>
                </c:pt>
                <c:pt idx="75">
                  <c:v>43200.0</c:v>
                </c:pt>
                <c:pt idx="76">
                  <c:v>43200.0</c:v>
                </c:pt>
                <c:pt idx="77">
                  <c:v>43200.0</c:v>
                </c:pt>
                <c:pt idx="78">
                  <c:v>43200.0</c:v>
                </c:pt>
                <c:pt idx="79">
                  <c:v>43200.0</c:v>
                </c:pt>
                <c:pt idx="80">
                  <c:v>43200.0</c:v>
                </c:pt>
                <c:pt idx="81">
                  <c:v>43200.0</c:v>
                </c:pt>
                <c:pt idx="82">
                  <c:v>43200.0</c:v>
                </c:pt>
                <c:pt idx="83">
                  <c:v>43200.0</c:v>
                </c:pt>
                <c:pt idx="84">
                  <c:v>43200.0</c:v>
                </c:pt>
                <c:pt idx="85">
                  <c:v>43200.0</c:v>
                </c:pt>
                <c:pt idx="86">
                  <c:v>43200.0</c:v>
                </c:pt>
                <c:pt idx="87">
                  <c:v>43200.0</c:v>
                </c:pt>
                <c:pt idx="88">
                  <c:v>43200.0</c:v>
                </c:pt>
                <c:pt idx="89">
                  <c:v>43200.0</c:v>
                </c:pt>
                <c:pt idx="90">
                  <c:v>43200.0</c:v>
                </c:pt>
                <c:pt idx="91">
                  <c:v>43200.0</c:v>
                </c:pt>
                <c:pt idx="92">
                  <c:v>43200.0</c:v>
                </c:pt>
                <c:pt idx="93">
                  <c:v>43200.0</c:v>
                </c:pt>
                <c:pt idx="94">
                  <c:v>43200.0</c:v>
                </c:pt>
                <c:pt idx="95">
                  <c:v>43200.0</c:v>
                </c:pt>
                <c:pt idx="96">
                  <c:v>43200.0</c:v>
                </c:pt>
                <c:pt idx="97">
                  <c:v>43200.0</c:v>
                </c:pt>
                <c:pt idx="98">
                  <c:v>43200.0</c:v>
                </c:pt>
                <c:pt idx="99">
                  <c:v>43200.0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1713848"/>
        <c:axId val="-201171047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15608.10933960199</c:v>
                </c:pt>
                <c:pt idx="1">
                  <c:v>15608.10933960199</c:v>
                </c:pt>
                <c:pt idx="2">
                  <c:v>15608.10933960199</c:v>
                </c:pt>
                <c:pt idx="3">
                  <c:v>15608.10933960199</c:v>
                </c:pt>
                <c:pt idx="4">
                  <c:v>15608.10933960199</c:v>
                </c:pt>
                <c:pt idx="5">
                  <c:v>15608.10933960199</c:v>
                </c:pt>
                <c:pt idx="6">
                  <c:v>15608.10933960199</c:v>
                </c:pt>
                <c:pt idx="7">
                  <c:v>15608.10933960199</c:v>
                </c:pt>
                <c:pt idx="8">
                  <c:v>15608.10933960199</c:v>
                </c:pt>
                <c:pt idx="9">
                  <c:v>15608.10933960199</c:v>
                </c:pt>
                <c:pt idx="10">
                  <c:v>15608.10933960199</c:v>
                </c:pt>
                <c:pt idx="11">
                  <c:v>15608.10933960199</c:v>
                </c:pt>
                <c:pt idx="12">
                  <c:v>15608.10933960199</c:v>
                </c:pt>
                <c:pt idx="13">
                  <c:v>15608.10933960199</c:v>
                </c:pt>
                <c:pt idx="14">
                  <c:v>15608.10933960199</c:v>
                </c:pt>
                <c:pt idx="15">
                  <c:v>15608.10933960199</c:v>
                </c:pt>
                <c:pt idx="16">
                  <c:v>15608.10933960199</c:v>
                </c:pt>
                <c:pt idx="17">
                  <c:v>15608.10933960199</c:v>
                </c:pt>
                <c:pt idx="18">
                  <c:v>15608.10933960199</c:v>
                </c:pt>
                <c:pt idx="19">
                  <c:v>15608.10933960199</c:v>
                </c:pt>
                <c:pt idx="20">
                  <c:v>15608.10933960199</c:v>
                </c:pt>
                <c:pt idx="21">
                  <c:v>15608.10933960199</c:v>
                </c:pt>
                <c:pt idx="22">
                  <c:v>15608.10933960199</c:v>
                </c:pt>
                <c:pt idx="23">
                  <c:v>15608.10933960199</c:v>
                </c:pt>
                <c:pt idx="24">
                  <c:v>15608.10933960199</c:v>
                </c:pt>
                <c:pt idx="25">
                  <c:v>15608.10933960199</c:v>
                </c:pt>
                <c:pt idx="26">
                  <c:v>15608.10933960199</c:v>
                </c:pt>
                <c:pt idx="27">
                  <c:v>15608.10933960199</c:v>
                </c:pt>
                <c:pt idx="28">
                  <c:v>15608.10933960199</c:v>
                </c:pt>
                <c:pt idx="29">
                  <c:v>15608.10933960199</c:v>
                </c:pt>
                <c:pt idx="30">
                  <c:v>15608.10933960199</c:v>
                </c:pt>
                <c:pt idx="31">
                  <c:v>15608.10933960199</c:v>
                </c:pt>
                <c:pt idx="32">
                  <c:v>15608.10933960199</c:v>
                </c:pt>
                <c:pt idx="33">
                  <c:v>15608.10933960199</c:v>
                </c:pt>
                <c:pt idx="34">
                  <c:v>15608.10933960199</c:v>
                </c:pt>
                <c:pt idx="35">
                  <c:v>15608.10933960199</c:v>
                </c:pt>
                <c:pt idx="36">
                  <c:v>15608.10933960199</c:v>
                </c:pt>
                <c:pt idx="37">
                  <c:v>15608.10933960199</c:v>
                </c:pt>
                <c:pt idx="38">
                  <c:v>15608.10933960199</c:v>
                </c:pt>
                <c:pt idx="39">
                  <c:v>15608.10933960199</c:v>
                </c:pt>
                <c:pt idx="40">
                  <c:v>15608.10933960199</c:v>
                </c:pt>
                <c:pt idx="41">
                  <c:v>15608.10933960199</c:v>
                </c:pt>
                <c:pt idx="42">
                  <c:v>15608.10933960199</c:v>
                </c:pt>
                <c:pt idx="43">
                  <c:v>15608.10933960199</c:v>
                </c:pt>
                <c:pt idx="44">
                  <c:v>15608.10933960199</c:v>
                </c:pt>
                <c:pt idx="45">
                  <c:v>15608.10933960199</c:v>
                </c:pt>
                <c:pt idx="46">
                  <c:v>15608.10933960199</c:v>
                </c:pt>
                <c:pt idx="47">
                  <c:v>15608.10933960199</c:v>
                </c:pt>
                <c:pt idx="48">
                  <c:v>15608.10933960199</c:v>
                </c:pt>
                <c:pt idx="49">
                  <c:v>15608.10933960199</c:v>
                </c:pt>
                <c:pt idx="50">
                  <c:v>15608.10933960199</c:v>
                </c:pt>
                <c:pt idx="51">
                  <c:v>15608.10933960199</c:v>
                </c:pt>
                <c:pt idx="52">
                  <c:v>15608.10933960199</c:v>
                </c:pt>
                <c:pt idx="53">
                  <c:v>15608.10933960199</c:v>
                </c:pt>
                <c:pt idx="54">
                  <c:v>15608.10933960199</c:v>
                </c:pt>
                <c:pt idx="55">
                  <c:v>15608.10933960199</c:v>
                </c:pt>
                <c:pt idx="56">
                  <c:v>15608.10933960199</c:v>
                </c:pt>
                <c:pt idx="57">
                  <c:v>15608.10933960199</c:v>
                </c:pt>
                <c:pt idx="58">
                  <c:v>15608.10933960199</c:v>
                </c:pt>
                <c:pt idx="59">
                  <c:v>15608.10933960199</c:v>
                </c:pt>
                <c:pt idx="60">
                  <c:v>15608.10933960199</c:v>
                </c:pt>
                <c:pt idx="61">
                  <c:v>15608.10933960199</c:v>
                </c:pt>
                <c:pt idx="62">
                  <c:v>15608.10933960199</c:v>
                </c:pt>
                <c:pt idx="63">
                  <c:v>15608.10933960199</c:v>
                </c:pt>
                <c:pt idx="64">
                  <c:v>15608.10933960199</c:v>
                </c:pt>
                <c:pt idx="65">
                  <c:v>15608.10933960199</c:v>
                </c:pt>
                <c:pt idx="66">
                  <c:v>15608.10933960199</c:v>
                </c:pt>
                <c:pt idx="67">
                  <c:v>15608.10933960199</c:v>
                </c:pt>
                <c:pt idx="68">
                  <c:v>15608.10933960199</c:v>
                </c:pt>
                <c:pt idx="69">
                  <c:v>15608.10933960199</c:v>
                </c:pt>
                <c:pt idx="70">
                  <c:v>15608.10933960199</c:v>
                </c:pt>
                <c:pt idx="71">
                  <c:v>15608.10933960199</c:v>
                </c:pt>
                <c:pt idx="72">
                  <c:v>15608.10933960199</c:v>
                </c:pt>
                <c:pt idx="73">
                  <c:v>15608.10933960199</c:v>
                </c:pt>
                <c:pt idx="74">
                  <c:v>15608.10933960199</c:v>
                </c:pt>
                <c:pt idx="75">
                  <c:v>15608.10933960199</c:v>
                </c:pt>
                <c:pt idx="76">
                  <c:v>15608.10933960199</c:v>
                </c:pt>
                <c:pt idx="77">
                  <c:v>15608.10933960199</c:v>
                </c:pt>
                <c:pt idx="78">
                  <c:v>15608.10933960199</c:v>
                </c:pt>
                <c:pt idx="79">
                  <c:v>15608.10933960199</c:v>
                </c:pt>
                <c:pt idx="80">
                  <c:v>15608.10933960199</c:v>
                </c:pt>
                <c:pt idx="81">
                  <c:v>15608.10933960199</c:v>
                </c:pt>
                <c:pt idx="82">
                  <c:v>15608.10933960199</c:v>
                </c:pt>
                <c:pt idx="83">
                  <c:v>15608.10933960199</c:v>
                </c:pt>
                <c:pt idx="84">
                  <c:v>15608.10933960199</c:v>
                </c:pt>
                <c:pt idx="85">
                  <c:v>15608.10933960199</c:v>
                </c:pt>
                <c:pt idx="86">
                  <c:v>15608.10933960199</c:v>
                </c:pt>
                <c:pt idx="87">
                  <c:v>15608.10933960199</c:v>
                </c:pt>
                <c:pt idx="88">
                  <c:v>15608.10933960199</c:v>
                </c:pt>
                <c:pt idx="89">
                  <c:v>15608.10933960199</c:v>
                </c:pt>
                <c:pt idx="90">
                  <c:v>15608.10933960199</c:v>
                </c:pt>
                <c:pt idx="91">
                  <c:v>15608.10933960199</c:v>
                </c:pt>
                <c:pt idx="92">
                  <c:v>15608.10933960199</c:v>
                </c:pt>
                <c:pt idx="93">
                  <c:v>15608.10933960199</c:v>
                </c:pt>
                <c:pt idx="94">
                  <c:v>15608.10933960199</c:v>
                </c:pt>
                <c:pt idx="95">
                  <c:v>15608.10933960199</c:v>
                </c:pt>
                <c:pt idx="96">
                  <c:v>15608.10933960199</c:v>
                </c:pt>
                <c:pt idx="97">
                  <c:v>15608.10933960199</c:v>
                </c:pt>
                <c:pt idx="98">
                  <c:v>15608.10933960199</c:v>
                </c:pt>
                <c:pt idx="99">
                  <c:v>15608.10933960199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713848"/>
        <c:axId val="-2011710472"/>
      </c:lineChart>
      <c:catAx>
        <c:axId val="-2011713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17104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17104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17138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802072"/>
        <c:axId val="-201979879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795192"/>
        <c:axId val="-2019949096"/>
      </c:scatterChart>
      <c:valAx>
        <c:axId val="-20198020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798792"/>
        <c:crosses val="autoZero"/>
        <c:crossBetween val="midCat"/>
      </c:valAx>
      <c:valAx>
        <c:axId val="-2019798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802072"/>
        <c:crosses val="autoZero"/>
        <c:crossBetween val="midCat"/>
      </c:valAx>
      <c:valAx>
        <c:axId val="-20197951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9949096"/>
        <c:crosses val="autoZero"/>
        <c:crossBetween val="midCat"/>
      </c:valAx>
      <c:valAx>
        <c:axId val="-20199490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7951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1459.365299135816</c:v>
                </c:pt>
                <c:pt idx="1">
                  <c:v>1459.365299135816</c:v>
                </c:pt>
                <c:pt idx="2">
                  <c:v>1459.365299135816</c:v>
                </c:pt>
                <c:pt idx="3">
                  <c:v>1459.365299135816</c:v>
                </c:pt>
                <c:pt idx="4">
                  <c:v>1459.365299135816</c:v>
                </c:pt>
                <c:pt idx="5">
                  <c:v>1459.365299135816</c:v>
                </c:pt>
                <c:pt idx="6">
                  <c:v>1459.365299135816</c:v>
                </c:pt>
                <c:pt idx="7">
                  <c:v>1459.365299135816</c:v>
                </c:pt>
                <c:pt idx="8">
                  <c:v>1459.365299135816</c:v>
                </c:pt>
                <c:pt idx="9">
                  <c:v>1459.365299135816</c:v>
                </c:pt>
                <c:pt idx="10">
                  <c:v>1459.365299135816</c:v>
                </c:pt>
                <c:pt idx="11">
                  <c:v>1459.365299135816</c:v>
                </c:pt>
                <c:pt idx="12">
                  <c:v>1459.365299135816</c:v>
                </c:pt>
                <c:pt idx="13">
                  <c:v>1459.365299135816</c:v>
                </c:pt>
                <c:pt idx="14">
                  <c:v>1459.365299135816</c:v>
                </c:pt>
                <c:pt idx="15">
                  <c:v>1459.365299135816</c:v>
                </c:pt>
                <c:pt idx="16">
                  <c:v>1459.365299135816</c:v>
                </c:pt>
                <c:pt idx="17">
                  <c:v>1459.365299135816</c:v>
                </c:pt>
                <c:pt idx="18">
                  <c:v>1459.365299135816</c:v>
                </c:pt>
                <c:pt idx="19">
                  <c:v>1459.365299135816</c:v>
                </c:pt>
                <c:pt idx="20">
                  <c:v>1459.365299135816</c:v>
                </c:pt>
                <c:pt idx="21">
                  <c:v>1459.365299135816</c:v>
                </c:pt>
                <c:pt idx="22">
                  <c:v>1459.365299135816</c:v>
                </c:pt>
                <c:pt idx="23">
                  <c:v>1459.365299135816</c:v>
                </c:pt>
                <c:pt idx="24">
                  <c:v>1459.365299135816</c:v>
                </c:pt>
                <c:pt idx="25">
                  <c:v>1475.792854305578</c:v>
                </c:pt>
                <c:pt idx="26">
                  <c:v>1508.647964645103</c:v>
                </c:pt>
                <c:pt idx="27">
                  <c:v>1541.503074984628</c:v>
                </c:pt>
                <c:pt idx="28">
                  <c:v>1574.358185324153</c:v>
                </c:pt>
                <c:pt idx="29">
                  <c:v>1607.213295663679</c:v>
                </c:pt>
                <c:pt idx="30">
                  <c:v>1640.068406003204</c:v>
                </c:pt>
                <c:pt idx="31">
                  <c:v>1672.923516342729</c:v>
                </c:pt>
                <c:pt idx="32">
                  <c:v>1705.778626682254</c:v>
                </c:pt>
                <c:pt idx="33">
                  <c:v>1738.633737021779</c:v>
                </c:pt>
                <c:pt idx="34">
                  <c:v>1771.488847361304</c:v>
                </c:pt>
                <c:pt idx="35">
                  <c:v>1804.343957700829</c:v>
                </c:pt>
                <c:pt idx="36">
                  <c:v>1837.199068040354</c:v>
                </c:pt>
                <c:pt idx="37">
                  <c:v>1870.054178379879</c:v>
                </c:pt>
                <c:pt idx="38">
                  <c:v>1902.909288719404</c:v>
                </c:pt>
                <c:pt idx="39">
                  <c:v>1935.764399058929</c:v>
                </c:pt>
                <c:pt idx="40">
                  <c:v>1968.619509398454</c:v>
                </c:pt>
                <c:pt idx="41">
                  <c:v>2001.47461973798</c:v>
                </c:pt>
                <c:pt idx="42">
                  <c:v>2034.329730077505</c:v>
                </c:pt>
                <c:pt idx="43">
                  <c:v>2067.18484041703</c:v>
                </c:pt>
                <c:pt idx="44">
                  <c:v>2100.039950756555</c:v>
                </c:pt>
                <c:pt idx="45">
                  <c:v>2132.89506109608</c:v>
                </c:pt>
                <c:pt idx="46">
                  <c:v>2165.750171435605</c:v>
                </c:pt>
                <c:pt idx="47">
                  <c:v>2198.60528177513</c:v>
                </c:pt>
                <c:pt idx="48">
                  <c:v>2231.460392114655</c:v>
                </c:pt>
                <c:pt idx="49">
                  <c:v>2264.31550245418</c:v>
                </c:pt>
                <c:pt idx="50">
                  <c:v>3399.334362492821</c:v>
                </c:pt>
                <c:pt idx="51">
                  <c:v>3404.132962492821</c:v>
                </c:pt>
                <c:pt idx="52">
                  <c:v>3408.931562492821</c:v>
                </c:pt>
                <c:pt idx="53">
                  <c:v>3413.73016249282</c:v>
                </c:pt>
                <c:pt idx="54">
                  <c:v>3418.528762492821</c:v>
                </c:pt>
                <c:pt idx="55">
                  <c:v>3423.327362492821</c:v>
                </c:pt>
                <c:pt idx="56">
                  <c:v>3428.125962492821</c:v>
                </c:pt>
                <c:pt idx="57">
                  <c:v>3432.924562492821</c:v>
                </c:pt>
                <c:pt idx="58">
                  <c:v>3437.723162492821</c:v>
                </c:pt>
                <c:pt idx="59">
                  <c:v>3442.521762492821</c:v>
                </c:pt>
                <c:pt idx="60">
                  <c:v>3447.320362492821</c:v>
                </c:pt>
                <c:pt idx="61">
                  <c:v>3452.118962492821</c:v>
                </c:pt>
                <c:pt idx="62">
                  <c:v>3456.917562492821</c:v>
                </c:pt>
                <c:pt idx="63">
                  <c:v>3461.716162492821</c:v>
                </c:pt>
                <c:pt idx="64">
                  <c:v>3466.514762492821</c:v>
                </c:pt>
                <c:pt idx="65">
                  <c:v>3471.313362492821</c:v>
                </c:pt>
                <c:pt idx="66">
                  <c:v>3476.111962492821</c:v>
                </c:pt>
                <c:pt idx="67">
                  <c:v>3480.910562492821</c:v>
                </c:pt>
                <c:pt idx="68">
                  <c:v>3485.709162492821</c:v>
                </c:pt>
                <c:pt idx="69">
                  <c:v>3490.507762492821</c:v>
                </c:pt>
                <c:pt idx="70">
                  <c:v>3495.306362492821</c:v>
                </c:pt>
                <c:pt idx="71">
                  <c:v>3500.104962492821</c:v>
                </c:pt>
                <c:pt idx="72">
                  <c:v>3504.903562492821</c:v>
                </c:pt>
                <c:pt idx="73">
                  <c:v>3509.702162492821</c:v>
                </c:pt>
                <c:pt idx="74">
                  <c:v>3514.500762492821</c:v>
                </c:pt>
                <c:pt idx="75">
                  <c:v>3519.299362492821</c:v>
                </c:pt>
                <c:pt idx="76">
                  <c:v>3524.097962492821</c:v>
                </c:pt>
                <c:pt idx="77">
                  <c:v>3528.896562492821</c:v>
                </c:pt>
                <c:pt idx="78">
                  <c:v>3533.695162492821</c:v>
                </c:pt>
                <c:pt idx="79">
                  <c:v>3538.493762492821</c:v>
                </c:pt>
                <c:pt idx="80">
                  <c:v>3543.292362492821</c:v>
                </c:pt>
                <c:pt idx="81">
                  <c:v>3548.090962492821</c:v>
                </c:pt>
                <c:pt idx="82">
                  <c:v>3552.889562492821</c:v>
                </c:pt>
                <c:pt idx="83">
                  <c:v>3557.688162492821</c:v>
                </c:pt>
                <c:pt idx="84">
                  <c:v>3562.486762492822</c:v>
                </c:pt>
                <c:pt idx="85">
                  <c:v>3567.285362492821</c:v>
                </c:pt>
                <c:pt idx="86">
                  <c:v>3572.083962492821</c:v>
                </c:pt>
                <c:pt idx="87">
                  <c:v>3576.882562492821</c:v>
                </c:pt>
                <c:pt idx="88">
                  <c:v>3581.681162492821</c:v>
                </c:pt>
                <c:pt idx="89">
                  <c:v>3586.479762492821</c:v>
                </c:pt>
                <c:pt idx="90">
                  <c:v>3591.278362492822</c:v>
                </c:pt>
                <c:pt idx="91">
                  <c:v>3596.076962492822</c:v>
                </c:pt>
                <c:pt idx="92">
                  <c:v>3600.875562492822</c:v>
                </c:pt>
                <c:pt idx="93">
                  <c:v>3605.674162492822</c:v>
                </c:pt>
                <c:pt idx="94">
                  <c:v>3610.472762492821</c:v>
                </c:pt>
                <c:pt idx="95">
                  <c:v>3615.271362492821</c:v>
                </c:pt>
                <c:pt idx="96">
                  <c:v>3620.069962492822</c:v>
                </c:pt>
                <c:pt idx="97">
                  <c:v>3624.868562492822</c:v>
                </c:pt>
                <c:pt idx="98">
                  <c:v>3629.667162492822</c:v>
                </c:pt>
                <c:pt idx="99">
                  <c:v>3634.465762492822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16346.6889</c:v>
                </c:pt>
                <c:pt idx="51">
                  <c:v>16313.3778</c:v>
                </c:pt>
                <c:pt idx="52">
                  <c:v>16280.0667</c:v>
                </c:pt>
                <c:pt idx="53">
                  <c:v>16246.7556</c:v>
                </c:pt>
                <c:pt idx="54">
                  <c:v>16213.4445</c:v>
                </c:pt>
                <c:pt idx="55">
                  <c:v>16180.1334</c:v>
                </c:pt>
                <c:pt idx="56">
                  <c:v>16146.8223</c:v>
                </c:pt>
                <c:pt idx="57">
                  <c:v>16113.5112</c:v>
                </c:pt>
                <c:pt idx="58">
                  <c:v>16080.2001</c:v>
                </c:pt>
                <c:pt idx="59">
                  <c:v>16046.889</c:v>
                </c:pt>
                <c:pt idx="60">
                  <c:v>16013.5779</c:v>
                </c:pt>
                <c:pt idx="61">
                  <c:v>15980.2668</c:v>
                </c:pt>
                <c:pt idx="62">
                  <c:v>15946.9557</c:v>
                </c:pt>
                <c:pt idx="63">
                  <c:v>15913.6446</c:v>
                </c:pt>
                <c:pt idx="64">
                  <c:v>15880.3335</c:v>
                </c:pt>
                <c:pt idx="65">
                  <c:v>15847.0224</c:v>
                </c:pt>
                <c:pt idx="66">
                  <c:v>15813.7113</c:v>
                </c:pt>
                <c:pt idx="67">
                  <c:v>15780.4002</c:v>
                </c:pt>
                <c:pt idx="68">
                  <c:v>15747.0891</c:v>
                </c:pt>
                <c:pt idx="69">
                  <c:v>15713.778</c:v>
                </c:pt>
                <c:pt idx="70">
                  <c:v>15680.4669</c:v>
                </c:pt>
                <c:pt idx="71">
                  <c:v>15647.1558</c:v>
                </c:pt>
                <c:pt idx="72">
                  <c:v>15613.8447</c:v>
                </c:pt>
                <c:pt idx="73">
                  <c:v>15580.5336</c:v>
                </c:pt>
                <c:pt idx="74">
                  <c:v>15547.2225</c:v>
                </c:pt>
                <c:pt idx="75">
                  <c:v>15513.9114</c:v>
                </c:pt>
                <c:pt idx="76">
                  <c:v>15480.6003</c:v>
                </c:pt>
                <c:pt idx="77">
                  <c:v>15447.2892</c:v>
                </c:pt>
                <c:pt idx="78">
                  <c:v>15413.9781</c:v>
                </c:pt>
                <c:pt idx="79">
                  <c:v>15380.667</c:v>
                </c:pt>
                <c:pt idx="80">
                  <c:v>15347.3559</c:v>
                </c:pt>
                <c:pt idx="81">
                  <c:v>15314.0448</c:v>
                </c:pt>
                <c:pt idx="82">
                  <c:v>15280.7337</c:v>
                </c:pt>
                <c:pt idx="83">
                  <c:v>15247.4226</c:v>
                </c:pt>
                <c:pt idx="84">
                  <c:v>15214.1115</c:v>
                </c:pt>
                <c:pt idx="85">
                  <c:v>15180.8004</c:v>
                </c:pt>
                <c:pt idx="86">
                  <c:v>15147.4893</c:v>
                </c:pt>
                <c:pt idx="87">
                  <c:v>15114.1782</c:v>
                </c:pt>
                <c:pt idx="88">
                  <c:v>15080.8671</c:v>
                </c:pt>
                <c:pt idx="89">
                  <c:v>15047.556</c:v>
                </c:pt>
                <c:pt idx="90">
                  <c:v>15014.2449</c:v>
                </c:pt>
                <c:pt idx="91">
                  <c:v>14980.9338</c:v>
                </c:pt>
                <c:pt idx="92">
                  <c:v>14947.6227</c:v>
                </c:pt>
                <c:pt idx="93">
                  <c:v>14914.3116</c:v>
                </c:pt>
                <c:pt idx="94">
                  <c:v>14881.0005</c:v>
                </c:pt>
                <c:pt idx="95">
                  <c:v>14847.6894</c:v>
                </c:pt>
                <c:pt idx="96">
                  <c:v>14814.3783</c:v>
                </c:pt>
                <c:pt idx="97">
                  <c:v>14781.0672</c:v>
                </c:pt>
                <c:pt idx="98">
                  <c:v>14747.7561</c:v>
                </c:pt>
                <c:pt idx="99">
                  <c:v>14714.445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1.895326258473208</c:v>
                </c:pt>
                <c:pt idx="26">
                  <c:v>5.685978775419625</c:v>
                </c:pt>
                <c:pt idx="27">
                  <c:v>9.47663129236604</c:v>
                </c:pt>
                <c:pt idx="28">
                  <c:v>13.26728380931246</c:v>
                </c:pt>
                <c:pt idx="29">
                  <c:v>17.05793632625887</c:v>
                </c:pt>
                <c:pt idx="30">
                  <c:v>20.84858884320529</c:v>
                </c:pt>
                <c:pt idx="31">
                  <c:v>24.63924136015171</c:v>
                </c:pt>
                <c:pt idx="32">
                  <c:v>28.42989387709813</c:v>
                </c:pt>
                <c:pt idx="33">
                  <c:v>32.22054639404454</c:v>
                </c:pt>
                <c:pt idx="34">
                  <c:v>36.01119891099096</c:v>
                </c:pt>
                <c:pt idx="35">
                  <c:v>39.80185142793738</c:v>
                </c:pt>
                <c:pt idx="36">
                  <c:v>43.5925039448838</c:v>
                </c:pt>
                <c:pt idx="37">
                  <c:v>47.38315646183021</c:v>
                </c:pt>
                <c:pt idx="38">
                  <c:v>51.17380897877663</c:v>
                </c:pt>
                <c:pt idx="39">
                  <c:v>54.96446149572304</c:v>
                </c:pt>
                <c:pt idx="40">
                  <c:v>58.75511401266946</c:v>
                </c:pt>
                <c:pt idx="41">
                  <c:v>62.54576652961588</c:v>
                </c:pt>
                <c:pt idx="42">
                  <c:v>66.3364190465623</c:v>
                </c:pt>
                <c:pt idx="43">
                  <c:v>70.12707156350871</c:v>
                </c:pt>
                <c:pt idx="44">
                  <c:v>73.91772408045513</c:v>
                </c:pt>
                <c:pt idx="45">
                  <c:v>77.70837659740155</c:v>
                </c:pt>
                <c:pt idx="46">
                  <c:v>81.49902911434796</c:v>
                </c:pt>
                <c:pt idx="47">
                  <c:v>85.28968163129438</c:v>
                </c:pt>
                <c:pt idx="48">
                  <c:v>89.08033414824079</c:v>
                </c:pt>
                <c:pt idx="49">
                  <c:v>92.87098666518721</c:v>
                </c:pt>
                <c:pt idx="50">
                  <c:v>1736.90622960681</c:v>
                </c:pt>
                <c:pt idx="51">
                  <c:v>1745.704429606809</c:v>
                </c:pt>
                <c:pt idx="52">
                  <c:v>1754.502629606809</c:v>
                </c:pt>
                <c:pt idx="53">
                  <c:v>1763.300829606809</c:v>
                </c:pt>
                <c:pt idx="54">
                  <c:v>1772.099029606809</c:v>
                </c:pt>
                <c:pt idx="55">
                  <c:v>1780.897229606809</c:v>
                </c:pt>
                <c:pt idx="56">
                  <c:v>1789.695429606809</c:v>
                </c:pt>
                <c:pt idx="57">
                  <c:v>1798.493629606809</c:v>
                </c:pt>
                <c:pt idx="58">
                  <c:v>1807.291829606809</c:v>
                </c:pt>
                <c:pt idx="59">
                  <c:v>1816.090029606809</c:v>
                </c:pt>
                <c:pt idx="60">
                  <c:v>1824.888229606809</c:v>
                </c:pt>
                <c:pt idx="61">
                  <c:v>1833.686429606809</c:v>
                </c:pt>
                <c:pt idx="62">
                  <c:v>1842.484629606809</c:v>
                </c:pt>
                <c:pt idx="63">
                  <c:v>1851.282829606809</c:v>
                </c:pt>
                <c:pt idx="64">
                  <c:v>1860.081029606809</c:v>
                </c:pt>
                <c:pt idx="65">
                  <c:v>1868.879229606809</c:v>
                </c:pt>
                <c:pt idx="66">
                  <c:v>1877.677429606809</c:v>
                </c:pt>
                <c:pt idx="67">
                  <c:v>1886.47562960681</c:v>
                </c:pt>
                <c:pt idx="68">
                  <c:v>1895.273829606809</c:v>
                </c:pt>
                <c:pt idx="69">
                  <c:v>1904.072029606809</c:v>
                </c:pt>
                <c:pt idx="70">
                  <c:v>1912.870229606809</c:v>
                </c:pt>
                <c:pt idx="71">
                  <c:v>1921.668429606809</c:v>
                </c:pt>
                <c:pt idx="72">
                  <c:v>1930.46662960681</c:v>
                </c:pt>
                <c:pt idx="73">
                  <c:v>1939.264829606809</c:v>
                </c:pt>
                <c:pt idx="74">
                  <c:v>1948.063029606809</c:v>
                </c:pt>
                <c:pt idx="75">
                  <c:v>1956.861229606809</c:v>
                </c:pt>
                <c:pt idx="76">
                  <c:v>1965.659429606809</c:v>
                </c:pt>
                <c:pt idx="77">
                  <c:v>1974.45762960681</c:v>
                </c:pt>
                <c:pt idx="78">
                  <c:v>1983.25582960681</c:v>
                </c:pt>
                <c:pt idx="79">
                  <c:v>1992.054029606809</c:v>
                </c:pt>
                <c:pt idx="80">
                  <c:v>2000.852229606809</c:v>
                </c:pt>
                <c:pt idx="81">
                  <c:v>2009.650429606809</c:v>
                </c:pt>
                <c:pt idx="82">
                  <c:v>2018.44862960681</c:v>
                </c:pt>
                <c:pt idx="83">
                  <c:v>2027.24682960681</c:v>
                </c:pt>
                <c:pt idx="84">
                  <c:v>2036.04502960681</c:v>
                </c:pt>
                <c:pt idx="85">
                  <c:v>2044.843229606809</c:v>
                </c:pt>
                <c:pt idx="86">
                  <c:v>2053.641429606809</c:v>
                </c:pt>
                <c:pt idx="87">
                  <c:v>2062.439629606809</c:v>
                </c:pt>
                <c:pt idx="88">
                  <c:v>2071.237829606809</c:v>
                </c:pt>
                <c:pt idx="89">
                  <c:v>2080.036029606809</c:v>
                </c:pt>
                <c:pt idx="90">
                  <c:v>2088.83422960681</c:v>
                </c:pt>
                <c:pt idx="91">
                  <c:v>2097.632429606809</c:v>
                </c:pt>
                <c:pt idx="92">
                  <c:v>2106.430629606809</c:v>
                </c:pt>
                <c:pt idx="93">
                  <c:v>2115.228829606809</c:v>
                </c:pt>
                <c:pt idx="94">
                  <c:v>2124.027029606809</c:v>
                </c:pt>
                <c:pt idx="95">
                  <c:v>2132.825229606809</c:v>
                </c:pt>
                <c:pt idx="96">
                  <c:v>2141.623429606809</c:v>
                </c:pt>
                <c:pt idx="97">
                  <c:v>2150.421629606809</c:v>
                </c:pt>
                <c:pt idx="98">
                  <c:v>2159.219829606809</c:v>
                </c:pt>
                <c:pt idx="99">
                  <c:v>2168.018029606809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635.0</c:v>
                </c:pt>
                <c:pt idx="1">
                  <c:v>635.0</c:v>
                </c:pt>
                <c:pt idx="2">
                  <c:v>635.0</c:v>
                </c:pt>
                <c:pt idx="3">
                  <c:v>635.0</c:v>
                </c:pt>
                <c:pt idx="4">
                  <c:v>635.0</c:v>
                </c:pt>
                <c:pt idx="5">
                  <c:v>635.0</c:v>
                </c:pt>
                <c:pt idx="6">
                  <c:v>635.0</c:v>
                </c:pt>
                <c:pt idx="7">
                  <c:v>635.0</c:v>
                </c:pt>
                <c:pt idx="8">
                  <c:v>635.0</c:v>
                </c:pt>
                <c:pt idx="9">
                  <c:v>635.0</c:v>
                </c:pt>
                <c:pt idx="10">
                  <c:v>635.0</c:v>
                </c:pt>
                <c:pt idx="11">
                  <c:v>635.0</c:v>
                </c:pt>
                <c:pt idx="12">
                  <c:v>635.0</c:v>
                </c:pt>
                <c:pt idx="13">
                  <c:v>635.0</c:v>
                </c:pt>
                <c:pt idx="14">
                  <c:v>635.0</c:v>
                </c:pt>
                <c:pt idx="15">
                  <c:v>635.0</c:v>
                </c:pt>
                <c:pt idx="16">
                  <c:v>635.0</c:v>
                </c:pt>
                <c:pt idx="17">
                  <c:v>635.0</c:v>
                </c:pt>
                <c:pt idx="18">
                  <c:v>635.0</c:v>
                </c:pt>
                <c:pt idx="19">
                  <c:v>635.0</c:v>
                </c:pt>
                <c:pt idx="20">
                  <c:v>635.0</c:v>
                </c:pt>
                <c:pt idx="21">
                  <c:v>635.0</c:v>
                </c:pt>
                <c:pt idx="22">
                  <c:v>635.0</c:v>
                </c:pt>
                <c:pt idx="23">
                  <c:v>635.0</c:v>
                </c:pt>
                <c:pt idx="24">
                  <c:v>635.0</c:v>
                </c:pt>
                <c:pt idx="25">
                  <c:v>679.1428571428571</c:v>
                </c:pt>
                <c:pt idx="26">
                  <c:v>767.4285714285714</c:v>
                </c:pt>
                <c:pt idx="27">
                  <c:v>855.7142857142858</c:v>
                </c:pt>
                <c:pt idx="28">
                  <c:v>944.0</c:v>
                </c:pt>
                <c:pt idx="29">
                  <c:v>1032.285714285714</c:v>
                </c:pt>
                <c:pt idx="30">
                  <c:v>1120.571428571429</c:v>
                </c:pt>
                <c:pt idx="31">
                  <c:v>1208.857142857143</c:v>
                </c:pt>
                <c:pt idx="32">
                  <c:v>1297.142857142857</c:v>
                </c:pt>
                <c:pt idx="33">
                  <c:v>1385.428571428572</c:v>
                </c:pt>
                <c:pt idx="34">
                  <c:v>1473.714285714286</c:v>
                </c:pt>
                <c:pt idx="35">
                  <c:v>1562.0</c:v>
                </c:pt>
                <c:pt idx="36">
                  <c:v>1650.285714285715</c:v>
                </c:pt>
                <c:pt idx="37">
                  <c:v>1738.571428571429</c:v>
                </c:pt>
                <c:pt idx="38">
                  <c:v>1826.857142857143</c:v>
                </c:pt>
                <c:pt idx="39">
                  <c:v>1915.142857142857</c:v>
                </c:pt>
                <c:pt idx="40">
                  <c:v>2003.428571428572</c:v>
                </c:pt>
                <c:pt idx="41">
                  <c:v>2091.714285714286</c:v>
                </c:pt>
                <c:pt idx="42">
                  <c:v>2180.0</c:v>
                </c:pt>
                <c:pt idx="43">
                  <c:v>2268.285714285715</c:v>
                </c:pt>
                <c:pt idx="44">
                  <c:v>2356.571428571428</c:v>
                </c:pt>
                <c:pt idx="45">
                  <c:v>2444.857142857143</c:v>
                </c:pt>
                <c:pt idx="46">
                  <c:v>2533.142857142858</c:v>
                </c:pt>
                <c:pt idx="47">
                  <c:v>2621.428571428572</c:v>
                </c:pt>
                <c:pt idx="48">
                  <c:v>2709.714285714286</c:v>
                </c:pt>
                <c:pt idx="49">
                  <c:v>2798.0</c:v>
                </c:pt>
                <c:pt idx="50">
                  <c:v>21726.0</c:v>
                </c:pt>
                <c:pt idx="51">
                  <c:v>21726.0</c:v>
                </c:pt>
                <c:pt idx="52">
                  <c:v>21726.0</c:v>
                </c:pt>
                <c:pt idx="53">
                  <c:v>21726.0</c:v>
                </c:pt>
                <c:pt idx="54">
                  <c:v>21726.0</c:v>
                </c:pt>
                <c:pt idx="55">
                  <c:v>21726.0</c:v>
                </c:pt>
                <c:pt idx="56">
                  <c:v>21726.0</c:v>
                </c:pt>
                <c:pt idx="57">
                  <c:v>21726.0</c:v>
                </c:pt>
                <c:pt idx="58">
                  <c:v>21726.0</c:v>
                </c:pt>
                <c:pt idx="59">
                  <c:v>21726.0</c:v>
                </c:pt>
                <c:pt idx="60">
                  <c:v>21726.0</c:v>
                </c:pt>
                <c:pt idx="61">
                  <c:v>21726.0</c:v>
                </c:pt>
                <c:pt idx="62">
                  <c:v>21726.0</c:v>
                </c:pt>
                <c:pt idx="63">
                  <c:v>21726.0</c:v>
                </c:pt>
                <c:pt idx="64">
                  <c:v>21726.0</c:v>
                </c:pt>
                <c:pt idx="65">
                  <c:v>21726.0</c:v>
                </c:pt>
                <c:pt idx="66">
                  <c:v>21726.0</c:v>
                </c:pt>
                <c:pt idx="67">
                  <c:v>21726.0</c:v>
                </c:pt>
                <c:pt idx="68">
                  <c:v>21726.0</c:v>
                </c:pt>
                <c:pt idx="69">
                  <c:v>21726.0</c:v>
                </c:pt>
                <c:pt idx="70">
                  <c:v>21726.0</c:v>
                </c:pt>
                <c:pt idx="71">
                  <c:v>21726.0</c:v>
                </c:pt>
                <c:pt idx="72">
                  <c:v>21726.0</c:v>
                </c:pt>
                <c:pt idx="73">
                  <c:v>21726.0</c:v>
                </c:pt>
                <c:pt idx="74">
                  <c:v>21726.0</c:v>
                </c:pt>
                <c:pt idx="75">
                  <c:v>21726.0</c:v>
                </c:pt>
                <c:pt idx="76">
                  <c:v>21726.0</c:v>
                </c:pt>
                <c:pt idx="77">
                  <c:v>21726.0</c:v>
                </c:pt>
                <c:pt idx="78">
                  <c:v>21726.0</c:v>
                </c:pt>
                <c:pt idx="79">
                  <c:v>21726.0</c:v>
                </c:pt>
                <c:pt idx="80">
                  <c:v>21726.0</c:v>
                </c:pt>
                <c:pt idx="81">
                  <c:v>21726.0</c:v>
                </c:pt>
                <c:pt idx="82">
                  <c:v>21726.0</c:v>
                </c:pt>
                <c:pt idx="83">
                  <c:v>21726.0</c:v>
                </c:pt>
                <c:pt idx="84">
                  <c:v>21726.0</c:v>
                </c:pt>
                <c:pt idx="85">
                  <c:v>21726.0</c:v>
                </c:pt>
                <c:pt idx="86">
                  <c:v>21726.0</c:v>
                </c:pt>
                <c:pt idx="87">
                  <c:v>21726.0</c:v>
                </c:pt>
                <c:pt idx="88">
                  <c:v>21726.0</c:v>
                </c:pt>
                <c:pt idx="89">
                  <c:v>21726.0</c:v>
                </c:pt>
                <c:pt idx="90">
                  <c:v>21726.0</c:v>
                </c:pt>
                <c:pt idx="91">
                  <c:v>21726.0</c:v>
                </c:pt>
                <c:pt idx="92">
                  <c:v>21726.0</c:v>
                </c:pt>
                <c:pt idx="93">
                  <c:v>21726.0</c:v>
                </c:pt>
                <c:pt idx="94">
                  <c:v>21726.0</c:v>
                </c:pt>
                <c:pt idx="95">
                  <c:v>21726.0</c:v>
                </c:pt>
                <c:pt idx="96">
                  <c:v>21726.0</c:v>
                </c:pt>
                <c:pt idx="97">
                  <c:v>21726.0</c:v>
                </c:pt>
                <c:pt idx="98">
                  <c:v>21726.0</c:v>
                </c:pt>
                <c:pt idx="99">
                  <c:v>21726.0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640.0</c:v>
                </c:pt>
                <c:pt idx="1">
                  <c:v>640.0</c:v>
                </c:pt>
                <c:pt idx="2">
                  <c:v>640.0</c:v>
                </c:pt>
                <c:pt idx="3">
                  <c:v>640.0</c:v>
                </c:pt>
                <c:pt idx="4">
                  <c:v>640.0</c:v>
                </c:pt>
                <c:pt idx="5">
                  <c:v>640.0</c:v>
                </c:pt>
                <c:pt idx="6">
                  <c:v>640.0</c:v>
                </c:pt>
                <c:pt idx="7">
                  <c:v>640.0</c:v>
                </c:pt>
                <c:pt idx="8">
                  <c:v>640.0</c:v>
                </c:pt>
                <c:pt idx="9">
                  <c:v>640.0</c:v>
                </c:pt>
                <c:pt idx="10">
                  <c:v>640.0</c:v>
                </c:pt>
                <c:pt idx="11">
                  <c:v>640.0</c:v>
                </c:pt>
                <c:pt idx="12">
                  <c:v>640.0</c:v>
                </c:pt>
                <c:pt idx="13">
                  <c:v>640.0</c:v>
                </c:pt>
                <c:pt idx="14">
                  <c:v>640.0</c:v>
                </c:pt>
                <c:pt idx="15">
                  <c:v>640.0</c:v>
                </c:pt>
                <c:pt idx="16">
                  <c:v>640.0</c:v>
                </c:pt>
                <c:pt idx="17">
                  <c:v>640.0</c:v>
                </c:pt>
                <c:pt idx="18">
                  <c:v>640.0</c:v>
                </c:pt>
                <c:pt idx="19">
                  <c:v>640.0</c:v>
                </c:pt>
                <c:pt idx="20">
                  <c:v>640.0</c:v>
                </c:pt>
                <c:pt idx="21">
                  <c:v>640.0</c:v>
                </c:pt>
                <c:pt idx="22">
                  <c:v>640.0</c:v>
                </c:pt>
                <c:pt idx="23">
                  <c:v>640.0</c:v>
                </c:pt>
                <c:pt idx="24">
                  <c:v>640.0</c:v>
                </c:pt>
                <c:pt idx="25">
                  <c:v>640.0</c:v>
                </c:pt>
                <c:pt idx="26">
                  <c:v>640.0</c:v>
                </c:pt>
                <c:pt idx="27">
                  <c:v>640.0</c:v>
                </c:pt>
                <c:pt idx="28">
                  <c:v>640.0</c:v>
                </c:pt>
                <c:pt idx="29">
                  <c:v>640.0</c:v>
                </c:pt>
                <c:pt idx="30">
                  <c:v>640.0</c:v>
                </c:pt>
                <c:pt idx="31">
                  <c:v>640.0</c:v>
                </c:pt>
                <c:pt idx="32">
                  <c:v>640.0</c:v>
                </c:pt>
                <c:pt idx="33">
                  <c:v>640.0</c:v>
                </c:pt>
                <c:pt idx="34">
                  <c:v>640.0</c:v>
                </c:pt>
                <c:pt idx="35">
                  <c:v>640.0</c:v>
                </c:pt>
                <c:pt idx="36">
                  <c:v>640.0</c:v>
                </c:pt>
                <c:pt idx="37">
                  <c:v>640.0</c:v>
                </c:pt>
                <c:pt idx="38">
                  <c:v>640.0</c:v>
                </c:pt>
                <c:pt idx="39">
                  <c:v>640.0</c:v>
                </c:pt>
                <c:pt idx="40">
                  <c:v>640.0</c:v>
                </c:pt>
                <c:pt idx="41">
                  <c:v>640.0</c:v>
                </c:pt>
                <c:pt idx="42">
                  <c:v>640.0</c:v>
                </c:pt>
                <c:pt idx="43">
                  <c:v>640.0</c:v>
                </c:pt>
                <c:pt idx="44">
                  <c:v>640.0</c:v>
                </c:pt>
                <c:pt idx="45">
                  <c:v>640.0</c:v>
                </c:pt>
                <c:pt idx="46">
                  <c:v>640.0</c:v>
                </c:pt>
                <c:pt idx="47">
                  <c:v>640.0</c:v>
                </c:pt>
                <c:pt idx="48">
                  <c:v>640.0</c:v>
                </c:pt>
                <c:pt idx="49">
                  <c:v>640.0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6010.0</c:v>
                </c:pt>
                <c:pt idx="1">
                  <c:v>6010.0</c:v>
                </c:pt>
                <c:pt idx="2">
                  <c:v>6010.0</c:v>
                </c:pt>
                <c:pt idx="3">
                  <c:v>6010.0</c:v>
                </c:pt>
                <c:pt idx="4">
                  <c:v>6010.0</c:v>
                </c:pt>
                <c:pt idx="5">
                  <c:v>6010.0</c:v>
                </c:pt>
                <c:pt idx="6">
                  <c:v>6010.0</c:v>
                </c:pt>
                <c:pt idx="7">
                  <c:v>6010.0</c:v>
                </c:pt>
                <c:pt idx="8">
                  <c:v>6010.0</c:v>
                </c:pt>
                <c:pt idx="9">
                  <c:v>6010.0</c:v>
                </c:pt>
                <c:pt idx="10">
                  <c:v>6010.0</c:v>
                </c:pt>
                <c:pt idx="11">
                  <c:v>6010.0</c:v>
                </c:pt>
                <c:pt idx="12">
                  <c:v>6010.0</c:v>
                </c:pt>
                <c:pt idx="13">
                  <c:v>6010.0</c:v>
                </c:pt>
                <c:pt idx="14">
                  <c:v>6010.0</c:v>
                </c:pt>
                <c:pt idx="15">
                  <c:v>6010.0</c:v>
                </c:pt>
                <c:pt idx="16">
                  <c:v>6010.0</c:v>
                </c:pt>
                <c:pt idx="17">
                  <c:v>6010.0</c:v>
                </c:pt>
                <c:pt idx="18">
                  <c:v>6010.0</c:v>
                </c:pt>
                <c:pt idx="19">
                  <c:v>6010.0</c:v>
                </c:pt>
                <c:pt idx="20">
                  <c:v>6010.0</c:v>
                </c:pt>
                <c:pt idx="21">
                  <c:v>6010.0</c:v>
                </c:pt>
                <c:pt idx="22">
                  <c:v>6010.0</c:v>
                </c:pt>
                <c:pt idx="23">
                  <c:v>6010.0</c:v>
                </c:pt>
                <c:pt idx="24">
                  <c:v>6010.0</c:v>
                </c:pt>
                <c:pt idx="25">
                  <c:v>6133.26530612245</c:v>
                </c:pt>
                <c:pt idx="26">
                  <c:v>6379.795918367346</c:v>
                </c:pt>
                <c:pt idx="27">
                  <c:v>6626.326530612244</c:v>
                </c:pt>
                <c:pt idx="28">
                  <c:v>6872.857142857143</c:v>
                </c:pt>
                <c:pt idx="29">
                  <c:v>7119.387755102041</c:v>
                </c:pt>
                <c:pt idx="30">
                  <c:v>7365.918367346939</c:v>
                </c:pt>
                <c:pt idx="31">
                  <c:v>7612.448979591836</c:v>
                </c:pt>
                <c:pt idx="32">
                  <c:v>7858.979591836734</c:v>
                </c:pt>
                <c:pt idx="33">
                  <c:v>8105.510204081632</c:v>
                </c:pt>
                <c:pt idx="34">
                  <c:v>8352.04081632653</c:v>
                </c:pt>
                <c:pt idx="35">
                  <c:v>8598.571428571427</c:v>
                </c:pt>
                <c:pt idx="36">
                  <c:v>8845.102040816325</c:v>
                </c:pt>
                <c:pt idx="37">
                  <c:v>9091.632653061224</c:v>
                </c:pt>
                <c:pt idx="38">
                  <c:v>9338.16326530612</c:v>
                </c:pt>
                <c:pt idx="39">
                  <c:v>9584.69387755102</c:v>
                </c:pt>
                <c:pt idx="40">
                  <c:v>9831.224489795917</c:v>
                </c:pt>
                <c:pt idx="41">
                  <c:v>10077.75510204082</c:v>
                </c:pt>
                <c:pt idx="42">
                  <c:v>10324.28571428571</c:v>
                </c:pt>
                <c:pt idx="43">
                  <c:v>10570.81632653061</c:v>
                </c:pt>
                <c:pt idx="44">
                  <c:v>10817.34693877551</c:v>
                </c:pt>
                <c:pt idx="45">
                  <c:v>11063.87755102041</c:v>
                </c:pt>
                <c:pt idx="46">
                  <c:v>11310.40816326531</c:v>
                </c:pt>
                <c:pt idx="47">
                  <c:v>11556.9387755102</c:v>
                </c:pt>
                <c:pt idx="48">
                  <c:v>11803.4693877551</c:v>
                </c:pt>
                <c:pt idx="49">
                  <c:v>12050.0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249115.328</c:v>
                </c:pt>
                <c:pt idx="51">
                  <c:v>253430.656</c:v>
                </c:pt>
                <c:pt idx="52">
                  <c:v>257745.984</c:v>
                </c:pt>
                <c:pt idx="53">
                  <c:v>262061.312</c:v>
                </c:pt>
                <c:pt idx="54">
                  <c:v>266376.64</c:v>
                </c:pt>
                <c:pt idx="55">
                  <c:v>270691.968</c:v>
                </c:pt>
                <c:pt idx="56">
                  <c:v>275007.296</c:v>
                </c:pt>
                <c:pt idx="57">
                  <c:v>279322.624</c:v>
                </c:pt>
                <c:pt idx="58">
                  <c:v>283637.952</c:v>
                </c:pt>
                <c:pt idx="59">
                  <c:v>287953.28</c:v>
                </c:pt>
                <c:pt idx="60">
                  <c:v>292268.608</c:v>
                </c:pt>
                <c:pt idx="61">
                  <c:v>296583.936</c:v>
                </c:pt>
                <c:pt idx="62">
                  <c:v>300899.264</c:v>
                </c:pt>
                <c:pt idx="63">
                  <c:v>305214.5920000001</c:v>
                </c:pt>
                <c:pt idx="64">
                  <c:v>309529.92</c:v>
                </c:pt>
                <c:pt idx="65">
                  <c:v>313845.248</c:v>
                </c:pt>
                <c:pt idx="66">
                  <c:v>318160.5760000001</c:v>
                </c:pt>
                <c:pt idx="67">
                  <c:v>322475.904</c:v>
                </c:pt>
                <c:pt idx="68">
                  <c:v>326791.2320000001</c:v>
                </c:pt>
                <c:pt idx="69">
                  <c:v>331106.5600000001</c:v>
                </c:pt>
                <c:pt idx="70">
                  <c:v>335421.888</c:v>
                </c:pt>
                <c:pt idx="71">
                  <c:v>339737.216</c:v>
                </c:pt>
                <c:pt idx="72">
                  <c:v>344052.5440000001</c:v>
                </c:pt>
                <c:pt idx="73">
                  <c:v>348367.8720000001</c:v>
                </c:pt>
                <c:pt idx="74">
                  <c:v>352683.2000000001</c:v>
                </c:pt>
                <c:pt idx="75">
                  <c:v>356998.528</c:v>
                </c:pt>
                <c:pt idx="76">
                  <c:v>361313.856</c:v>
                </c:pt>
                <c:pt idx="77">
                  <c:v>365629.1840000001</c:v>
                </c:pt>
                <c:pt idx="78">
                  <c:v>369944.512</c:v>
                </c:pt>
                <c:pt idx="79">
                  <c:v>374259.8400000001</c:v>
                </c:pt>
                <c:pt idx="80">
                  <c:v>378575.1680000001</c:v>
                </c:pt>
                <c:pt idx="81">
                  <c:v>382890.496</c:v>
                </c:pt>
                <c:pt idx="82">
                  <c:v>387205.8240000001</c:v>
                </c:pt>
                <c:pt idx="83">
                  <c:v>391521.1520000001</c:v>
                </c:pt>
                <c:pt idx="84">
                  <c:v>395836.4800000001</c:v>
                </c:pt>
                <c:pt idx="85">
                  <c:v>400151.8080000001</c:v>
                </c:pt>
                <c:pt idx="86">
                  <c:v>404467.1360000001</c:v>
                </c:pt>
                <c:pt idx="87">
                  <c:v>408782.4640000001</c:v>
                </c:pt>
                <c:pt idx="88">
                  <c:v>413097.7920000001</c:v>
                </c:pt>
                <c:pt idx="89">
                  <c:v>417413.1200000001</c:v>
                </c:pt>
                <c:pt idx="90">
                  <c:v>421728.4480000001</c:v>
                </c:pt>
                <c:pt idx="91">
                  <c:v>426043.7760000001</c:v>
                </c:pt>
                <c:pt idx="92">
                  <c:v>430359.1040000001</c:v>
                </c:pt>
                <c:pt idx="93">
                  <c:v>434674.4320000001</c:v>
                </c:pt>
                <c:pt idx="94">
                  <c:v>438989.7600000001</c:v>
                </c:pt>
                <c:pt idx="95">
                  <c:v>443305.0880000001</c:v>
                </c:pt>
                <c:pt idx="96">
                  <c:v>447620.4160000001</c:v>
                </c:pt>
                <c:pt idx="97">
                  <c:v>451935.7440000001</c:v>
                </c:pt>
                <c:pt idx="98">
                  <c:v>456251.0720000001</c:v>
                </c:pt>
                <c:pt idx="99">
                  <c:v>460566.4000000001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3600.0</c:v>
                </c:pt>
                <c:pt idx="20">
                  <c:v>3600.0</c:v>
                </c:pt>
                <c:pt idx="21">
                  <c:v>3600.0</c:v>
                </c:pt>
                <c:pt idx="22">
                  <c:v>3600.0</c:v>
                </c:pt>
                <c:pt idx="23">
                  <c:v>3600.0</c:v>
                </c:pt>
                <c:pt idx="24">
                  <c:v>3600.0</c:v>
                </c:pt>
                <c:pt idx="25">
                  <c:v>3610.204081632653</c:v>
                </c:pt>
                <c:pt idx="26">
                  <c:v>3630.61224489796</c:v>
                </c:pt>
                <c:pt idx="27">
                  <c:v>3651.020408163266</c:v>
                </c:pt>
                <c:pt idx="28">
                  <c:v>3671.428571428572</c:v>
                </c:pt>
                <c:pt idx="29">
                  <c:v>3691.836734693878</c:v>
                </c:pt>
                <c:pt idx="30">
                  <c:v>3712.244897959184</c:v>
                </c:pt>
                <c:pt idx="31">
                  <c:v>3732.65306122449</c:v>
                </c:pt>
                <c:pt idx="32">
                  <c:v>3753.061224489796</c:v>
                </c:pt>
                <c:pt idx="33">
                  <c:v>3773.469387755102</c:v>
                </c:pt>
                <c:pt idx="34">
                  <c:v>3793.877551020408</c:v>
                </c:pt>
                <c:pt idx="35">
                  <c:v>3814.285714285714</c:v>
                </c:pt>
                <c:pt idx="36">
                  <c:v>3834.69387755102</c:v>
                </c:pt>
                <c:pt idx="37">
                  <c:v>3855.102040816327</c:v>
                </c:pt>
                <c:pt idx="38">
                  <c:v>3875.510204081633</c:v>
                </c:pt>
                <c:pt idx="39">
                  <c:v>3895.918367346939</c:v>
                </c:pt>
                <c:pt idx="40">
                  <c:v>3916.326530612245</c:v>
                </c:pt>
                <c:pt idx="41">
                  <c:v>3936.734693877551</c:v>
                </c:pt>
                <c:pt idx="42">
                  <c:v>3957.142857142857</c:v>
                </c:pt>
                <c:pt idx="43">
                  <c:v>3977.551020408163</c:v>
                </c:pt>
                <c:pt idx="44">
                  <c:v>3997.95918367347</c:v>
                </c:pt>
                <c:pt idx="45">
                  <c:v>4018.367346938775</c:v>
                </c:pt>
                <c:pt idx="46">
                  <c:v>4038.775510204081</c:v>
                </c:pt>
                <c:pt idx="47">
                  <c:v>4059.183673469388</c:v>
                </c:pt>
                <c:pt idx="48">
                  <c:v>4079.591836734694</c:v>
                </c:pt>
                <c:pt idx="49">
                  <c:v>4100.0</c:v>
                </c:pt>
                <c:pt idx="50">
                  <c:v>7986.9552</c:v>
                </c:pt>
                <c:pt idx="51">
                  <c:v>8773.9104</c:v>
                </c:pt>
                <c:pt idx="52">
                  <c:v>9560.865600000001</c:v>
                </c:pt>
                <c:pt idx="53">
                  <c:v>10347.8208</c:v>
                </c:pt>
                <c:pt idx="54">
                  <c:v>11134.776</c:v>
                </c:pt>
                <c:pt idx="55">
                  <c:v>11921.7312</c:v>
                </c:pt>
                <c:pt idx="56">
                  <c:v>12708.6864</c:v>
                </c:pt>
                <c:pt idx="57">
                  <c:v>13495.6416</c:v>
                </c:pt>
                <c:pt idx="58">
                  <c:v>14282.5968</c:v>
                </c:pt>
                <c:pt idx="59">
                  <c:v>15069.552</c:v>
                </c:pt>
                <c:pt idx="60">
                  <c:v>15856.5072</c:v>
                </c:pt>
                <c:pt idx="61">
                  <c:v>16643.4624</c:v>
                </c:pt>
                <c:pt idx="62">
                  <c:v>17430.4176</c:v>
                </c:pt>
                <c:pt idx="63">
                  <c:v>18217.3728</c:v>
                </c:pt>
                <c:pt idx="64">
                  <c:v>19004.328</c:v>
                </c:pt>
                <c:pt idx="65">
                  <c:v>19791.2832</c:v>
                </c:pt>
                <c:pt idx="66">
                  <c:v>20578.2384</c:v>
                </c:pt>
                <c:pt idx="67">
                  <c:v>21365.1936</c:v>
                </c:pt>
                <c:pt idx="68">
                  <c:v>22152.1488</c:v>
                </c:pt>
                <c:pt idx="69">
                  <c:v>22939.104</c:v>
                </c:pt>
                <c:pt idx="70">
                  <c:v>23726.0592</c:v>
                </c:pt>
                <c:pt idx="71">
                  <c:v>24513.0144</c:v>
                </c:pt>
                <c:pt idx="72">
                  <c:v>25299.9696</c:v>
                </c:pt>
                <c:pt idx="73">
                  <c:v>26086.9248</c:v>
                </c:pt>
                <c:pt idx="74">
                  <c:v>26873.88</c:v>
                </c:pt>
                <c:pt idx="75">
                  <c:v>27660.8352</c:v>
                </c:pt>
                <c:pt idx="76">
                  <c:v>28447.7904</c:v>
                </c:pt>
                <c:pt idx="77">
                  <c:v>29234.7456</c:v>
                </c:pt>
                <c:pt idx="78">
                  <c:v>30021.7008</c:v>
                </c:pt>
                <c:pt idx="79">
                  <c:v>30808.656</c:v>
                </c:pt>
                <c:pt idx="80">
                  <c:v>31595.6112</c:v>
                </c:pt>
                <c:pt idx="81">
                  <c:v>32382.5664</c:v>
                </c:pt>
                <c:pt idx="82">
                  <c:v>33169.5216</c:v>
                </c:pt>
                <c:pt idx="83">
                  <c:v>33956.4768</c:v>
                </c:pt>
                <c:pt idx="84">
                  <c:v>34743.432</c:v>
                </c:pt>
                <c:pt idx="85">
                  <c:v>35530.3872</c:v>
                </c:pt>
                <c:pt idx="86">
                  <c:v>36317.3424</c:v>
                </c:pt>
                <c:pt idx="87">
                  <c:v>37104.2976</c:v>
                </c:pt>
                <c:pt idx="88">
                  <c:v>37891.2528</c:v>
                </c:pt>
                <c:pt idx="89">
                  <c:v>38678.208</c:v>
                </c:pt>
                <c:pt idx="90">
                  <c:v>39465.1632</c:v>
                </c:pt>
                <c:pt idx="91">
                  <c:v>40252.1184</c:v>
                </c:pt>
                <c:pt idx="92">
                  <c:v>41039.0736</c:v>
                </c:pt>
                <c:pt idx="93">
                  <c:v>41826.0288</c:v>
                </c:pt>
                <c:pt idx="94">
                  <c:v>42612.984</c:v>
                </c:pt>
                <c:pt idx="95">
                  <c:v>43399.9392</c:v>
                </c:pt>
                <c:pt idx="96">
                  <c:v>44186.8944</c:v>
                </c:pt>
                <c:pt idx="97">
                  <c:v>44973.8496</c:v>
                </c:pt>
                <c:pt idx="98">
                  <c:v>45760.8048</c:v>
                </c:pt>
                <c:pt idx="99">
                  <c:v>46547.76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17.14285714285714</c:v>
                </c:pt>
                <c:pt idx="26">
                  <c:v>51.42857142857143</c:v>
                </c:pt>
                <c:pt idx="27">
                  <c:v>85.7142857142857</c:v>
                </c:pt>
                <c:pt idx="28">
                  <c:v>120.0</c:v>
                </c:pt>
                <c:pt idx="29">
                  <c:v>154.2857142857143</c:v>
                </c:pt>
                <c:pt idx="30">
                  <c:v>188.5714285714286</c:v>
                </c:pt>
                <c:pt idx="31">
                  <c:v>222.8571428571429</c:v>
                </c:pt>
                <c:pt idx="32">
                  <c:v>257.1428571428571</c:v>
                </c:pt>
                <c:pt idx="33">
                  <c:v>291.4285714285714</c:v>
                </c:pt>
                <c:pt idx="34">
                  <c:v>325.7142857142857</c:v>
                </c:pt>
                <c:pt idx="35">
                  <c:v>360.0</c:v>
                </c:pt>
                <c:pt idx="36">
                  <c:v>394.2857142857143</c:v>
                </c:pt>
                <c:pt idx="37">
                  <c:v>428.5714285714286</c:v>
                </c:pt>
                <c:pt idx="38">
                  <c:v>462.8571428571428</c:v>
                </c:pt>
                <c:pt idx="39">
                  <c:v>497.1428571428571</c:v>
                </c:pt>
                <c:pt idx="40">
                  <c:v>531.4285714285714</c:v>
                </c:pt>
                <c:pt idx="41">
                  <c:v>565.7142857142857</c:v>
                </c:pt>
                <c:pt idx="42">
                  <c:v>600.0</c:v>
                </c:pt>
                <c:pt idx="43">
                  <c:v>634.2857142857142</c:v>
                </c:pt>
                <c:pt idx="44">
                  <c:v>668.5714285714286</c:v>
                </c:pt>
                <c:pt idx="45">
                  <c:v>702.8571428571429</c:v>
                </c:pt>
                <c:pt idx="46">
                  <c:v>737.1428571428571</c:v>
                </c:pt>
                <c:pt idx="47">
                  <c:v>771.4285714285714</c:v>
                </c:pt>
                <c:pt idx="48">
                  <c:v>805.7142857142857</c:v>
                </c:pt>
                <c:pt idx="49">
                  <c:v>840.0</c:v>
                </c:pt>
                <c:pt idx="50">
                  <c:v>17319.3289</c:v>
                </c:pt>
                <c:pt idx="51">
                  <c:v>17358.6578</c:v>
                </c:pt>
                <c:pt idx="52">
                  <c:v>17397.9867</c:v>
                </c:pt>
                <c:pt idx="53">
                  <c:v>17437.3156</c:v>
                </c:pt>
                <c:pt idx="54">
                  <c:v>17476.6445</c:v>
                </c:pt>
                <c:pt idx="55">
                  <c:v>17515.9734</c:v>
                </c:pt>
                <c:pt idx="56">
                  <c:v>17555.3023</c:v>
                </c:pt>
                <c:pt idx="57">
                  <c:v>17594.6312</c:v>
                </c:pt>
                <c:pt idx="58">
                  <c:v>17633.9601</c:v>
                </c:pt>
                <c:pt idx="59">
                  <c:v>17673.289</c:v>
                </c:pt>
                <c:pt idx="60">
                  <c:v>17712.6179</c:v>
                </c:pt>
                <c:pt idx="61">
                  <c:v>17751.9468</c:v>
                </c:pt>
                <c:pt idx="62">
                  <c:v>17791.2757</c:v>
                </c:pt>
                <c:pt idx="63">
                  <c:v>17830.6046</c:v>
                </c:pt>
                <c:pt idx="64">
                  <c:v>17869.9335</c:v>
                </c:pt>
                <c:pt idx="65">
                  <c:v>17909.2624</c:v>
                </c:pt>
                <c:pt idx="66">
                  <c:v>17948.5913</c:v>
                </c:pt>
                <c:pt idx="67">
                  <c:v>17987.9202</c:v>
                </c:pt>
                <c:pt idx="68">
                  <c:v>18027.2491</c:v>
                </c:pt>
                <c:pt idx="69">
                  <c:v>18066.578</c:v>
                </c:pt>
                <c:pt idx="70">
                  <c:v>18105.9069</c:v>
                </c:pt>
                <c:pt idx="71">
                  <c:v>18145.2358</c:v>
                </c:pt>
                <c:pt idx="72">
                  <c:v>18184.5647</c:v>
                </c:pt>
                <c:pt idx="73">
                  <c:v>18223.8936</c:v>
                </c:pt>
                <c:pt idx="74">
                  <c:v>18263.2225</c:v>
                </c:pt>
                <c:pt idx="75">
                  <c:v>18302.5514</c:v>
                </c:pt>
                <c:pt idx="76">
                  <c:v>18341.8803</c:v>
                </c:pt>
                <c:pt idx="77">
                  <c:v>18381.2092</c:v>
                </c:pt>
                <c:pt idx="78">
                  <c:v>18420.5381</c:v>
                </c:pt>
                <c:pt idx="79">
                  <c:v>18459.867</c:v>
                </c:pt>
                <c:pt idx="80">
                  <c:v>18499.1959</c:v>
                </c:pt>
                <c:pt idx="81">
                  <c:v>18538.5248</c:v>
                </c:pt>
                <c:pt idx="82">
                  <c:v>18577.8537</c:v>
                </c:pt>
                <c:pt idx="83">
                  <c:v>18617.1826</c:v>
                </c:pt>
                <c:pt idx="84">
                  <c:v>18656.5115</c:v>
                </c:pt>
                <c:pt idx="85">
                  <c:v>18695.8404</c:v>
                </c:pt>
                <c:pt idx="86">
                  <c:v>18735.1693</c:v>
                </c:pt>
                <c:pt idx="87">
                  <c:v>18774.4982</c:v>
                </c:pt>
                <c:pt idx="88">
                  <c:v>18813.8271</c:v>
                </c:pt>
                <c:pt idx="89">
                  <c:v>18853.156</c:v>
                </c:pt>
                <c:pt idx="90">
                  <c:v>18892.4849</c:v>
                </c:pt>
                <c:pt idx="91">
                  <c:v>18931.8138</c:v>
                </c:pt>
                <c:pt idx="92">
                  <c:v>18971.1427</c:v>
                </c:pt>
                <c:pt idx="93">
                  <c:v>19010.4716</c:v>
                </c:pt>
                <c:pt idx="94">
                  <c:v>19049.8005</c:v>
                </c:pt>
                <c:pt idx="95">
                  <c:v>19089.1294</c:v>
                </c:pt>
                <c:pt idx="96">
                  <c:v>19128.4583</c:v>
                </c:pt>
                <c:pt idx="97">
                  <c:v>19167.7872</c:v>
                </c:pt>
                <c:pt idx="98">
                  <c:v>19207.1161</c:v>
                </c:pt>
                <c:pt idx="99">
                  <c:v>19246.445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653.8729794042835</c:v>
                </c:pt>
                <c:pt idx="1">
                  <c:v>653.8729794042835</c:v>
                </c:pt>
                <c:pt idx="2">
                  <c:v>653.8729794042835</c:v>
                </c:pt>
                <c:pt idx="3">
                  <c:v>653.8729794042835</c:v>
                </c:pt>
                <c:pt idx="4">
                  <c:v>653.8729794042835</c:v>
                </c:pt>
                <c:pt idx="5">
                  <c:v>653.8729794042835</c:v>
                </c:pt>
                <c:pt idx="6">
                  <c:v>653.8729794042835</c:v>
                </c:pt>
                <c:pt idx="7">
                  <c:v>653.8729794042835</c:v>
                </c:pt>
                <c:pt idx="8">
                  <c:v>653.8729794042835</c:v>
                </c:pt>
                <c:pt idx="9">
                  <c:v>653.8729794042835</c:v>
                </c:pt>
                <c:pt idx="10">
                  <c:v>653.8729794042835</c:v>
                </c:pt>
                <c:pt idx="11">
                  <c:v>653.8729794042835</c:v>
                </c:pt>
                <c:pt idx="12">
                  <c:v>653.8729794042835</c:v>
                </c:pt>
                <c:pt idx="13">
                  <c:v>653.8729794042835</c:v>
                </c:pt>
                <c:pt idx="14">
                  <c:v>653.8729794042835</c:v>
                </c:pt>
                <c:pt idx="15">
                  <c:v>653.8729794042835</c:v>
                </c:pt>
                <c:pt idx="16">
                  <c:v>653.8729794042835</c:v>
                </c:pt>
                <c:pt idx="17">
                  <c:v>653.8729794042835</c:v>
                </c:pt>
                <c:pt idx="18">
                  <c:v>653.8729794042835</c:v>
                </c:pt>
                <c:pt idx="19">
                  <c:v>653.8729794042835</c:v>
                </c:pt>
                <c:pt idx="20">
                  <c:v>653.8729794042835</c:v>
                </c:pt>
                <c:pt idx="21">
                  <c:v>653.8729794042835</c:v>
                </c:pt>
                <c:pt idx="22">
                  <c:v>653.8729794042835</c:v>
                </c:pt>
                <c:pt idx="23">
                  <c:v>653.8729794042835</c:v>
                </c:pt>
                <c:pt idx="24">
                  <c:v>653.8729794042835</c:v>
                </c:pt>
                <c:pt idx="25">
                  <c:v>653.6287691412007</c:v>
                </c:pt>
                <c:pt idx="26">
                  <c:v>653.140348615035</c:v>
                </c:pt>
                <c:pt idx="27">
                  <c:v>652.6519280888693</c:v>
                </c:pt>
                <c:pt idx="28">
                  <c:v>652.1635075627037</c:v>
                </c:pt>
                <c:pt idx="29">
                  <c:v>651.675087036538</c:v>
                </c:pt>
                <c:pt idx="30">
                  <c:v>651.1866665103723</c:v>
                </c:pt>
                <c:pt idx="31">
                  <c:v>650.6982459842067</c:v>
                </c:pt>
                <c:pt idx="32">
                  <c:v>650.209825458041</c:v>
                </c:pt>
                <c:pt idx="33">
                  <c:v>649.7214049318753</c:v>
                </c:pt>
                <c:pt idx="34">
                  <c:v>649.2329844057097</c:v>
                </c:pt>
                <c:pt idx="35">
                  <c:v>648.744563879544</c:v>
                </c:pt>
                <c:pt idx="36">
                  <c:v>648.2561433533783</c:v>
                </c:pt>
                <c:pt idx="37">
                  <c:v>647.7677228272127</c:v>
                </c:pt>
                <c:pt idx="38">
                  <c:v>647.279302301047</c:v>
                </c:pt>
                <c:pt idx="39">
                  <c:v>646.7908817748813</c:v>
                </c:pt>
                <c:pt idx="40">
                  <c:v>646.3024612487156</c:v>
                </c:pt>
                <c:pt idx="41">
                  <c:v>645.81404072255</c:v>
                </c:pt>
                <c:pt idx="42">
                  <c:v>645.3256201963843</c:v>
                </c:pt>
                <c:pt idx="43">
                  <c:v>644.8371996702186</c:v>
                </c:pt>
                <c:pt idx="44">
                  <c:v>644.348779144053</c:v>
                </c:pt>
                <c:pt idx="45">
                  <c:v>643.8603586178873</c:v>
                </c:pt>
                <c:pt idx="46">
                  <c:v>643.3719380917216</c:v>
                </c:pt>
                <c:pt idx="47">
                  <c:v>642.883517565556</c:v>
                </c:pt>
                <c:pt idx="48">
                  <c:v>642.3950970393902</c:v>
                </c:pt>
                <c:pt idx="49">
                  <c:v>641.9066765132246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19980.90831337667</c:v>
                </c:pt>
                <c:pt idx="1">
                  <c:v>19980.90831337667</c:v>
                </c:pt>
                <c:pt idx="2">
                  <c:v>19980.90831337667</c:v>
                </c:pt>
                <c:pt idx="3">
                  <c:v>19980.90831337667</c:v>
                </c:pt>
                <c:pt idx="4">
                  <c:v>19980.90831337667</c:v>
                </c:pt>
                <c:pt idx="5">
                  <c:v>19980.90831337667</c:v>
                </c:pt>
                <c:pt idx="6">
                  <c:v>19980.90831337667</c:v>
                </c:pt>
                <c:pt idx="7">
                  <c:v>19980.90831337667</c:v>
                </c:pt>
                <c:pt idx="8">
                  <c:v>19980.90831337667</c:v>
                </c:pt>
                <c:pt idx="9">
                  <c:v>19980.90831337667</c:v>
                </c:pt>
                <c:pt idx="10">
                  <c:v>19980.90831337667</c:v>
                </c:pt>
                <c:pt idx="11">
                  <c:v>19980.90831337667</c:v>
                </c:pt>
                <c:pt idx="12">
                  <c:v>19980.90831337667</c:v>
                </c:pt>
                <c:pt idx="13">
                  <c:v>19980.90831337667</c:v>
                </c:pt>
                <c:pt idx="14">
                  <c:v>19980.90831337667</c:v>
                </c:pt>
                <c:pt idx="15">
                  <c:v>19980.90831337667</c:v>
                </c:pt>
                <c:pt idx="16">
                  <c:v>19980.90831337667</c:v>
                </c:pt>
                <c:pt idx="17">
                  <c:v>19980.90831337667</c:v>
                </c:pt>
                <c:pt idx="18">
                  <c:v>19980.90831337667</c:v>
                </c:pt>
                <c:pt idx="19">
                  <c:v>19980.90831337667</c:v>
                </c:pt>
                <c:pt idx="20">
                  <c:v>19980.90831337667</c:v>
                </c:pt>
                <c:pt idx="21">
                  <c:v>19980.90831337667</c:v>
                </c:pt>
                <c:pt idx="22">
                  <c:v>19980.90831337667</c:v>
                </c:pt>
                <c:pt idx="23">
                  <c:v>19980.90831337667</c:v>
                </c:pt>
                <c:pt idx="24">
                  <c:v>19980.90831337667</c:v>
                </c:pt>
                <c:pt idx="25">
                  <c:v>19980.90831337667</c:v>
                </c:pt>
                <c:pt idx="26">
                  <c:v>19980.90831337667</c:v>
                </c:pt>
                <c:pt idx="27">
                  <c:v>19980.90831337667</c:v>
                </c:pt>
                <c:pt idx="28">
                  <c:v>19980.90831337667</c:v>
                </c:pt>
                <c:pt idx="29">
                  <c:v>19980.90831337667</c:v>
                </c:pt>
                <c:pt idx="30">
                  <c:v>19980.90831337667</c:v>
                </c:pt>
                <c:pt idx="31">
                  <c:v>19980.90831337667</c:v>
                </c:pt>
                <c:pt idx="32">
                  <c:v>19980.90831337667</c:v>
                </c:pt>
                <c:pt idx="33">
                  <c:v>19980.90831337667</c:v>
                </c:pt>
                <c:pt idx="34">
                  <c:v>19980.90831337667</c:v>
                </c:pt>
                <c:pt idx="35">
                  <c:v>19980.90831337667</c:v>
                </c:pt>
                <c:pt idx="36">
                  <c:v>19980.90831337667</c:v>
                </c:pt>
                <c:pt idx="37">
                  <c:v>19980.90831337667</c:v>
                </c:pt>
                <c:pt idx="38">
                  <c:v>19980.90831337667</c:v>
                </c:pt>
                <c:pt idx="39">
                  <c:v>19980.90831337667</c:v>
                </c:pt>
                <c:pt idx="40">
                  <c:v>19980.90831337667</c:v>
                </c:pt>
                <c:pt idx="41">
                  <c:v>19980.90831337667</c:v>
                </c:pt>
                <c:pt idx="42">
                  <c:v>19980.90831337667</c:v>
                </c:pt>
                <c:pt idx="43">
                  <c:v>19980.90831337667</c:v>
                </c:pt>
                <c:pt idx="44">
                  <c:v>19980.90831337667</c:v>
                </c:pt>
                <c:pt idx="45">
                  <c:v>19980.90831337667</c:v>
                </c:pt>
                <c:pt idx="46">
                  <c:v>19980.90831337667</c:v>
                </c:pt>
                <c:pt idx="47">
                  <c:v>19980.90831337667</c:v>
                </c:pt>
                <c:pt idx="48">
                  <c:v>19980.90831337667</c:v>
                </c:pt>
                <c:pt idx="49">
                  <c:v>19980.90831337667</c:v>
                </c:pt>
                <c:pt idx="50">
                  <c:v>9864.538160759493</c:v>
                </c:pt>
                <c:pt idx="51">
                  <c:v>10034.36746075949</c:v>
                </c:pt>
                <c:pt idx="52">
                  <c:v>10204.19676075949</c:v>
                </c:pt>
                <c:pt idx="53">
                  <c:v>10374.02606075949</c:v>
                </c:pt>
                <c:pt idx="54">
                  <c:v>10543.85536075949</c:v>
                </c:pt>
                <c:pt idx="55">
                  <c:v>10713.68466075949</c:v>
                </c:pt>
                <c:pt idx="56">
                  <c:v>10883.51396075949</c:v>
                </c:pt>
                <c:pt idx="57">
                  <c:v>11053.3432607595</c:v>
                </c:pt>
                <c:pt idx="58">
                  <c:v>11223.17256075949</c:v>
                </c:pt>
                <c:pt idx="59">
                  <c:v>11393.00186075949</c:v>
                </c:pt>
                <c:pt idx="60">
                  <c:v>11562.83116075949</c:v>
                </c:pt>
                <c:pt idx="61">
                  <c:v>11732.6604607595</c:v>
                </c:pt>
                <c:pt idx="62">
                  <c:v>11902.4897607595</c:v>
                </c:pt>
                <c:pt idx="63">
                  <c:v>12072.31906075949</c:v>
                </c:pt>
                <c:pt idx="64">
                  <c:v>12242.1483607595</c:v>
                </c:pt>
                <c:pt idx="65">
                  <c:v>12411.97766075949</c:v>
                </c:pt>
                <c:pt idx="66">
                  <c:v>12581.80696075949</c:v>
                </c:pt>
                <c:pt idx="67">
                  <c:v>12751.63626075949</c:v>
                </c:pt>
                <c:pt idx="68">
                  <c:v>12921.46556075949</c:v>
                </c:pt>
                <c:pt idx="69">
                  <c:v>13091.29486075949</c:v>
                </c:pt>
                <c:pt idx="70">
                  <c:v>13261.12416075949</c:v>
                </c:pt>
                <c:pt idx="71">
                  <c:v>13430.95346075949</c:v>
                </c:pt>
                <c:pt idx="72">
                  <c:v>13600.78276075949</c:v>
                </c:pt>
                <c:pt idx="73">
                  <c:v>13770.61206075949</c:v>
                </c:pt>
                <c:pt idx="74">
                  <c:v>13940.44136075949</c:v>
                </c:pt>
                <c:pt idx="75">
                  <c:v>14110.27066075949</c:v>
                </c:pt>
                <c:pt idx="76">
                  <c:v>14280.09996075949</c:v>
                </c:pt>
                <c:pt idx="77">
                  <c:v>14449.92926075949</c:v>
                </c:pt>
                <c:pt idx="78">
                  <c:v>14619.75856075949</c:v>
                </c:pt>
                <c:pt idx="79">
                  <c:v>14789.58786075949</c:v>
                </c:pt>
                <c:pt idx="80">
                  <c:v>14959.41716075949</c:v>
                </c:pt>
                <c:pt idx="81">
                  <c:v>15129.24646075949</c:v>
                </c:pt>
                <c:pt idx="82">
                  <c:v>15299.07576075949</c:v>
                </c:pt>
                <c:pt idx="83">
                  <c:v>15468.90506075949</c:v>
                </c:pt>
                <c:pt idx="84">
                  <c:v>15638.73436075948</c:v>
                </c:pt>
                <c:pt idx="85">
                  <c:v>15808.56366075949</c:v>
                </c:pt>
                <c:pt idx="86">
                  <c:v>15978.39296075949</c:v>
                </c:pt>
                <c:pt idx="87">
                  <c:v>16148.22226075948</c:v>
                </c:pt>
                <c:pt idx="88">
                  <c:v>16318.05156075949</c:v>
                </c:pt>
                <c:pt idx="89">
                  <c:v>16487.88086075948</c:v>
                </c:pt>
                <c:pt idx="90">
                  <c:v>16657.71016075949</c:v>
                </c:pt>
                <c:pt idx="91">
                  <c:v>16827.53946075949</c:v>
                </c:pt>
                <c:pt idx="92">
                  <c:v>16997.36876075948</c:v>
                </c:pt>
                <c:pt idx="93">
                  <c:v>17167.19806075948</c:v>
                </c:pt>
                <c:pt idx="94">
                  <c:v>17337.02736075948</c:v>
                </c:pt>
                <c:pt idx="95">
                  <c:v>17506.85666075948</c:v>
                </c:pt>
                <c:pt idx="96">
                  <c:v>17676.68596075948</c:v>
                </c:pt>
                <c:pt idx="97">
                  <c:v>17846.51526075948</c:v>
                </c:pt>
                <c:pt idx="98">
                  <c:v>18016.34456075948</c:v>
                </c:pt>
                <c:pt idx="99">
                  <c:v>18186.17386075948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2400.0</c:v>
                </c:pt>
                <c:pt idx="1">
                  <c:v>2400.0</c:v>
                </c:pt>
                <c:pt idx="2">
                  <c:v>2400.0</c:v>
                </c:pt>
                <c:pt idx="3">
                  <c:v>2400.0</c:v>
                </c:pt>
                <c:pt idx="4">
                  <c:v>2400.0</c:v>
                </c:pt>
                <c:pt idx="5">
                  <c:v>2400.0</c:v>
                </c:pt>
                <c:pt idx="6">
                  <c:v>2400.0</c:v>
                </c:pt>
                <c:pt idx="7">
                  <c:v>2400.0</c:v>
                </c:pt>
                <c:pt idx="8">
                  <c:v>2400.0</c:v>
                </c:pt>
                <c:pt idx="9">
                  <c:v>2400.0</c:v>
                </c:pt>
                <c:pt idx="10">
                  <c:v>2400.0</c:v>
                </c:pt>
                <c:pt idx="11">
                  <c:v>2400.0</c:v>
                </c:pt>
                <c:pt idx="12">
                  <c:v>2400.0</c:v>
                </c:pt>
                <c:pt idx="13">
                  <c:v>2400.0</c:v>
                </c:pt>
                <c:pt idx="14">
                  <c:v>2400.0</c:v>
                </c:pt>
                <c:pt idx="15">
                  <c:v>2400.0</c:v>
                </c:pt>
                <c:pt idx="16">
                  <c:v>2400.0</c:v>
                </c:pt>
                <c:pt idx="17">
                  <c:v>2400.0</c:v>
                </c:pt>
                <c:pt idx="18">
                  <c:v>2400.0</c:v>
                </c:pt>
                <c:pt idx="19">
                  <c:v>2400.0</c:v>
                </c:pt>
                <c:pt idx="20">
                  <c:v>2400.0</c:v>
                </c:pt>
                <c:pt idx="21">
                  <c:v>2400.0</c:v>
                </c:pt>
                <c:pt idx="22">
                  <c:v>2400.0</c:v>
                </c:pt>
                <c:pt idx="23">
                  <c:v>2400.0</c:v>
                </c:pt>
                <c:pt idx="24">
                  <c:v>2400.0</c:v>
                </c:pt>
                <c:pt idx="25">
                  <c:v>2424.489795918367</c:v>
                </c:pt>
                <c:pt idx="26">
                  <c:v>2473.469387755102</c:v>
                </c:pt>
                <c:pt idx="27">
                  <c:v>2522.448979591837</c:v>
                </c:pt>
                <c:pt idx="28">
                  <c:v>2571.428571428572</c:v>
                </c:pt>
                <c:pt idx="29">
                  <c:v>2620.408163265306</c:v>
                </c:pt>
                <c:pt idx="30">
                  <c:v>2669.387755102041</c:v>
                </c:pt>
                <c:pt idx="31">
                  <c:v>2718.367346938775</c:v>
                </c:pt>
                <c:pt idx="32">
                  <c:v>2767.34693877551</c:v>
                </c:pt>
                <c:pt idx="33">
                  <c:v>2816.326530612245</c:v>
                </c:pt>
                <c:pt idx="34">
                  <c:v>2865.30612244898</c:v>
                </c:pt>
                <c:pt idx="35">
                  <c:v>2914.285714285714</c:v>
                </c:pt>
                <c:pt idx="36">
                  <c:v>2963.26530612245</c:v>
                </c:pt>
                <c:pt idx="37">
                  <c:v>3012.244897959184</c:v>
                </c:pt>
                <c:pt idx="38">
                  <c:v>3061.224489795918</c:v>
                </c:pt>
                <c:pt idx="39">
                  <c:v>3110.204081632653</c:v>
                </c:pt>
                <c:pt idx="40">
                  <c:v>3159.183673469388</c:v>
                </c:pt>
                <c:pt idx="41">
                  <c:v>3208.163265306122</c:v>
                </c:pt>
                <c:pt idx="42">
                  <c:v>3257.142857142857</c:v>
                </c:pt>
                <c:pt idx="43">
                  <c:v>3306.122448979592</c:v>
                </c:pt>
                <c:pt idx="44">
                  <c:v>3355.102040816327</c:v>
                </c:pt>
                <c:pt idx="45">
                  <c:v>3404.081632653061</c:v>
                </c:pt>
                <c:pt idx="46">
                  <c:v>3453.061224489796</c:v>
                </c:pt>
                <c:pt idx="47">
                  <c:v>3502.040816326531</c:v>
                </c:pt>
                <c:pt idx="48">
                  <c:v>3551.020408163266</c:v>
                </c:pt>
                <c:pt idx="49">
                  <c:v>3600.0</c:v>
                </c:pt>
                <c:pt idx="50">
                  <c:v>43177.1567</c:v>
                </c:pt>
                <c:pt idx="51">
                  <c:v>43154.3134</c:v>
                </c:pt>
                <c:pt idx="52">
                  <c:v>43131.4701</c:v>
                </c:pt>
                <c:pt idx="53">
                  <c:v>43108.6268</c:v>
                </c:pt>
                <c:pt idx="54">
                  <c:v>43085.7835</c:v>
                </c:pt>
                <c:pt idx="55">
                  <c:v>43062.9402</c:v>
                </c:pt>
                <c:pt idx="56">
                  <c:v>43040.0969</c:v>
                </c:pt>
                <c:pt idx="57">
                  <c:v>43017.2536</c:v>
                </c:pt>
                <c:pt idx="58">
                  <c:v>42994.4103</c:v>
                </c:pt>
                <c:pt idx="59">
                  <c:v>42971.567</c:v>
                </c:pt>
                <c:pt idx="60">
                  <c:v>42948.7237</c:v>
                </c:pt>
                <c:pt idx="61">
                  <c:v>42925.8804</c:v>
                </c:pt>
                <c:pt idx="62">
                  <c:v>42903.0371</c:v>
                </c:pt>
                <c:pt idx="63">
                  <c:v>42880.1938</c:v>
                </c:pt>
                <c:pt idx="64">
                  <c:v>42857.3505</c:v>
                </c:pt>
                <c:pt idx="65">
                  <c:v>42834.5072</c:v>
                </c:pt>
                <c:pt idx="66">
                  <c:v>42811.6639</c:v>
                </c:pt>
                <c:pt idx="67">
                  <c:v>42788.8206</c:v>
                </c:pt>
                <c:pt idx="68">
                  <c:v>42765.9773</c:v>
                </c:pt>
                <c:pt idx="69">
                  <c:v>42743.134</c:v>
                </c:pt>
                <c:pt idx="70">
                  <c:v>42720.2907</c:v>
                </c:pt>
                <c:pt idx="71">
                  <c:v>42697.4474</c:v>
                </c:pt>
                <c:pt idx="72">
                  <c:v>42674.6041</c:v>
                </c:pt>
                <c:pt idx="73">
                  <c:v>42651.7608</c:v>
                </c:pt>
                <c:pt idx="74">
                  <c:v>42628.9175</c:v>
                </c:pt>
                <c:pt idx="75">
                  <c:v>42606.0742</c:v>
                </c:pt>
                <c:pt idx="76">
                  <c:v>42583.2309</c:v>
                </c:pt>
                <c:pt idx="77">
                  <c:v>42560.3876</c:v>
                </c:pt>
                <c:pt idx="78">
                  <c:v>42537.5443</c:v>
                </c:pt>
                <c:pt idx="79">
                  <c:v>42514.701</c:v>
                </c:pt>
                <c:pt idx="80">
                  <c:v>42491.8577</c:v>
                </c:pt>
                <c:pt idx="81">
                  <c:v>42469.0144</c:v>
                </c:pt>
                <c:pt idx="82">
                  <c:v>42446.1711</c:v>
                </c:pt>
                <c:pt idx="83">
                  <c:v>42423.3278</c:v>
                </c:pt>
                <c:pt idx="84">
                  <c:v>42400.4845</c:v>
                </c:pt>
                <c:pt idx="85">
                  <c:v>42377.6412</c:v>
                </c:pt>
                <c:pt idx="86">
                  <c:v>42354.7979</c:v>
                </c:pt>
                <c:pt idx="87">
                  <c:v>42331.9546</c:v>
                </c:pt>
                <c:pt idx="88">
                  <c:v>42309.1113</c:v>
                </c:pt>
                <c:pt idx="89">
                  <c:v>42286.268</c:v>
                </c:pt>
                <c:pt idx="90">
                  <c:v>42263.4247</c:v>
                </c:pt>
                <c:pt idx="91">
                  <c:v>42240.5814</c:v>
                </c:pt>
                <c:pt idx="92">
                  <c:v>42217.7381</c:v>
                </c:pt>
                <c:pt idx="93">
                  <c:v>42194.8948</c:v>
                </c:pt>
                <c:pt idx="94">
                  <c:v>42172.0515</c:v>
                </c:pt>
                <c:pt idx="95">
                  <c:v>42149.2082</c:v>
                </c:pt>
                <c:pt idx="96">
                  <c:v>42126.3649</c:v>
                </c:pt>
                <c:pt idx="97">
                  <c:v>42103.5216</c:v>
                </c:pt>
                <c:pt idx="98">
                  <c:v>42080.6783</c:v>
                </c:pt>
                <c:pt idx="99">
                  <c:v>42057.835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643080"/>
        <c:axId val="-20216376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15608.10933960199</c:v>
                </c:pt>
                <c:pt idx="1">
                  <c:v>15608.10933960199</c:v>
                </c:pt>
                <c:pt idx="2">
                  <c:v>15608.10933960199</c:v>
                </c:pt>
                <c:pt idx="3">
                  <c:v>15608.10933960199</c:v>
                </c:pt>
                <c:pt idx="4">
                  <c:v>15608.10933960199</c:v>
                </c:pt>
                <c:pt idx="5">
                  <c:v>15608.10933960199</c:v>
                </c:pt>
                <c:pt idx="6">
                  <c:v>15608.10933960199</c:v>
                </c:pt>
                <c:pt idx="7">
                  <c:v>15608.10933960199</c:v>
                </c:pt>
                <c:pt idx="8">
                  <c:v>15608.10933960199</c:v>
                </c:pt>
                <c:pt idx="9">
                  <c:v>15608.10933960199</c:v>
                </c:pt>
                <c:pt idx="10">
                  <c:v>15608.10933960199</c:v>
                </c:pt>
                <c:pt idx="11">
                  <c:v>15608.10933960199</c:v>
                </c:pt>
                <c:pt idx="12">
                  <c:v>15608.10933960199</c:v>
                </c:pt>
                <c:pt idx="13">
                  <c:v>15608.10933960199</c:v>
                </c:pt>
                <c:pt idx="14">
                  <c:v>15608.10933960199</c:v>
                </c:pt>
                <c:pt idx="15">
                  <c:v>15608.10933960199</c:v>
                </c:pt>
                <c:pt idx="16">
                  <c:v>15608.10933960199</c:v>
                </c:pt>
                <c:pt idx="17">
                  <c:v>15608.10933960199</c:v>
                </c:pt>
                <c:pt idx="18">
                  <c:v>15608.10933960199</c:v>
                </c:pt>
                <c:pt idx="19">
                  <c:v>15608.10933960199</c:v>
                </c:pt>
                <c:pt idx="20">
                  <c:v>15608.10933960199</c:v>
                </c:pt>
                <c:pt idx="21">
                  <c:v>15608.10933960199</c:v>
                </c:pt>
                <c:pt idx="22">
                  <c:v>15608.10933960199</c:v>
                </c:pt>
                <c:pt idx="23">
                  <c:v>15608.10933960199</c:v>
                </c:pt>
                <c:pt idx="24">
                  <c:v>15608.10933960199</c:v>
                </c:pt>
                <c:pt idx="25">
                  <c:v>15608.10933960199</c:v>
                </c:pt>
                <c:pt idx="26">
                  <c:v>15608.10933960199</c:v>
                </c:pt>
                <c:pt idx="27">
                  <c:v>15608.10933960199</c:v>
                </c:pt>
                <c:pt idx="28">
                  <c:v>15608.10933960199</c:v>
                </c:pt>
                <c:pt idx="29">
                  <c:v>15608.10933960199</c:v>
                </c:pt>
                <c:pt idx="30">
                  <c:v>15608.10933960199</c:v>
                </c:pt>
                <c:pt idx="31">
                  <c:v>15608.10933960199</c:v>
                </c:pt>
                <c:pt idx="32">
                  <c:v>15608.10933960199</c:v>
                </c:pt>
                <c:pt idx="33">
                  <c:v>15608.10933960199</c:v>
                </c:pt>
                <c:pt idx="34">
                  <c:v>15608.10933960199</c:v>
                </c:pt>
                <c:pt idx="35">
                  <c:v>15608.10933960199</c:v>
                </c:pt>
                <c:pt idx="36">
                  <c:v>15608.10933960199</c:v>
                </c:pt>
                <c:pt idx="37">
                  <c:v>15608.10933960199</c:v>
                </c:pt>
                <c:pt idx="38">
                  <c:v>15608.10933960199</c:v>
                </c:pt>
                <c:pt idx="39">
                  <c:v>15608.10933960199</c:v>
                </c:pt>
                <c:pt idx="40">
                  <c:v>15608.10933960199</c:v>
                </c:pt>
                <c:pt idx="41">
                  <c:v>15608.10933960199</c:v>
                </c:pt>
                <c:pt idx="42">
                  <c:v>15608.10933960199</c:v>
                </c:pt>
                <c:pt idx="43">
                  <c:v>15608.10933960199</c:v>
                </c:pt>
                <c:pt idx="44">
                  <c:v>15608.10933960199</c:v>
                </c:pt>
                <c:pt idx="45">
                  <c:v>15608.10933960199</c:v>
                </c:pt>
                <c:pt idx="46">
                  <c:v>15608.10933960199</c:v>
                </c:pt>
                <c:pt idx="47">
                  <c:v>15608.10933960199</c:v>
                </c:pt>
                <c:pt idx="48">
                  <c:v>15608.10933960199</c:v>
                </c:pt>
                <c:pt idx="49">
                  <c:v>15608.10933960199</c:v>
                </c:pt>
                <c:pt idx="50">
                  <c:v>15608.10933960199</c:v>
                </c:pt>
                <c:pt idx="51">
                  <c:v>15608.10933960199</c:v>
                </c:pt>
                <c:pt idx="52">
                  <c:v>15608.10933960199</c:v>
                </c:pt>
                <c:pt idx="53">
                  <c:v>15608.10933960199</c:v>
                </c:pt>
                <c:pt idx="54">
                  <c:v>15608.10933960199</c:v>
                </c:pt>
                <c:pt idx="55">
                  <c:v>15608.10933960199</c:v>
                </c:pt>
                <c:pt idx="56">
                  <c:v>15608.10933960199</c:v>
                </c:pt>
                <c:pt idx="57">
                  <c:v>15608.10933960199</c:v>
                </c:pt>
                <c:pt idx="58">
                  <c:v>15608.10933960199</c:v>
                </c:pt>
                <c:pt idx="59">
                  <c:v>15608.10933960199</c:v>
                </c:pt>
                <c:pt idx="60">
                  <c:v>15608.10933960199</c:v>
                </c:pt>
                <c:pt idx="61">
                  <c:v>15608.10933960199</c:v>
                </c:pt>
                <c:pt idx="62">
                  <c:v>15608.10933960199</c:v>
                </c:pt>
                <c:pt idx="63">
                  <c:v>15608.10933960199</c:v>
                </c:pt>
                <c:pt idx="64">
                  <c:v>15608.10933960199</c:v>
                </c:pt>
                <c:pt idx="65">
                  <c:v>15608.10933960199</c:v>
                </c:pt>
                <c:pt idx="66">
                  <c:v>15608.10933960199</c:v>
                </c:pt>
                <c:pt idx="67">
                  <c:v>15608.10933960199</c:v>
                </c:pt>
                <c:pt idx="68">
                  <c:v>15608.10933960199</c:v>
                </c:pt>
                <c:pt idx="69">
                  <c:v>15608.10933960199</c:v>
                </c:pt>
                <c:pt idx="70">
                  <c:v>15608.10933960199</c:v>
                </c:pt>
                <c:pt idx="71">
                  <c:v>15608.10933960199</c:v>
                </c:pt>
                <c:pt idx="72">
                  <c:v>15608.10933960199</c:v>
                </c:pt>
                <c:pt idx="73">
                  <c:v>15608.10933960199</c:v>
                </c:pt>
                <c:pt idx="74">
                  <c:v>15608.10933960199</c:v>
                </c:pt>
                <c:pt idx="75">
                  <c:v>15608.10933960199</c:v>
                </c:pt>
                <c:pt idx="76">
                  <c:v>15608.10933960199</c:v>
                </c:pt>
                <c:pt idx="77">
                  <c:v>15608.10933960199</c:v>
                </c:pt>
                <c:pt idx="78">
                  <c:v>15608.10933960199</c:v>
                </c:pt>
                <c:pt idx="79">
                  <c:v>15608.10933960199</c:v>
                </c:pt>
                <c:pt idx="80">
                  <c:v>15608.10933960199</c:v>
                </c:pt>
                <c:pt idx="81">
                  <c:v>15608.10933960199</c:v>
                </c:pt>
                <c:pt idx="82">
                  <c:v>15608.10933960199</c:v>
                </c:pt>
                <c:pt idx="83">
                  <c:v>15608.10933960199</c:v>
                </c:pt>
                <c:pt idx="84">
                  <c:v>15608.10933960199</c:v>
                </c:pt>
                <c:pt idx="85">
                  <c:v>15608.10933960199</c:v>
                </c:pt>
                <c:pt idx="86">
                  <c:v>15608.10933960199</c:v>
                </c:pt>
                <c:pt idx="87">
                  <c:v>15608.10933960199</c:v>
                </c:pt>
                <c:pt idx="88">
                  <c:v>15608.10933960199</c:v>
                </c:pt>
                <c:pt idx="89">
                  <c:v>15608.10933960199</c:v>
                </c:pt>
                <c:pt idx="90">
                  <c:v>15608.10933960199</c:v>
                </c:pt>
                <c:pt idx="91">
                  <c:v>15608.10933960199</c:v>
                </c:pt>
                <c:pt idx="92">
                  <c:v>15608.10933960199</c:v>
                </c:pt>
                <c:pt idx="93">
                  <c:v>15608.10933960199</c:v>
                </c:pt>
                <c:pt idx="94">
                  <c:v>15608.10933960199</c:v>
                </c:pt>
                <c:pt idx="95">
                  <c:v>15608.10933960199</c:v>
                </c:pt>
                <c:pt idx="96">
                  <c:v>15608.10933960199</c:v>
                </c:pt>
                <c:pt idx="97">
                  <c:v>15608.10933960199</c:v>
                </c:pt>
                <c:pt idx="98">
                  <c:v>15608.10933960199</c:v>
                </c:pt>
                <c:pt idx="99">
                  <c:v>15608.10933960199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35379.14659191677</c:v>
                </c:pt>
                <c:pt idx="1">
                  <c:v>35379.14659191677</c:v>
                </c:pt>
                <c:pt idx="2">
                  <c:v>35379.14659191677</c:v>
                </c:pt>
                <c:pt idx="3">
                  <c:v>35379.14659191677</c:v>
                </c:pt>
                <c:pt idx="4">
                  <c:v>35379.14659191677</c:v>
                </c:pt>
                <c:pt idx="5">
                  <c:v>35379.14659191677</c:v>
                </c:pt>
                <c:pt idx="6">
                  <c:v>35379.14659191677</c:v>
                </c:pt>
                <c:pt idx="7">
                  <c:v>35379.14659191677</c:v>
                </c:pt>
                <c:pt idx="8">
                  <c:v>35379.14659191677</c:v>
                </c:pt>
                <c:pt idx="9">
                  <c:v>35379.14659191677</c:v>
                </c:pt>
                <c:pt idx="10">
                  <c:v>35379.14659191677</c:v>
                </c:pt>
                <c:pt idx="11">
                  <c:v>35379.14659191677</c:v>
                </c:pt>
                <c:pt idx="12">
                  <c:v>35379.14659191677</c:v>
                </c:pt>
                <c:pt idx="13">
                  <c:v>35379.14659191677</c:v>
                </c:pt>
                <c:pt idx="14">
                  <c:v>35379.14659191677</c:v>
                </c:pt>
                <c:pt idx="15">
                  <c:v>35379.14659191677</c:v>
                </c:pt>
                <c:pt idx="16">
                  <c:v>35379.14659191677</c:v>
                </c:pt>
                <c:pt idx="17">
                  <c:v>35379.14659191677</c:v>
                </c:pt>
                <c:pt idx="18">
                  <c:v>35379.14659191677</c:v>
                </c:pt>
                <c:pt idx="19">
                  <c:v>35379.14659191677</c:v>
                </c:pt>
                <c:pt idx="20">
                  <c:v>35379.14659191677</c:v>
                </c:pt>
                <c:pt idx="21">
                  <c:v>35379.14659191677</c:v>
                </c:pt>
                <c:pt idx="22">
                  <c:v>35379.14659191677</c:v>
                </c:pt>
                <c:pt idx="23">
                  <c:v>35379.14659191677</c:v>
                </c:pt>
                <c:pt idx="24">
                  <c:v>35379.14659191677</c:v>
                </c:pt>
                <c:pt idx="25">
                  <c:v>35616.47016104111</c:v>
                </c:pt>
                <c:pt idx="26">
                  <c:v>36091.11729928977</c:v>
                </c:pt>
                <c:pt idx="27">
                  <c:v>36565.76443753845</c:v>
                </c:pt>
                <c:pt idx="28">
                  <c:v>37040.41157578712</c:v>
                </c:pt>
                <c:pt idx="29">
                  <c:v>37515.05871403579</c:v>
                </c:pt>
                <c:pt idx="30">
                  <c:v>37989.70585228447</c:v>
                </c:pt>
                <c:pt idx="31">
                  <c:v>38464.35299053314</c:v>
                </c:pt>
                <c:pt idx="32">
                  <c:v>38939.00012878182</c:v>
                </c:pt>
                <c:pt idx="33">
                  <c:v>39413.64726703049</c:v>
                </c:pt>
                <c:pt idx="34">
                  <c:v>39888.29440527916</c:v>
                </c:pt>
                <c:pt idx="35">
                  <c:v>40362.94154352784</c:v>
                </c:pt>
                <c:pt idx="36">
                  <c:v>40837.5886817765</c:v>
                </c:pt>
                <c:pt idx="37">
                  <c:v>41312.23582002518</c:v>
                </c:pt>
                <c:pt idx="38">
                  <c:v>41786.88295827385</c:v>
                </c:pt>
                <c:pt idx="39">
                  <c:v>42261.53009652254</c:v>
                </c:pt>
                <c:pt idx="40">
                  <c:v>42736.1772347712</c:v>
                </c:pt>
                <c:pt idx="41">
                  <c:v>43210.82437301988</c:v>
                </c:pt>
                <c:pt idx="42">
                  <c:v>43685.47151126855</c:v>
                </c:pt>
                <c:pt idx="43">
                  <c:v>44160.11864951722</c:v>
                </c:pt>
                <c:pt idx="44">
                  <c:v>44634.76578776589</c:v>
                </c:pt>
                <c:pt idx="45">
                  <c:v>45109.41292601457</c:v>
                </c:pt>
                <c:pt idx="46">
                  <c:v>45584.06006426324</c:v>
                </c:pt>
                <c:pt idx="47">
                  <c:v>46058.70720251191</c:v>
                </c:pt>
                <c:pt idx="48">
                  <c:v>46533.3543407606</c:v>
                </c:pt>
                <c:pt idx="49">
                  <c:v>47008.00147900926</c:v>
                </c:pt>
                <c:pt idx="50">
                  <c:v>370672.2364528591</c:v>
                </c:pt>
                <c:pt idx="51">
                  <c:v>375941.1202528591</c:v>
                </c:pt>
                <c:pt idx="52">
                  <c:v>381210.0040528591</c:v>
                </c:pt>
                <c:pt idx="53">
                  <c:v>386478.8878528591</c:v>
                </c:pt>
                <c:pt idx="54">
                  <c:v>391747.7716528591</c:v>
                </c:pt>
                <c:pt idx="55">
                  <c:v>397016.6554528592</c:v>
                </c:pt>
                <c:pt idx="56">
                  <c:v>402285.5392528591</c:v>
                </c:pt>
                <c:pt idx="57">
                  <c:v>407554.423052859</c:v>
                </c:pt>
                <c:pt idx="58">
                  <c:v>412823.3068528592</c:v>
                </c:pt>
                <c:pt idx="59">
                  <c:v>418092.1906528591</c:v>
                </c:pt>
                <c:pt idx="60">
                  <c:v>423361.0744528591</c:v>
                </c:pt>
                <c:pt idx="61">
                  <c:v>428629.9582528592</c:v>
                </c:pt>
                <c:pt idx="62">
                  <c:v>433898.8420528592</c:v>
                </c:pt>
                <c:pt idx="63">
                  <c:v>439167.7258528593</c:v>
                </c:pt>
                <c:pt idx="64">
                  <c:v>444436.6096528591</c:v>
                </c:pt>
                <c:pt idx="65">
                  <c:v>449705.493452859</c:v>
                </c:pt>
                <c:pt idx="66">
                  <c:v>454974.3772528592</c:v>
                </c:pt>
                <c:pt idx="67">
                  <c:v>460243.2610528591</c:v>
                </c:pt>
                <c:pt idx="68">
                  <c:v>465512.1448528592</c:v>
                </c:pt>
                <c:pt idx="69">
                  <c:v>470781.0286528592</c:v>
                </c:pt>
                <c:pt idx="70">
                  <c:v>476049.9124528592</c:v>
                </c:pt>
                <c:pt idx="71">
                  <c:v>481318.7962528591</c:v>
                </c:pt>
                <c:pt idx="72">
                  <c:v>486587.6800528591</c:v>
                </c:pt>
                <c:pt idx="73">
                  <c:v>491856.5638528592</c:v>
                </c:pt>
                <c:pt idx="74">
                  <c:v>497125.4476528591</c:v>
                </c:pt>
                <c:pt idx="75">
                  <c:v>502394.3314528591</c:v>
                </c:pt>
                <c:pt idx="76">
                  <c:v>507663.2152528592</c:v>
                </c:pt>
                <c:pt idx="77">
                  <c:v>512932.0990528592</c:v>
                </c:pt>
                <c:pt idx="78">
                  <c:v>518200.9828528592</c:v>
                </c:pt>
                <c:pt idx="79">
                  <c:v>523469.8666528593</c:v>
                </c:pt>
                <c:pt idx="80">
                  <c:v>528738.7504528592</c:v>
                </c:pt>
                <c:pt idx="81">
                  <c:v>534007.6342528592</c:v>
                </c:pt>
                <c:pt idx="82">
                  <c:v>539276.5180528591</c:v>
                </c:pt>
                <c:pt idx="83">
                  <c:v>544545.4018528593</c:v>
                </c:pt>
                <c:pt idx="84">
                  <c:v>549814.2856528593</c:v>
                </c:pt>
                <c:pt idx="85">
                  <c:v>555083.1694528592</c:v>
                </c:pt>
                <c:pt idx="86">
                  <c:v>560352.0532528591</c:v>
                </c:pt>
                <c:pt idx="87">
                  <c:v>565620.9370528592</c:v>
                </c:pt>
                <c:pt idx="88">
                  <c:v>570889.8208528591</c:v>
                </c:pt>
                <c:pt idx="89">
                  <c:v>576158.7046528592</c:v>
                </c:pt>
                <c:pt idx="90">
                  <c:v>581427.5884528592</c:v>
                </c:pt>
                <c:pt idx="91">
                  <c:v>586696.4722528592</c:v>
                </c:pt>
                <c:pt idx="92">
                  <c:v>591965.3560528592</c:v>
                </c:pt>
                <c:pt idx="93">
                  <c:v>597234.2398528593</c:v>
                </c:pt>
                <c:pt idx="94">
                  <c:v>602503.1236528591</c:v>
                </c:pt>
                <c:pt idx="95">
                  <c:v>607772.0074528591</c:v>
                </c:pt>
                <c:pt idx="96">
                  <c:v>613040.8912528592</c:v>
                </c:pt>
                <c:pt idx="97">
                  <c:v>618309.7750528592</c:v>
                </c:pt>
                <c:pt idx="98">
                  <c:v>623578.6588528592</c:v>
                </c:pt>
                <c:pt idx="99">
                  <c:v>628847.5426528591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643080"/>
        <c:axId val="-2021637672"/>
      </c:lineChart>
      <c:catAx>
        <c:axId val="-202164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637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16376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64308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0.0901120797011208</c:v>
                </c:pt>
                <c:pt idx="1">
                  <c:v>0.0901120797011208</c:v>
                </c:pt>
                <c:pt idx="2" formatCode="0.0%">
                  <c:v>0.0901120797011208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0.129696948941469</c:v>
                </c:pt>
                <c:pt idx="2" formatCode="0.0%">
                  <c:v>0.129696948941469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0.203461273972603</c:v>
                </c:pt>
                <c:pt idx="2" formatCode="0.0%">
                  <c:v>0.197285625273283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0.0292502465753425</c:v>
                </c:pt>
                <c:pt idx="2" formatCode="0.0%">
                  <c:v>0.0293803945437992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0.0600959611457036</c:v>
                </c:pt>
                <c:pt idx="2" formatCode="0.0%">
                  <c:v>0.0600959611457036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0.00470112079701121</c:v>
                </c:pt>
                <c:pt idx="1">
                  <c:v>0.00470112079701121</c:v>
                </c:pt>
                <c:pt idx="2" formatCode="0.0%">
                  <c:v>0.00447102856459627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0.014252801992528</c:v>
                </c:pt>
                <c:pt idx="1">
                  <c:v>0.014252801992528</c:v>
                </c:pt>
                <c:pt idx="2" formatCode="0.0%">
                  <c:v>0.014252801992528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0.00891033623910336</c:v>
                </c:pt>
                <c:pt idx="1">
                  <c:v>0.00891033623910336</c:v>
                </c:pt>
                <c:pt idx="2" formatCode="0.0%">
                  <c:v>0.00891033623910336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0.0694341414694894</c:v>
                </c:pt>
                <c:pt idx="2" formatCode="0.0%">
                  <c:v>0.0694341414694894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0.0556396231420107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0.321704459775841</c:v>
                </c:pt>
                <c:pt idx="1">
                  <c:v>0.321704459775841</c:v>
                </c:pt>
                <c:pt idx="2" formatCode="0.0%">
                  <c:v>0.323289330857272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0.581563202988792</c:v>
                </c:pt>
                <c:pt idx="1">
                  <c:v>0.581563202988792</c:v>
                </c:pt>
                <c:pt idx="2" formatCode="0.0%">
                  <c:v>-0.0242349385370431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591400"/>
        <c:axId val="-2095714232"/>
      </c:barChart>
      <c:catAx>
        <c:axId val="213459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571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571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591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0.0615115479452055</c:v>
                </c:pt>
                <c:pt idx="2" formatCode="0.0%">
                  <c:v>0.0615115479452055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0.0206819925280199</c:v>
                </c:pt>
                <c:pt idx="2" formatCode="0.0%">
                  <c:v>0.0206819925280199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0.0353505653798257</c:v>
                </c:pt>
                <c:pt idx="2" formatCode="0.0%">
                  <c:v>0.0353505653798257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0.0264151625155666</c:v>
                </c:pt>
                <c:pt idx="2" formatCode="0.0%">
                  <c:v>0.0264151625155666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-0.00070707548298847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0.0234824998470936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0.00704462376066718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0.189052836239103</c:v>
                </c:pt>
                <c:pt idx="1">
                  <c:v>0.189052836239103</c:v>
                </c:pt>
                <c:pt idx="2" formatCode="0.0%">
                  <c:v>0.188215943541249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0.711616338729764</c:v>
                </c:pt>
                <c:pt idx="1">
                  <c:v>0.711616338729764</c:v>
                </c:pt>
                <c:pt idx="2" formatCode="0.0%">
                  <c:v>0.513167818895563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64032616"/>
        <c:axId val="2064109096"/>
      </c:barChart>
      <c:catAx>
        <c:axId val="206403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6410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410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6403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0.047251400996264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0.117819031772732</c:v>
                </c:pt>
                <c:pt idx="1">
                  <c:v>0.0488476348939349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0.245290896120636</c:v>
                </c:pt>
                <c:pt idx="1">
                  <c:v>0.101697323057446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0.100254130345324</c:v>
                </c:pt>
                <c:pt idx="1">
                  <c:v>0.0415652469896698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0.187423622355137</c:v>
                </c:pt>
                <c:pt idx="1">
                  <c:v>0.0777056179935554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0.00516038287573781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0.178360740817291</c:v>
                </c:pt>
                <c:pt idx="1">
                  <c:v>0.178360740817291</c:v>
                </c:pt>
                <c:pt idx="2">
                  <c:v>0.178360740817291</c:v>
                </c:pt>
                <c:pt idx="3">
                  <c:v>0.178360740817291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0.380971857659224</c:v>
                </c:pt>
                <c:pt idx="2">
                  <c:v>0.650787680593829</c:v>
                </c:pt>
                <c:pt idx="3">
                  <c:v>0.598375896721828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1858968"/>
        <c:axId val="-2011855656"/>
      </c:barChart>
      <c:catAx>
        <c:axId val="-20118589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1855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1855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1858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0.246046191780822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0.0827279701120797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0.141402261519303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0.0264151625155666</c:v>
                </c:pt>
                <c:pt idx="1">
                  <c:v>0.0264151625155666</c:v>
                </c:pt>
                <c:pt idx="2">
                  <c:v>0.0264151625155666</c:v>
                </c:pt>
                <c:pt idx="3">
                  <c:v>0.0264151625155666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0.0140892475213344</c:v>
                </c:pt>
                <c:pt idx="3">
                  <c:v>0.0140892475213344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0.188215943541249</c:v>
                </c:pt>
                <c:pt idx="1">
                  <c:v>0.188215943541249</c:v>
                </c:pt>
                <c:pt idx="2">
                  <c:v>0.188215943541249</c:v>
                </c:pt>
                <c:pt idx="3">
                  <c:v>0.188215943541249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0.0418730496140883</c:v>
                </c:pt>
                <c:pt idx="1">
                  <c:v>0.277566224220926</c:v>
                </c:pt>
                <c:pt idx="2">
                  <c:v>-0.00181972381308663</c:v>
                </c:pt>
                <c:pt idx="3">
                  <c:v>-0.00181972381308663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555768"/>
        <c:axId val="-2016552456"/>
      </c:barChart>
      <c:catAx>
        <c:axId val="-20165557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5524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552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555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0.0510635118306351</c:v>
                </c:pt>
                <c:pt idx="1">
                  <c:v>0.0510635118306351</c:v>
                </c:pt>
                <c:pt idx="2">
                  <c:v>0.0991232876712329</c:v>
                </c:pt>
                <c:pt idx="3">
                  <c:v>0.0991232876712328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0.216161581569116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0.0935526863712033</c:v>
                </c:pt>
                <c:pt idx="1">
                  <c:v>0.0731139802954633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0.265595563990387</c:v>
                </c:pt>
                <c:pt idx="1">
                  <c:v>0.207570189434271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0.0796055023750801</c:v>
                </c:pt>
                <c:pt idx="1">
                  <c:v>0.0622138749599137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0.0314178333822237</c:v>
                </c:pt>
                <c:pt idx="1">
                  <c:v>0.0245538951358336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0.00419966791199668</c:v>
                </c:pt>
                <c:pt idx="3">
                  <c:v>0.00206849315068493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0.0237546699875467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0.0297011207970112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0.145415895182487</c:v>
                </c:pt>
                <c:pt idx="1">
                  <c:v>0.087269314857902</c:v>
                </c:pt>
                <c:pt idx="2">
                  <c:v>0.116342605020195</c:v>
                </c:pt>
                <c:pt idx="3">
                  <c:v>0.145415895182487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0.22757384503715</c:v>
                </c:pt>
                <c:pt idx="1">
                  <c:v>0.22757384503715</c:v>
                </c:pt>
                <c:pt idx="2">
                  <c:v>0.22757384503715</c:v>
                </c:pt>
                <c:pt idx="3">
                  <c:v>0.22757384503715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0.154919775808533</c:v>
                </c:pt>
                <c:pt idx="2">
                  <c:v>0.470740102516139</c:v>
                </c:pt>
                <c:pt idx="3">
                  <c:v>0.227636405546042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688936"/>
        <c:axId val="-2014685560"/>
      </c:barChart>
      <c:catAx>
        <c:axId val="-2014688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855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468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88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0.0612762141967621</c:v>
                </c:pt>
                <c:pt idx="1">
                  <c:v>0.0612762141967621</c:v>
                </c:pt>
                <c:pt idx="2">
                  <c:v>0.118947945205479</c:v>
                </c:pt>
                <c:pt idx="3">
                  <c:v>0.118947945205479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0.518787795765878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0.0549776292725227</c:v>
                </c:pt>
                <c:pt idx="1">
                  <c:v>0.0576887537902253</c:v>
                </c:pt>
                <c:pt idx="2">
                  <c:v>0.0533736685539392</c:v>
                </c:pt>
                <c:pt idx="3">
                  <c:v>0.000626615049979369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0.260311103209738</c:v>
                </c:pt>
                <c:pt idx="1">
                  <c:v>0.273147884705786</c:v>
                </c:pt>
                <c:pt idx="2">
                  <c:v>0.252716581771029</c:v>
                </c:pt>
                <c:pt idx="3">
                  <c:v>0.00296693140657982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0.0387663465386266</c:v>
                </c:pt>
                <c:pt idx="1">
                  <c:v>0.0406780403303259</c:v>
                </c:pt>
                <c:pt idx="2">
                  <c:v>0.0376353465687529</c:v>
                </c:pt>
                <c:pt idx="3">
                  <c:v>0.000441844737491432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0.0792944033434662</c:v>
                </c:pt>
                <c:pt idx="1">
                  <c:v>0.0832046665517146</c:v>
                </c:pt>
                <c:pt idx="2">
                  <c:v>0.0769810058789087</c:v>
                </c:pt>
                <c:pt idx="3">
                  <c:v>0.000903768808724959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0.011982356553118</c:v>
                </c:pt>
                <c:pt idx="3">
                  <c:v>0.00590175770526707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0.0570112079701121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0.0356413449564134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0.0694341414694894</c:v>
                </c:pt>
                <c:pt idx="1">
                  <c:v>0.0694341414694894</c:v>
                </c:pt>
                <c:pt idx="2">
                  <c:v>0.0694341414694894</c:v>
                </c:pt>
                <c:pt idx="3">
                  <c:v>0.0694341414694894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0.323289330857272</c:v>
                </c:pt>
                <c:pt idx="1">
                  <c:v>0.323289330857272</c:v>
                </c:pt>
                <c:pt idx="2">
                  <c:v>0.323289330857272</c:v>
                </c:pt>
                <c:pt idx="3">
                  <c:v>0.323289330857272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-0.0969397541481727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613320"/>
        <c:axId val="-2014609944"/>
      </c:barChart>
      <c:catAx>
        <c:axId val="-20146133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09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4609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13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0.058335323055167</c:v>
                </c:pt>
                <c:pt idx="2">
                  <c:v>0.058335323055167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0.0044424592172781</c:v>
                </c:pt>
                <c:pt idx="2">
                  <c:v>0.0044424592172781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0.0143594641366565</c:v>
                </c:pt>
                <c:pt idx="2">
                  <c:v>0.0144231441101871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0.0684318212762536</c:v>
                </c:pt>
                <c:pt idx="2">
                  <c:v>0.0684318212762536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0.201929964421732</c:v>
                </c:pt>
                <c:pt idx="2">
                  <c:v>0.201929964421732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0.0919903171254556</c:v>
                </c:pt>
                <c:pt idx="2">
                  <c:v>0.0924650223826835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0.0188467966793616</c:v>
                </c:pt>
                <c:pt idx="2">
                  <c:v>0.0188467966793616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0.448304900537115</c:v>
                </c:pt>
                <c:pt idx="2">
                  <c:v>0.448304900537115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0.0125869677822879</c:v>
                </c:pt>
                <c:pt idx="2">
                  <c:v>0.0125869677822879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0.0807719857686927</c:v>
                </c:pt>
                <c:pt idx="2">
                  <c:v>0.0807719857686927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420056"/>
        <c:axId val="2115550520"/>
      </c:barChart>
      <c:catAx>
        <c:axId val="-201342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55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55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420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</sheetNames>
    <definedNames>
      <definedName name="WB_summary" refersTo="='WB'!$CP$9"/>
    </definedNames>
    <sheetDataSet>
      <sheetData sheetId="0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9511.7138055715404</v>
          </cell>
          <cell r="E1031">
            <v>9511.7138055715404</v>
          </cell>
          <cell r="H1031">
            <v>9511.7138055715404</v>
          </cell>
          <cell r="J1031">
            <v>7926.4281713096143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0.64758815645729861</v>
          </cell>
          <cell r="E1038">
            <v>0.64758815645729861</v>
          </cell>
          <cell r="H1038">
            <v>0.64758815645729861</v>
          </cell>
          <cell r="J1038">
            <v>0.64758815645729861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7.5093399750934001E-2</v>
          </cell>
          <cell r="I1044">
            <v>0</v>
          </cell>
          <cell r="J1044">
            <v>9.0112079701120812E-2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1.5670402656704026E-3</v>
          </cell>
          <cell r="I1050">
            <v>0</v>
          </cell>
          <cell r="J1050">
            <v>4.7011207970112075E-3</v>
          </cell>
          <cell r="K1050">
            <v>1.4103362391033623E-2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5.9386674968866749E-3</v>
          </cell>
          <cell r="I1051">
            <v>0</v>
          </cell>
          <cell r="J1051">
            <v>1.4252801992528021E-2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7.4252801992528029E-3</v>
          </cell>
          <cell r="I1052">
            <v>0</v>
          </cell>
          <cell r="J1052">
            <v>8.9103362391033634E-3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0.03</v>
          </cell>
          <cell r="E1054">
            <v>0</v>
          </cell>
          <cell r="F1054">
            <v>0.05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0.18905283623910332</v>
          </cell>
          <cell r="D1067">
            <v>3.5507921770247641E-2</v>
          </cell>
          <cell r="E1067">
            <v>0.17713712017434619</v>
          </cell>
          <cell r="F1067">
            <v>4.7423637835004792E-2</v>
          </cell>
          <cell r="H1067">
            <v>0.22740576089663758</v>
          </cell>
          <cell r="I1067">
            <v>-2.8450028872866046E-3</v>
          </cell>
          <cell r="J1067">
            <v>0.32170445977584061</v>
          </cell>
          <cell r="K1067">
            <v>-9.7143701766489635E-2</v>
          </cell>
        </row>
        <row r="1068">
          <cell r="A1068" t="str">
            <v>Purchase - staple</v>
          </cell>
          <cell r="C1068">
            <v>0.7116163387297636</v>
          </cell>
          <cell r="E1068">
            <v>0.64870136986301374</v>
          </cell>
          <cell r="H1068">
            <v>0.61046594022415945</v>
          </cell>
          <cell r="J1068">
            <v>0.58156320298879205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110</v>
          </cell>
          <cell r="E1085">
            <v>640</v>
          </cell>
          <cell r="F1085">
            <v>110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1459.3652991358156</v>
      </c>
      <c r="S7" s="222">
        <f>IF($B$81=0,0,(SUMIF($N$6:$N$28,$U7,L$6:L$28)+SUMIF($N$91:$N$118,$U7,L$91:L$118))*$I$83*Poor!$B$81/$B$81)</f>
        <v>1459.3652991358156</v>
      </c>
      <c r="T7" s="222">
        <f>IF($B$81=0,0,(SUMIF($N$6:$N$28,$U7,M$6:M$28)+SUMIF($N$91:$N$118,$U7,M$91:M$118))*$I$83*Poor!$B$81/$B$81)</f>
        <v>1459.3652991358156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0.16666666666666666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6.1511547945205469E-2</v>
      </c>
      <c r="J9" s="24">
        <f t="shared" si="3"/>
        <v>6.1511547945205469E-2</v>
      </c>
      <c r="K9" s="22">
        <f t="shared" si="4"/>
        <v>6.1511547945205469E-2</v>
      </c>
      <c r="L9" s="22">
        <f t="shared" si="5"/>
        <v>6.1511547945205469E-2</v>
      </c>
      <c r="M9" s="224">
        <f t="shared" si="6"/>
        <v>6.1511547945205469E-2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0.24604619178082188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0.24604619178082188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6.1511547945205469E-2</v>
      </c>
      <c r="AJ9" s="120">
        <f t="shared" si="14"/>
        <v>0.12302309589041094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1</v>
      </c>
      <c r="H10" s="24">
        <f t="shared" si="1"/>
        <v>1</v>
      </c>
      <c r="I10" s="22">
        <f t="shared" si="2"/>
        <v>2.0681992528019926E-2</v>
      </c>
      <c r="J10" s="24">
        <f t="shared" si="3"/>
        <v>2.0681992528019926E-2</v>
      </c>
      <c r="K10" s="22">
        <f t="shared" si="4"/>
        <v>2.0681992528019926E-2</v>
      </c>
      <c r="L10" s="22">
        <f t="shared" si="5"/>
        <v>2.0681992528019926E-2</v>
      </c>
      <c r="M10" s="224">
        <f t="shared" si="6"/>
        <v>2.0681992528019926E-2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8.2727970112079705E-2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8.2727970112079705E-2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2.0681992528019926E-2</v>
      </c>
      <c r="AJ10" s="120">
        <f t="shared" si="14"/>
        <v>4.1363985056039852E-2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1</v>
      </c>
      <c r="H11" s="24">
        <f t="shared" si="1"/>
        <v>1</v>
      </c>
      <c r="I11" s="22">
        <f t="shared" si="2"/>
        <v>3.5350565379825657E-2</v>
      </c>
      <c r="J11" s="24">
        <f t="shared" si="3"/>
        <v>3.5350565379825657E-2</v>
      </c>
      <c r="K11" s="22">
        <f t="shared" si="4"/>
        <v>3.5350565379825657E-2</v>
      </c>
      <c r="L11" s="22">
        <f t="shared" si="5"/>
        <v>3.5350565379825657E-2</v>
      </c>
      <c r="M11" s="224">
        <f t="shared" si="6"/>
        <v>3.5350565379825657E-2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635</v>
      </c>
      <c r="S11" s="222">
        <f>IF($B$81=0,0,(SUMIF($N$6:$N$28,$U11,L$6:L$28)+SUMIF($N$91:$N$118,$U11,L$91:L$118))*$I$83*Poor!$B$81/$B$81)</f>
        <v>635</v>
      </c>
      <c r="T11" s="222">
        <f>IF($B$81=0,0,(SUMIF($N$6:$N$28,$U11,M$6:M$28)+SUMIF($N$91:$N$118,$U11,M$91:M$118))*$I$83*Poor!$B$81/$B$81)</f>
        <v>635</v>
      </c>
      <c r="U11" s="223">
        <v>5</v>
      </c>
      <c r="V11" s="56"/>
      <c r="W11" s="115"/>
      <c r="X11" s="118">
        <f>Poor!X11</f>
        <v>1</v>
      </c>
      <c r="Y11" s="184">
        <f t="shared" si="9"/>
        <v>0.14140226151930263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0.14140226151930263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3.5350565379825657E-2</v>
      </c>
      <c r="AJ11" s="120">
        <f t="shared" si="14"/>
        <v>7.0701130759651315E-2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640</v>
      </c>
      <c r="S12" s="222">
        <f>IF($B$81=0,0,(SUMIF($N$6:$N$28,$U12,L$6:L$28)+SUMIF($N$91:$N$118,$U12,L$91:L$118))*$I$83*Poor!$B$81/$B$81)</f>
        <v>640</v>
      </c>
      <c r="T12" s="222">
        <f>IF($B$81=0,0,(SUMIF($N$6:$N$28,$U12,M$6:M$28)+SUMIF($N$91:$N$118,$U12,M$91:M$118))*$I$83*Poor!$B$81/$B$81)</f>
        <v>631.84846073235178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6010</v>
      </c>
      <c r="S13" s="222">
        <f>IF($B$81=0,0,(SUMIF($N$6:$N$28,$U13,L$6:L$28)+SUMIF($N$91:$N$118,$U13,L$91:L$118))*$I$83*Poor!$B$81/$B$81)</f>
        <v>6010</v>
      </c>
      <c r="T13" s="222">
        <f>IF($B$81=0,0,(SUMIF($N$6:$N$28,$U13,M$6:M$28)+SUMIF($N$91:$N$118,$U13,M$91:M$118))*$I$83*Poor!$B$81/$B$81)</f>
        <v>6010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1</v>
      </c>
      <c r="F15" s="22"/>
      <c r="H15" s="24">
        <f t="shared" si="1"/>
        <v>1</v>
      </c>
      <c r="I15" s="22">
        <f t="shared" si="2"/>
        <v>2.6415162515566623E-2</v>
      </c>
      <c r="J15" s="24">
        <f t="shared" ref="J15:J25" si="17">IF(I$32&lt;=1+I131,I15,B15*H15+J$33*(I15-B15*H15))</f>
        <v>2.6415162515566623E-2</v>
      </c>
      <c r="K15" s="22">
        <f t="shared" si="4"/>
        <v>2.6415162515566623E-2</v>
      </c>
      <c r="L15" s="22">
        <f t="shared" si="5"/>
        <v>2.6415162515566623E-2</v>
      </c>
      <c r="M15" s="226">
        <f t="shared" si="6"/>
        <v>2.6415162515566623E-2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0.10566065006226649</v>
      </c>
      <c r="Z15" s="156">
        <f>Poor!Z15</f>
        <v>0.25</v>
      </c>
      <c r="AA15" s="121">
        <f t="shared" si="16"/>
        <v>2.6415162515566623E-2</v>
      </c>
      <c r="AB15" s="156">
        <f>Poor!AB15</f>
        <v>0.25</v>
      </c>
      <c r="AC15" s="121">
        <f t="shared" si="7"/>
        <v>2.6415162515566623E-2</v>
      </c>
      <c r="AD15" s="156">
        <f>Poor!AD15</f>
        <v>0.25</v>
      </c>
      <c r="AE15" s="121">
        <f t="shared" si="8"/>
        <v>2.6415162515566623E-2</v>
      </c>
      <c r="AF15" s="122">
        <f t="shared" si="10"/>
        <v>0.25</v>
      </c>
      <c r="AG15" s="121">
        <f t="shared" si="11"/>
        <v>2.6415162515566623E-2</v>
      </c>
      <c r="AH15" s="123">
        <f t="shared" si="12"/>
        <v>1</v>
      </c>
      <c r="AI15" s="184">
        <f t="shared" si="13"/>
        <v>2.6415162515566623E-2</v>
      </c>
      <c r="AJ15" s="120">
        <f t="shared" si="14"/>
        <v>2.6415162515566623E-2</v>
      </c>
      <c r="AK15" s="119">
        <f t="shared" si="15"/>
        <v>2.6415162515566623E-2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0.03</v>
      </c>
      <c r="D16" s="24">
        <f t="shared" ref="D16:D25" si="18">(B16+C16)</f>
        <v>0.03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0.03</v>
      </c>
      <c r="J16" s="24">
        <f t="shared" si="17"/>
        <v>-7.0707548298847033E-4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-7.0707548298847033E-4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3600</v>
      </c>
      <c r="S16" s="222">
        <f>IF($B$81=0,0,(SUMIF($N$6:$N$28,$U16,L$6:L$28)+SUMIF($N$91:$N$118,$U16,L$91:L$118))*$I$83*Poor!$B$81/$B$81)</f>
        <v>3600</v>
      </c>
      <c r="T16" s="222">
        <f>IF($B$81=0,0,(SUMIF($N$6:$N$28,$U16,M$6:M$28)+SUMIF($N$91:$N$118,$U16,M$91:M$118))*$I$83*Poor!$B$81/$B$81)</f>
        <v>3583.0301884082769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653.87297940428346</v>
      </c>
      <c r="S18" s="222">
        <f>IF($B$81=0,0,(SUMIF($N$6:$N$28,$U18,L$6:L$28)+SUMIF($N$91:$N$118,$U18,L$91:L$118))*$I$83*Poor!$B$81/$B$81)</f>
        <v>653.87297940428346</v>
      </c>
      <c r="T18" s="222">
        <f>IF($B$81=0,0,(SUMIF($N$6:$N$28,$U18,M$6:M$28)+SUMIF($N$91:$N$118,$U18,M$91:M$118))*$I$83*Poor!$B$81/$B$81)</f>
        <v>653.87297940428346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19980.908313376669</v>
      </c>
      <c r="S20" s="222">
        <f>IF($B$81=0,0,(SUMIF($N$6:$N$28,$U20,L$6:L$28)+SUMIF($N$91:$N$118,$U20,L$91:L$118))*$I$83*Poor!$B$81/$B$81)</f>
        <v>19980.908313376669</v>
      </c>
      <c r="T20" s="222">
        <f>IF($B$81=0,0,(SUMIF($N$6:$N$28,$U20,M$6:M$28)+SUMIF($N$91:$N$118,$U20,M$91:M$118))*$I$83*Poor!$B$81/$B$81)</f>
        <v>19980.908313376669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2400</v>
      </c>
      <c r="S21" s="222">
        <f>IF($B$81=0,0,(SUMIF($N$6:$N$28,$U21,L$6:L$28)+SUMIF($N$91:$N$118,$U21,L$91:L$118))*$I$83*Poor!$B$81/$B$81)</f>
        <v>2400</v>
      </c>
      <c r="T21" s="222">
        <f>IF($B$81=0,0,(SUMIF($N$6:$N$28,$U21,M$6:M$28)+SUMIF($N$91:$N$118,$U21,M$91:M$118))*$I$83*Poor!$B$81/$B$81)</f>
        <v>2400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450</v>
      </c>
      <c r="S22" s="222">
        <f>IF($B$81=0,0,(SUMIF($N$6:$N$28,$U22,L$6:L$28)+SUMIF($N$91:$N$118,$U22,L$91:L$118))*$I$83*Poor!$B$81/$B$81)</f>
        <v>450</v>
      </c>
      <c r="T22" s="222">
        <f>IF($B$81=0,0,(SUMIF($N$6:$N$28,$U22,M$6:M$28)+SUMIF($N$91:$N$118,$U22,M$91:M$118))*$I$83*Poor!$B$81/$B$81)</f>
        <v>450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35829.146591916768</v>
      </c>
      <c r="S23" s="179">
        <f>SUM(S7:S22)</f>
        <v>35829.146591916768</v>
      </c>
      <c r="T23" s="179">
        <f>SUM(T7:T22)</f>
        <v>35804.025241057396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15608.109339601991</v>
      </c>
      <c r="S24" s="41">
        <f>IF($B$81=0,0,(SUM(($B$70*$H$70))+((1-$D$29)*$I$83))*Poor!$B$81/$B$81)</f>
        <v>15608.109339601991</v>
      </c>
      <c r="T24" s="41">
        <f>IF($B$81=0,0,(SUM(($B$70*$H$70))+((1-$D$29)*$I$83))*Poor!$B$81/$B$81)</f>
        <v>15608.109339601991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28492.10933960199</v>
      </c>
      <c r="S25" s="41">
        <f>IF($B$81=0,0,(SUM(($B$70*$H$70),($B$71*$H$71))+((1-$D$29)*$I$83))*Poor!$B$81/$B$81)</f>
        <v>28492.10933960199</v>
      </c>
      <c r="T25" s="41">
        <f>IF($B$81=0,0,(SUM(($B$70*$H$70),($B$71*$H$71))+((1-$D$29)*$I$83))*Poor!$B$81/$B$81)</f>
        <v>28492.10933960199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49300.109339601979</v>
      </c>
      <c r="S26" s="41">
        <f>IF($B$81=0,0,(SUM(($B$70*$H$70),($B$71*$H$71),($B$72*$H$72))+((1-$D$29)*$I$83))*Poor!$B$81/$B$81)</f>
        <v>49300.109339601979</v>
      </c>
      <c r="T26" s="41">
        <f>IF($B$81=0,0,(SUM(($B$70*$H$70),($B$71*$H$71),($B$72*$H$72))+((1-$D$29)*$I$83))*Poor!$B$81/$B$81)</f>
        <v>49300.109339601979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2.348249984709358E-2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2.348249984709358E-2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9.3929999388374319E-2</v>
      </c>
      <c r="Z27" s="156">
        <f>Poor!Z27</f>
        <v>0.25</v>
      </c>
      <c r="AA27" s="121">
        <f t="shared" si="16"/>
        <v>2.348249984709358E-2</v>
      </c>
      <c r="AB27" s="156">
        <f>Poor!AB27</f>
        <v>0.25</v>
      </c>
      <c r="AC27" s="121">
        <f t="shared" si="7"/>
        <v>2.348249984709358E-2</v>
      </c>
      <c r="AD27" s="156">
        <f>Poor!AD27</f>
        <v>0.25</v>
      </c>
      <c r="AE27" s="121">
        <f t="shared" si="8"/>
        <v>2.348249984709358E-2</v>
      </c>
      <c r="AF27" s="122">
        <f t="shared" si="10"/>
        <v>0.25</v>
      </c>
      <c r="AG27" s="121">
        <f t="shared" si="11"/>
        <v>2.348249984709358E-2</v>
      </c>
      <c r="AH27" s="123">
        <f t="shared" si="12"/>
        <v>1</v>
      </c>
      <c r="AI27" s="184">
        <f t="shared" si="13"/>
        <v>2.348249984709358E-2</v>
      </c>
      <c r="AJ27" s="120">
        <f t="shared" si="14"/>
        <v>2.348249984709358E-2</v>
      </c>
      <c r="AK27" s="119">
        <f t="shared" si="15"/>
        <v>2.348249984709358E-2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7.0446237606671853E-3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7.0446237606671853E-3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2.8178495042668741E-2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1.4089247521334371E-2</v>
      </c>
      <c r="AF28" s="122">
        <f t="shared" si="10"/>
        <v>0.5</v>
      </c>
      <c r="AG28" s="121">
        <f t="shared" si="11"/>
        <v>1.4089247521334371E-2</v>
      </c>
      <c r="AH28" s="123">
        <f t="shared" si="12"/>
        <v>1</v>
      </c>
      <c r="AI28" s="184">
        <f t="shared" si="13"/>
        <v>7.0446237606671853E-3</v>
      </c>
      <c r="AJ28" s="120">
        <f t="shared" si="14"/>
        <v>0</v>
      </c>
      <c r="AK28" s="119">
        <f t="shared" si="15"/>
        <v>1.4089247521334371E-2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0.18905283623910332</v>
      </c>
      <c r="C29" s="216">
        <f>IF([1]Summ!D1067="",0,[1]Summ!D1067)</f>
        <v>3.5507921770247641E-2</v>
      </c>
      <c r="D29" s="24">
        <f>(B29+C29)</f>
        <v>0.22456075800935096</v>
      </c>
      <c r="E29" s="75">
        <f>Poor!E29</f>
        <v>1</v>
      </c>
      <c r="F29" s="22"/>
      <c r="H29" s="24">
        <f t="shared" si="1"/>
        <v>1</v>
      </c>
      <c r="I29" s="22">
        <f t="shared" si="2"/>
        <v>0.22456075800935096</v>
      </c>
      <c r="J29" s="24">
        <f>IF(I$32&lt;=1+I131,I29,B29*H29+J$33*(I29-B29*H29))</f>
        <v>0.18821594354124949</v>
      </c>
      <c r="K29" s="22">
        <f t="shared" si="4"/>
        <v>0.18905283623910332</v>
      </c>
      <c r="L29" s="22">
        <f t="shared" si="5"/>
        <v>0.18905283623910332</v>
      </c>
      <c r="M29" s="224">
        <f t="shared" si="6"/>
        <v>0.18821594354124949</v>
      </c>
      <c r="N29" s="229"/>
      <c r="P29" s="22"/>
      <c r="V29" s="56"/>
      <c r="W29" s="110"/>
      <c r="X29" s="118"/>
      <c r="Y29" s="184">
        <f t="shared" si="9"/>
        <v>0.75286377416499795</v>
      </c>
      <c r="Z29" s="156">
        <f>Poor!Z29</f>
        <v>0.25</v>
      </c>
      <c r="AA29" s="121">
        <f t="shared" si="16"/>
        <v>0.18821594354124949</v>
      </c>
      <c r="AB29" s="156">
        <f>Poor!AB29</f>
        <v>0.25</v>
      </c>
      <c r="AC29" s="121">
        <f t="shared" si="7"/>
        <v>0.18821594354124949</v>
      </c>
      <c r="AD29" s="156">
        <f>Poor!AD29</f>
        <v>0.25</v>
      </c>
      <c r="AE29" s="121">
        <f t="shared" si="8"/>
        <v>0.18821594354124949</v>
      </c>
      <c r="AF29" s="122">
        <f t="shared" si="10"/>
        <v>0.25</v>
      </c>
      <c r="AG29" s="121">
        <f t="shared" si="11"/>
        <v>0.18821594354124949</v>
      </c>
      <c r="AH29" s="123">
        <f t="shared" si="12"/>
        <v>1</v>
      </c>
      <c r="AI29" s="184">
        <f t="shared" si="13"/>
        <v>0.18821594354124949</v>
      </c>
      <c r="AJ29" s="120">
        <f t="shared" si="14"/>
        <v>0.18821594354124949</v>
      </c>
      <c r="AK29" s="119">
        <f t="shared" si="15"/>
        <v>0.18821594354124949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0.7116163387297636</v>
      </c>
      <c r="C30" s="103"/>
      <c r="D30" s="24">
        <f>(D119-B124)</f>
        <v>3.1842580922804538</v>
      </c>
      <c r="E30" s="75">
        <f>Poor!E30</f>
        <v>1</v>
      </c>
      <c r="H30" s="96">
        <f>(E30*F$7/F$9)</f>
        <v>1</v>
      </c>
      <c r="I30" s="29">
        <f>IF(E30&gt;=1,I119-I124,MIN(I119-I124,B30*H30))</f>
        <v>3.1842580922804538</v>
      </c>
      <c r="J30" s="231">
        <f>IF(I$32&lt;=1,I30,1-SUM(J6:J29))</f>
        <v>0.51316781889556273</v>
      </c>
      <c r="K30" s="22">
        <f t="shared" si="4"/>
        <v>0.7116163387297636</v>
      </c>
      <c r="L30" s="22">
        <f>IF(L124=L119,0,IF(K30="",0,(L119-L124)/(B119-B124)*K30))</f>
        <v>0.7116163387297636</v>
      </c>
      <c r="M30" s="175">
        <f t="shared" si="6"/>
        <v>0.51316781889556273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U30" s="56"/>
      <c r="V30" s="56"/>
      <c r="W30" s="110"/>
      <c r="X30" s="118"/>
      <c r="Y30" s="184">
        <f>M30*4</f>
        <v>2.0526712755822509</v>
      </c>
      <c r="Z30" s="122">
        <f>IF($Y30=0,0,AA30/($Y$30))</f>
        <v>2.0399296327762381E-2</v>
      </c>
      <c r="AA30" s="188">
        <f>IF(AA79*4/$I$83+SUM(AA6:AA29)&lt;1,AA79*4/$I$83,1-SUM(AA6:AA29))</f>
        <v>4.1873049614088331E-2</v>
      </c>
      <c r="AB30" s="122">
        <f>IF($Y30=0,0,AC30/($Y$30))</f>
        <v>0.13522195566467041</v>
      </c>
      <c r="AC30" s="188">
        <f>IF(AC79*4/$I$83+SUM(AC6:AC29)&lt;1,AC79*4/$I$83,1-SUM(AC6:AC29))</f>
        <v>0.27756622422092558</v>
      </c>
      <c r="AD30" s="122">
        <f>IF($Y30=0,0,AE30/($Y$30))</f>
        <v>-8.8651496941246006E-4</v>
      </c>
      <c r="AE30" s="188">
        <f>IF(AE79*4/$I$83+SUM(AE6:AE29)&lt;1,AE79*4/$I$83,1-SUM(AE6:AE29))</f>
        <v>-1.8197238130866346E-3</v>
      </c>
      <c r="AF30" s="122">
        <f>IF($Y30=0,0,AG30/($Y$30))</f>
        <v>-8.8651496941246006E-4</v>
      </c>
      <c r="AG30" s="188">
        <f>IF(AG79*4/$I$83+SUM(AG6:AG29)&lt;1,AG79*4/$I$83,1-SUM(AG6:AG29))</f>
        <v>-1.8197238130866346E-3</v>
      </c>
      <c r="AH30" s="123">
        <f t="shared" si="12"/>
        <v>0.15384822205360785</v>
      </c>
      <c r="AI30" s="184">
        <f t="shared" si="13"/>
        <v>7.8949956552210154E-2</v>
      </c>
      <c r="AJ30" s="120">
        <f t="shared" si="14"/>
        <v>0.15971963691750696</v>
      </c>
      <c r="AK30" s="119">
        <f t="shared" si="15"/>
        <v>-1.8197238130866346E-3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-0.19928955618810429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U31" s="242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0.4011499154720336</v>
      </c>
      <c r="AD31" s="134"/>
      <c r="AE31" s="133">
        <f>1-AE32+IF($Y32&lt;0,$Y32/4,0)</f>
        <v>0.66644661598471155</v>
      </c>
      <c r="AF31" s="134"/>
      <c r="AG31" s="133">
        <f>1-AG32+IF($Y32&lt;0,$Y32/4,0)</f>
        <v>0.66644661598471155</v>
      </c>
      <c r="AH31" s="123"/>
      <c r="AI31" s="183">
        <f>SUM(AA31,AC31,AE31,AG31)/4</f>
        <v>0.43351078686036421</v>
      </c>
      <c r="AJ31" s="135">
        <f t="shared" si="14"/>
        <v>0.2005749577360168</v>
      </c>
      <c r="AK31" s="136">
        <f t="shared" si="15"/>
        <v>0.66644661598471155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1.1992895561881043</v>
      </c>
      <c r="C32" s="77">
        <f>SUM(C6:C31)</f>
        <v>3.5683729989425726E-2</v>
      </c>
      <c r="D32" s="24">
        <f>SUM(D6:D30)</f>
        <v>3.7076150397282204</v>
      </c>
      <c r="E32" s="2"/>
      <c r="F32" s="2"/>
      <c r="H32" s="17"/>
      <c r="I32" s="22">
        <f>SUM(I6:I30)</f>
        <v>3.7076150397282204</v>
      </c>
      <c r="J32" s="17"/>
      <c r="L32" s="22">
        <f>SUM(L6:L30)</f>
        <v>1.1992895561881043</v>
      </c>
      <c r="M32" s="23"/>
      <c r="N32" s="56"/>
      <c r="O32" s="2"/>
      <c r="P32" s="22"/>
      <c r="Q32" s="234" t="s">
        <v>143</v>
      </c>
      <c r="R32" s="234">
        <f t="shared" si="24"/>
        <v>13470.962747685211</v>
      </c>
      <c r="S32" s="234">
        <f t="shared" si="24"/>
        <v>13470.962747685211</v>
      </c>
      <c r="T32" s="234">
        <f t="shared" si="24"/>
        <v>13496.084098544583</v>
      </c>
      <c r="U32" s="56"/>
      <c r="V32" s="56"/>
      <c r="W32" s="110"/>
      <c r="X32" s="118"/>
      <c r="Y32" s="115">
        <f>SUM(Y6:Y31)</f>
        <v>4.0028283019319542</v>
      </c>
      <c r="Z32" s="137"/>
      <c r="AA32" s="138">
        <f>SUM(AA6:AA30)</f>
        <v>1</v>
      </c>
      <c r="AB32" s="137"/>
      <c r="AC32" s="139">
        <f>SUM(AC6:AC30)</f>
        <v>0.5988500845279664</v>
      </c>
      <c r="AD32" s="137"/>
      <c r="AE32" s="139">
        <f>SUM(AE6:AE30)</f>
        <v>0.3335533840152885</v>
      </c>
      <c r="AF32" s="137"/>
      <c r="AG32" s="139">
        <f>SUM(AG6:AG30)</f>
        <v>0.3335533840152885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-2.3569182766282344E-2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500</v>
      </c>
      <c r="J37" s="38">
        <f>J91*I$83</f>
        <v>500</v>
      </c>
      <c r="K37" s="40">
        <f>(B37/B$65)</f>
        <v>1.4829794747117245E-2</v>
      </c>
      <c r="L37" s="22">
        <f t="shared" ref="L37" si="28">(K37*H37)</f>
        <v>1.4829794747117245E-2</v>
      </c>
      <c r="M37" s="24">
        <f>J37/B$65</f>
        <v>1.4829794747117245E-2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500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500</v>
      </c>
      <c r="AJ37" s="148">
        <f>(AA37+AC37)</f>
        <v>500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135</v>
      </c>
      <c r="J41" s="38">
        <f t="shared" si="32"/>
        <v>135</v>
      </c>
      <c r="K41" s="40">
        <f t="shared" si="33"/>
        <v>4.0040445817216561E-3</v>
      </c>
      <c r="L41" s="22">
        <f t="shared" si="34"/>
        <v>4.0040445817216561E-3</v>
      </c>
      <c r="M41" s="24">
        <f t="shared" si="35"/>
        <v>4.0040445817216561E-3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135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135</v>
      </c>
      <c r="AJ41" s="148">
        <f t="shared" si="38"/>
        <v>135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110</v>
      </c>
      <c r="D50" s="38">
        <f t="shared" si="25"/>
        <v>750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750</v>
      </c>
      <c r="J50" s="38">
        <f t="shared" si="32"/>
        <v>637.40738989570889</v>
      </c>
      <c r="K50" s="40">
        <f t="shared" si="33"/>
        <v>1.8982137276310075E-2</v>
      </c>
      <c r="L50" s="22">
        <f t="shared" si="34"/>
        <v>1.8982137276310075E-2</v>
      </c>
      <c r="M50" s="24">
        <f t="shared" si="35"/>
        <v>1.8905241524898194E-2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159.35184747392722</v>
      </c>
      <c r="AB50" s="156">
        <f>Poor!AB55</f>
        <v>0.25</v>
      </c>
      <c r="AC50" s="147">
        <f t="shared" si="41"/>
        <v>159.35184747392722</v>
      </c>
      <c r="AD50" s="156">
        <f>Poor!AD55</f>
        <v>0.25</v>
      </c>
      <c r="AE50" s="147">
        <f t="shared" si="42"/>
        <v>159.35184747392722</v>
      </c>
      <c r="AF50" s="122">
        <f t="shared" si="29"/>
        <v>0.25</v>
      </c>
      <c r="AG50" s="147">
        <f t="shared" si="36"/>
        <v>159.35184747392722</v>
      </c>
      <c r="AH50" s="123">
        <f t="shared" si="37"/>
        <v>1</v>
      </c>
      <c r="AI50" s="112">
        <f t="shared" si="37"/>
        <v>637.40738989570889</v>
      </c>
      <c r="AJ50" s="148">
        <f t="shared" si="38"/>
        <v>318.70369494785444</v>
      </c>
      <c r="AK50" s="147">
        <f t="shared" si="39"/>
        <v>318.70369494785444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1510</v>
      </c>
      <c r="J51" s="38">
        <f t="shared" si="32"/>
        <v>1510</v>
      </c>
      <c r="K51" s="40">
        <f t="shared" si="33"/>
        <v>4.4785980136294083E-2</v>
      </c>
      <c r="L51" s="22">
        <f t="shared" si="34"/>
        <v>4.4785980136294083E-2</v>
      </c>
      <c r="M51" s="24">
        <f t="shared" si="35"/>
        <v>4.4785980136294083E-2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377.5</v>
      </c>
      <c r="AB51" s="156">
        <f>Poor!AB56</f>
        <v>0.25</v>
      </c>
      <c r="AC51" s="147">
        <f t="shared" si="41"/>
        <v>377.5</v>
      </c>
      <c r="AD51" s="156">
        <f>Poor!AD56</f>
        <v>0.25</v>
      </c>
      <c r="AE51" s="147">
        <f t="shared" si="42"/>
        <v>377.5</v>
      </c>
      <c r="AF51" s="122">
        <f t="shared" si="29"/>
        <v>0.25</v>
      </c>
      <c r="AG51" s="147">
        <f t="shared" si="36"/>
        <v>377.5</v>
      </c>
      <c r="AH51" s="123">
        <f t="shared" si="37"/>
        <v>1</v>
      </c>
      <c r="AI51" s="112">
        <f t="shared" si="37"/>
        <v>1510</v>
      </c>
      <c r="AJ51" s="148">
        <f t="shared" si="38"/>
        <v>755</v>
      </c>
      <c r="AK51" s="147">
        <f t="shared" si="39"/>
        <v>755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4500</v>
      </c>
      <c r="J52" s="38">
        <f t="shared" si="32"/>
        <v>4500</v>
      </c>
      <c r="K52" s="40">
        <f t="shared" si="33"/>
        <v>0.13346815272405521</v>
      </c>
      <c r="L52" s="22">
        <f t="shared" si="34"/>
        <v>0.13346815272405521</v>
      </c>
      <c r="M52" s="24">
        <f t="shared" si="35"/>
        <v>0.13346815272405521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1125</v>
      </c>
      <c r="AB52" s="156">
        <f>Poor!AB57</f>
        <v>0.25</v>
      </c>
      <c r="AC52" s="147">
        <f t="shared" si="41"/>
        <v>1125</v>
      </c>
      <c r="AD52" s="156">
        <f>Poor!AD57</f>
        <v>0.25</v>
      </c>
      <c r="AE52" s="147">
        <f t="shared" si="42"/>
        <v>1125</v>
      </c>
      <c r="AF52" s="122">
        <f t="shared" si="29"/>
        <v>0.25</v>
      </c>
      <c r="AG52" s="147">
        <f t="shared" si="36"/>
        <v>1125</v>
      </c>
      <c r="AH52" s="123">
        <f t="shared" si="37"/>
        <v>1</v>
      </c>
      <c r="AI52" s="112">
        <f t="shared" si="37"/>
        <v>4500</v>
      </c>
      <c r="AJ52" s="148">
        <f t="shared" si="38"/>
        <v>2250</v>
      </c>
      <c r="AK52" s="147">
        <f t="shared" si="39"/>
        <v>2250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4320</v>
      </c>
      <c r="J54" s="38">
        <f t="shared" si="32"/>
        <v>3583.0301884082769</v>
      </c>
      <c r="K54" s="40">
        <f t="shared" si="33"/>
        <v>0.10677452217924417</v>
      </c>
      <c r="L54" s="22">
        <f t="shared" si="34"/>
        <v>0.10677452217924417</v>
      </c>
      <c r="M54" s="24">
        <f t="shared" si="35"/>
        <v>0.10627120453363915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19980.908313376669</v>
      </c>
      <c r="J56" s="38">
        <f t="shared" si="32"/>
        <v>19980.908313376669</v>
      </c>
      <c r="K56" s="40">
        <f t="shared" si="33"/>
        <v>0.59262553829668929</v>
      </c>
      <c r="L56" s="22">
        <f t="shared" si="34"/>
        <v>0.59262553829668929</v>
      </c>
      <c r="M56" s="24">
        <f t="shared" si="35"/>
        <v>0.59262553829668929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450</v>
      </c>
      <c r="J58" s="38">
        <f t="shared" si="32"/>
        <v>450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1.3346815272405521E-2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</v>
      </c>
      <c r="AB58" s="156">
        <f>Poor!AB58</f>
        <v>0.25</v>
      </c>
      <c r="AC58" s="147">
        <f t="shared" si="41"/>
        <v>112.5</v>
      </c>
      <c r="AD58" s="156">
        <f>Poor!AD58</f>
        <v>0.25</v>
      </c>
      <c r="AE58" s="147">
        <f t="shared" si="42"/>
        <v>112.5</v>
      </c>
      <c r="AF58" s="122">
        <f t="shared" si="29"/>
        <v>0.25</v>
      </c>
      <c r="AG58" s="147">
        <f t="shared" si="36"/>
        <v>112.5</v>
      </c>
      <c r="AH58" s="123">
        <f t="shared" si="37"/>
        <v>1</v>
      </c>
      <c r="AI58" s="112">
        <f t="shared" si="37"/>
        <v>450</v>
      </c>
      <c r="AJ58" s="148">
        <f t="shared" si="38"/>
        <v>225</v>
      </c>
      <c r="AK58" s="147">
        <f t="shared" si="39"/>
        <v>225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2400</v>
      </c>
      <c r="J59" s="38">
        <f t="shared" si="32"/>
        <v>2400</v>
      </c>
      <c r="K59" s="40">
        <f t="shared" si="33"/>
        <v>7.1183014786162777E-2</v>
      </c>
      <c r="L59" s="22">
        <f t="shared" si="34"/>
        <v>7.1183014786162777E-2</v>
      </c>
      <c r="M59" s="24">
        <f t="shared" si="35"/>
        <v>7.1183014786162777E-2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600</v>
      </c>
      <c r="AB59" s="156">
        <f>Poor!AB59</f>
        <v>0.25</v>
      </c>
      <c r="AC59" s="147">
        <f t="shared" si="41"/>
        <v>600</v>
      </c>
      <c r="AD59" s="156">
        <f>Poor!AD59</f>
        <v>0.25</v>
      </c>
      <c r="AE59" s="147">
        <f t="shared" si="42"/>
        <v>600</v>
      </c>
      <c r="AF59" s="122">
        <f t="shared" si="29"/>
        <v>0.25</v>
      </c>
      <c r="AG59" s="147">
        <f t="shared" si="36"/>
        <v>600</v>
      </c>
      <c r="AH59" s="123">
        <f t="shared" ref="AH59:AI64" si="43">SUM(Z59,AB59,AD59,AF59)</f>
        <v>1</v>
      </c>
      <c r="AI59" s="112">
        <f t="shared" si="43"/>
        <v>2400</v>
      </c>
      <c r="AJ59" s="148">
        <f t="shared" si="38"/>
        <v>1200</v>
      </c>
      <c r="AK59" s="147">
        <f t="shared" si="39"/>
        <v>1200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830</v>
      </c>
      <c r="D65" s="42">
        <f>SUM(D37:D64)</f>
        <v>34545.908313376669</v>
      </c>
      <c r="E65" s="32"/>
      <c r="F65" s="32"/>
      <c r="G65" s="32"/>
      <c r="H65" s="31"/>
      <c r="I65" s="39">
        <f>SUM(I37:I64)</f>
        <v>34545.908313376669</v>
      </c>
      <c r="J65" s="39">
        <f>SUM(J37:J64)</f>
        <v>33696.345891680656</v>
      </c>
      <c r="K65" s="40">
        <f>SUM(K37:K64)</f>
        <v>1</v>
      </c>
      <c r="L65" s="22">
        <f>SUM(L37:L64)</f>
        <v>1</v>
      </c>
      <c r="M65" s="24">
        <f>SUM(M37:M64)</f>
        <v>0.99941978660298314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2509.3518474739271</v>
      </c>
      <c r="AB65" s="137"/>
      <c r="AC65" s="153">
        <f>SUM(AC37:AC64)</f>
        <v>2874.3518474739271</v>
      </c>
      <c r="AD65" s="137"/>
      <c r="AE65" s="153">
        <f>SUM(AE37:AE64)</f>
        <v>2374.3518474739271</v>
      </c>
      <c r="AF65" s="137"/>
      <c r="AG65" s="153">
        <f>SUM(AG37:AG64)</f>
        <v>2374.3518474739271</v>
      </c>
      <c r="AH65" s="137"/>
      <c r="AI65" s="153">
        <f>SUM(AI37:AI64)</f>
        <v>10132.407389895709</v>
      </c>
      <c r="AJ65" s="153">
        <f>SUM(AJ37:AJ64)</f>
        <v>5383.7036949478543</v>
      </c>
      <c r="AK65" s="153">
        <f>SUM(AK37:AK64)</f>
        <v>4748.7036949478543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9511.7138055715404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9511.7138055715404</v>
      </c>
      <c r="J70" s="51">
        <f t="shared" ref="J70:J77" si="44">J124*I$83</f>
        <v>9511.7138055715404</v>
      </c>
      <c r="K70" s="40">
        <f>B70/B$76</f>
        <v>0.28211352685989483</v>
      </c>
      <c r="L70" s="22">
        <f t="shared" ref="L70:L74" si="45">(L124*G$37*F$9/F$7)/B$130</f>
        <v>0.28211352685989483</v>
      </c>
      <c r="M70" s="24">
        <f>J70/B$76</f>
        <v>0.28211352685989483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2377.9284513928851</v>
      </c>
      <c r="AB70" s="156">
        <f>Poor!AB70</f>
        <v>0.25</v>
      </c>
      <c r="AC70" s="147">
        <f>$J70*AB70</f>
        <v>2377.9284513928851</v>
      </c>
      <c r="AD70" s="156">
        <f>Poor!AD70</f>
        <v>0.25</v>
      </c>
      <c r="AE70" s="147">
        <f>$J70*AD70</f>
        <v>2377.9284513928851</v>
      </c>
      <c r="AF70" s="156">
        <f>Poor!AF70</f>
        <v>0.25</v>
      </c>
      <c r="AG70" s="147">
        <f>$J70*AF70</f>
        <v>2377.9284513928851</v>
      </c>
      <c r="AH70" s="155">
        <f>SUM(Z70,AB70,AD70,AF70)</f>
        <v>1</v>
      </c>
      <c r="AI70" s="147">
        <f>SUM(AA70,AC70,AE70,AG70)</f>
        <v>9511.7138055715404</v>
      </c>
      <c r="AJ70" s="148">
        <f>(AA70+AC70)</f>
        <v>4755.8569027857702</v>
      </c>
      <c r="AK70" s="147">
        <f>(AE70+AG70)</f>
        <v>4755.8569027857702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12884</v>
      </c>
      <c r="J71" s="51">
        <f t="shared" si="44"/>
        <v>12884</v>
      </c>
      <c r="K71" s="40">
        <f t="shared" ref="K71:K72" si="47">B71/B$76</f>
        <v>0.38213415104371717</v>
      </c>
      <c r="L71" s="22">
        <f t="shared" si="45"/>
        <v>0.38213415104371717</v>
      </c>
      <c r="M71" s="24">
        <f t="shared" ref="M71:M72" si="48">J71/B$76</f>
        <v>0.38213415104371717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7266.1780245737755</v>
      </c>
      <c r="K72" s="40">
        <f t="shared" si="47"/>
        <v>0.61715673819603134</v>
      </c>
      <c r="L72" s="22">
        <f t="shared" si="45"/>
        <v>0.16981793029493886</v>
      </c>
      <c r="M72" s="24">
        <f t="shared" si="48"/>
        <v>0.21551185740088588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99.179999999999993</v>
      </c>
      <c r="AB73" s="156">
        <f>Poor!AB73</f>
        <v>0.09</v>
      </c>
      <c r="AC73" s="147">
        <f>$H$73*$B$73*AB73</f>
        <v>99.179999999999993</v>
      </c>
      <c r="AD73" s="156">
        <f>Poor!AD73</f>
        <v>0.23</v>
      </c>
      <c r="AE73" s="147">
        <f>$H$73*$B$73*AD73</f>
        <v>253.46</v>
      </c>
      <c r="AF73" s="156">
        <f>Poor!AF73</f>
        <v>0.59</v>
      </c>
      <c r="AG73" s="147">
        <f>$H$73*$B$73*AF73</f>
        <v>650.17999999999995</v>
      </c>
      <c r="AH73" s="155">
        <f>SUM(Z73,AB73,AD73,AF73)</f>
        <v>1</v>
      </c>
      <c r="AI73" s="147">
        <f>SUM(AA73,AC73,AE73,AG73)</f>
        <v>1102</v>
      </c>
      <c r="AJ73" s="148">
        <f>(AA73+AC73)</f>
        <v>198.35999999999999</v>
      </c>
      <c r="AK73" s="147">
        <f>(AE73+AG73)</f>
        <v>903.64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5594.6287400135789</v>
      </c>
      <c r="C74" s="39"/>
      <c r="D74" s="38"/>
      <c r="E74" s="32"/>
      <c r="F74" s="32"/>
      <c r="G74" s="32"/>
      <c r="H74" s="31"/>
      <c r="I74" s="39">
        <f>I128*I$83</f>
        <v>25034.194507805121</v>
      </c>
      <c r="J74" s="51">
        <f t="shared" si="44"/>
        <v>4034.4540615353335</v>
      </c>
      <c r="K74" s="40">
        <f>B74/B$76</f>
        <v>0.16593439180144909</v>
      </c>
      <c r="L74" s="22">
        <f t="shared" si="45"/>
        <v>0.16593439180144909</v>
      </c>
      <c r="M74" s="24">
        <f>J74/B$76</f>
        <v>0.11966025129848505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82.300023922003746</v>
      </c>
      <c r="AB74" s="156"/>
      <c r="AC74" s="147">
        <f>AC30*$I$83/4</f>
        <v>545.54676824008038</v>
      </c>
      <c r="AD74" s="156"/>
      <c r="AE74" s="147">
        <f>AE30*$I$83/4</f>
        <v>-3.5766039189579715</v>
      </c>
      <c r="AF74" s="156"/>
      <c r="AG74" s="147">
        <f>AG30*$I$83/4</f>
        <v>-3.5766039189579715</v>
      </c>
      <c r="AH74" s="155"/>
      <c r="AI74" s="147">
        <f>SUM(AA74,AC74,AE74,AG74)</f>
        <v>620.69358432416823</v>
      </c>
      <c r="AJ74" s="148">
        <f>(AA74+AC74)</f>
        <v>627.84679216208417</v>
      </c>
      <c r="AK74" s="147">
        <f>(AE74+AG74)</f>
        <v>-7.1532078379159429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49.123372159038283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34545.908313376662</v>
      </c>
      <c r="J76" s="51">
        <f t="shared" si="44"/>
        <v>33696.345891680648</v>
      </c>
      <c r="K76" s="40">
        <f>SUM(K70:K75)</f>
        <v>1.4800236755237388</v>
      </c>
      <c r="L76" s="22">
        <f>SUM(L70:L75)</f>
        <v>0.99999999999999989</v>
      </c>
      <c r="M76" s="24">
        <f>SUM(M70:M75)</f>
        <v>0.99941978660298281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2509.3518474739271</v>
      </c>
      <c r="AB76" s="137"/>
      <c r="AC76" s="153">
        <f>AC65</f>
        <v>2874.3518474739271</v>
      </c>
      <c r="AD76" s="137"/>
      <c r="AE76" s="153">
        <f>AE65</f>
        <v>2374.3518474739271</v>
      </c>
      <c r="AF76" s="137"/>
      <c r="AG76" s="153">
        <f>AG65</f>
        <v>2374.3518474739271</v>
      </c>
      <c r="AH76" s="137"/>
      <c r="AI76" s="153">
        <f>SUM(AA76,AC76,AE76,AG76)</f>
        <v>10132.407389895709</v>
      </c>
      <c r="AJ76" s="154">
        <f>SUM(AA76,AC76)</f>
        <v>5383.7036949478543</v>
      </c>
      <c r="AK76" s="154">
        <f>SUM(AE76,AG76)</f>
        <v>4748.7036949478543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12884.000000000005</v>
      </c>
      <c r="J77" s="100">
        <f t="shared" si="44"/>
        <v>0</v>
      </c>
      <c r="K77" s="40"/>
      <c r="L77" s="22">
        <f>-(L131*G$37*F$9/F$7)/B$130</f>
        <v>-0.21231622074877846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788.44621884311607</v>
      </c>
      <c r="AD77" s="112"/>
      <c r="AE77" s="111">
        <f>AE31*$I$83/4</f>
        <v>1309.8776646023464</v>
      </c>
      <c r="AF77" s="112"/>
      <c r="AG77" s="111">
        <f>AG31*$I$83/4</f>
        <v>1309.8776646023464</v>
      </c>
      <c r="AH77" s="110"/>
      <c r="AI77" s="154">
        <f>SUM(AA77,AC77,AE77,AG77)</f>
        <v>3408.2015480478085</v>
      </c>
      <c r="AJ77" s="153">
        <f>SUM(AA77,AC77)</f>
        <v>788.44621884311607</v>
      </c>
      <c r="AK77" s="160">
        <f>SUM(AE77,AG77)</f>
        <v>2619.7553292046928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49.123372159038283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131.42339608104203</v>
      </c>
      <c r="AB79" s="112"/>
      <c r="AC79" s="112">
        <f>AA79-AA74+AC65-AC70</f>
        <v>545.54676824008038</v>
      </c>
      <c r="AD79" s="112"/>
      <c r="AE79" s="112">
        <f>AC79-AC74+AE65-AE70</f>
        <v>-3.5766039189579715</v>
      </c>
      <c r="AF79" s="112"/>
      <c r="AG79" s="112">
        <f>AE79-AE74+AG65-AG70</f>
        <v>-3.5766039189579715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0.64758815645729861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7861.8609994256185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7861.8609994256185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1965.4652498564046</v>
      </c>
      <c r="AB83" s="112"/>
      <c r="AC83" s="165">
        <f>$I$83*AB82/4</f>
        <v>1965.4652498564046</v>
      </c>
      <c r="AD83" s="112"/>
      <c r="AE83" s="165">
        <f>$I$83*AD82/4</f>
        <v>1965.4652498564046</v>
      </c>
      <c r="AF83" s="112"/>
      <c r="AG83" s="165">
        <f>$I$83*AF82/4</f>
        <v>1965.4652498564046</v>
      </c>
      <c r="AH83" s="165">
        <f>SUM(AA83,AC83,AE83,AG83)</f>
        <v>7861.8609994256185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15608.10933960199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15608.10933960199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6.3598173515981724E-2</v>
      </c>
      <c r="C91" s="75">
        <f t="shared" si="51"/>
        <v>0</v>
      </c>
      <c r="D91" s="24">
        <f t="shared" ref="D91:D106" si="52">(B91+C91)</f>
        <v>6.3598173515981724E-2</v>
      </c>
      <c r="H91" s="24">
        <f t="shared" ref="H91:H106" si="53">(E37*F37/G37*F$7/F$9)</f>
        <v>1</v>
      </c>
      <c r="I91" s="22">
        <f t="shared" ref="I91:I106" si="54">(D91*H91)</f>
        <v>6.3598173515981724E-2</v>
      </c>
      <c r="J91" s="24">
        <f t="shared" ref="J91:J99" si="55">IF(I$32&lt;=1+I$131,I91,L91+J$33*(I91-L91))</f>
        <v>6.3598173515981724E-2</v>
      </c>
      <c r="K91" s="22">
        <f t="shared" ref="K91:K106" si="56">(B91)</f>
        <v>6.3598173515981724E-2</v>
      </c>
      <c r="L91" s="22">
        <f t="shared" ref="L91:L106" si="57">(K91*H91)</f>
        <v>6.3598173515981724E-2</v>
      </c>
      <c r="M91" s="227">
        <f t="shared" si="49"/>
        <v>6.3598173515981724E-2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1.7171506849315066E-2</v>
      </c>
      <c r="C95" s="75">
        <f t="shared" si="51"/>
        <v>0</v>
      </c>
      <c r="D95" s="24">
        <f t="shared" si="52"/>
        <v>1.7171506849315066E-2</v>
      </c>
      <c r="H95" s="24">
        <f t="shared" si="53"/>
        <v>1</v>
      </c>
      <c r="I95" s="22">
        <f t="shared" si="54"/>
        <v>1.7171506849315066E-2</v>
      </c>
      <c r="J95" s="24">
        <f t="shared" si="55"/>
        <v>1.7171506849315066E-2</v>
      </c>
      <c r="K95" s="22">
        <f t="shared" si="56"/>
        <v>1.7171506849315066E-2</v>
      </c>
      <c r="L95" s="22">
        <f t="shared" si="57"/>
        <v>1.7171506849315066E-2</v>
      </c>
      <c r="M95" s="228">
        <f t="shared" si="49"/>
        <v>1.7171506849315066E-2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8.1405662100456605E-2</v>
      </c>
      <c r="C104" s="75">
        <f t="shared" si="51"/>
        <v>1.399159817351598E-2</v>
      </c>
      <c r="D104" s="24">
        <f t="shared" si="52"/>
        <v>9.5397260273972578E-2</v>
      </c>
      <c r="H104" s="24">
        <f t="shared" si="53"/>
        <v>1</v>
      </c>
      <c r="I104" s="22">
        <f t="shared" si="54"/>
        <v>9.5397260273972578E-2</v>
      </c>
      <c r="J104" s="24">
        <f>IF(I$32&lt;=1+I131,I104,L104+J$33*(I104-L104))</f>
        <v>8.1075891565912619E-2</v>
      </c>
      <c r="K104" s="22">
        <f t="shared" si="56"/>
        <v>8.1405662100456605E-2</v>
      </c>
      <c r="L104" s="22">
        <f t="shared" si="57"/>
        <v>8.1405662100456605E-2</v>
      </c>
      <c r="M104" s="228">
        <f t="shared" si="49"/>
        <v>8.1075891565912619E-2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0.19206648401826482</v>
      </c>
      <c r="C105" s="75">
        <f t="shared" si="51"/>
        <v>0</v>
      </c>
      <c r="D105" s="24">
        <f t="shared" si="52"/>
        <v>0.19206648401826482</v>
      </c>
      <c r="H105" s="24">
        <f t="shared" si="53"/>
        <v>1</v>
      </c>
      <c r="I105" s="22">
        <f t="shared" si="54"/>
        <v>0.19206648401826482</v>
      </c>
      <c r="J105" s="24">
        <f>IF(I$32&lt;=1+I131,I105,L105+J$33*(I105-L105))</f>
        <v>0.19206648401826482</v>
      </c>
      <c r="K105" s="22">
        <f t="shared" si="56"/>
        <v>0.19206648401826482</v>
      </c>
      <c r="L105" s="22">
        <f t="shared" si="57"/>
        <v>0.19206648401826482</v>
      </c>
      <c r="M105" s="228">
        <f t="shared" si="49"/>
        <v>0.19206648401826482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0.57238356164383553</v>
      </c>
      <c r="C106" s="75">
        <f t="shared" si="51"/>
        <v>0</v>
      </c>
      <c r="D106" s="24">
        <f t="shared" si="52"/>
        <v>0.57238356164383553</v>
      </c>
      <c r="H106" s="24">
        <f t="shared" si="53"/>
        <v>1</v>
      </c>
      <c r="I106" s="22">
        <f t="shared" si="54"/>
        <v>0.57238356164383553</v>
      </c>
      <c r="J106" s="24">
        <f>IF(I$32&lt;=1+I132,I106,L106+J$33*(I106-L106))</f>
        <v>0.57238356164383553</v>
      </c>
      <c r="K106" s="22">
        <f t="shared" si="56"/>
        <v>0.57238356164383553</v>
      </c>
      <c r="L106" s="22">
        <f t="shared" si="57"/>
        <v>0.57238356164383553</v>
      </c>
      <c r="M106" s="228">
        <f>(J106)</f>
        <v>0.57238356164383553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0.45790684931506842</v>
      </c>
      <c r="C108" s="75">
        <f t="shared" si="51"/>
        <v>9.1581369863013684E-2</v>
      </c>
      <c r="D108" s="24">
        <f t="shared" si="59"/>
        <v>0.5494882191780821</v>
      </c>
      <c r="H108" s="24">
        <f t="shared" si="60"/>
        <v>1</v>
      </c>
      <c r="I108" s="22">
        <f t="shared" si="61"/>
        <v>0.5494882191780821</v>
      </c>
      <c r="J108" s="24">
        <f t="shared" si="62"/>
        <v>0.45574835127078056</v>
      </c>
      <c r="K108" s="22">
        <f t="shared" si="63"/>
        <v>0.45790684931506842</v>
      </c>
      <c r="L108" s="22">
        <f t="shared" si="64"/>
        <v>0.45790684931506842</v>
      </c>
      <c r="M108" s="228">
        <f t="shared" si="65"/>
        <v>0.45574835127078056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2.5414985478421022</v>
      </c>
      <c r="C110" s="75">
        <f t="shared" si="51"/>
        <v>0</v>
      </c>
      <c r="D110" s="24">
        <f t="shared" si="59"/>
        <v>2.5414985478421022</v>
      </c>
      <c r="H110" s="24">
        <f t="shared" si="60"/>
        <v>1</v>
      </c>
      <c r="I110" s="22">
        <f t="shared" si="61"/>
        <v>2.5414985478421022</v>
      </c>
      <c r="J110" s="24">
        <f t="shared" si="62"/>
        <v>2.5414985478421022</v>
      </c>
      <c r="K110" s="22">
        <f t="shared" si="63"/>
        <v>2.5414985478421022</v>
      </c>
      <c r="L110" s="22">
        <f t="shared" si="64"/>
        <v>2.5414985478421022</v>
      </c>
      <c r="M110" s="228">
        <f t="shared" si="65"/>
        <v>2.5414985478421022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5.7238356164383553E-2</v>
      </c>
      <c r="C112" s="75">
        <f t="shared" si="51"/>
        <v>0</v>
      </c>
      <c r="D112" s="24">
        <f t="shared" si="59"/>
        <v>5.7238356164383553E-2</v>
      </c>
      <c r="H112" s="24">
        <f t="shared" si="60"/>
        <v>1</v>
      </c>
      <c r="I112" s="22">
        <f t="shared" si="61"/>
        <v>5.7238356164383553E-2</v>
      </c>
      <c r="J112" s="24">
        <f t="shared" si="62"/>
        <v>5.7238356164383553E-2</v>
      </c>
      <c r="K112" s="22">
        <f t="shared" si="63"/>
        <v>5.7238356164383553E-2</v>
      </c>
      <c r="L112" s="22">
        <f t="shared" si="64"/>
        <v>5.7238356164383553E-2</v>
      </c>
      <c r="M112" s="228">
        <f t="shared" si="65"/>
        <v>5.7238356164383553E-2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0.30527123287671226</v>
      </c>
      <c r="C113" s="75">
        <f t="shared" si="51"/>
        <v>0</v>
      </c>
      <c r="D113" s="24">
        <f t="shared" si="59"/>
        <v>0.30527123287671226</v>
      </c>
      <c r="H113" s="24">
        <f t="shared" si="60"/>
        <v>1</v>
      </c>
      <c r="I113" s="22">
        <f t="shared" si="61"/>
        <v>0.30527123287671226</v>
      </c>
      <c r="J113" s="24">
        <f t="shared" si="62"/>
        <v>0.30527123287671226</v>
      </c>
      <c r="K113" s="22">
        <f t="shared" si="63"/>
        <v>0.30527123287671226</v>
      </c>
      <c r="L113" s="22">
        <f t="shared" si="64"/>
        <v>0.30527123287671226</v>
      </c>
      <c r="M113" s="228">
        <f t="shared" si="65"/>
        <v>0.30527123287671226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4.2885403743261206</v>
      </c>
      <c r="C119" s="22">
        <f>SUM(C91:C118)</f>
        <v>0.10557296803652966</v>
      </c>
      <c r="D119" s="24">
        <f>SUM(D91:D118)</f>
        <v>4.3941133423626493</v>
      </c>
      <c r="E119" s="22"/>
      <c r="F119" s="2"/>
      <c r="G119" s="2"/>
      <c r="H119" s="31"/>
      <c r="I119" s="22">
        <f>SUM(I91:I118)</f>
        <v>4.3941133423626493</v>
      </c>
      <c r="J119" s="24">
        <f>SUM(J91:J118)</f>
        <v>4.286052105747288</v>
      </c>
      <c r="K119" s="22">
        <f>SUM(K91:K118)</f>
        <v>4.2885403743261206</v>
      </c>
      <c r="L119" s="22">
        <f>SUM(L91:L118)</f>
        <v>4.2885403743261206</v>
      </c>
      <c r="M119" s="57">
        <f t="shared" si="49"/>
        <v>4.286052105747288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1.2098552500821955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1.2098552500821955</v>
      </c>
      <c r="J124" s="237">
        <f>IF(SUMPRODUCT($B$124:$B124,$H$124:$H124)&lt;J$119,($B124*$H124),J$119)</f>
        <v>1.2098552500821955</v>
      </c>
      <c r="K124" s="29">
        <f>(B124)</f>
        <v>1.2098552500821955</v>
      </c>
      <c r="L124" s="29">
        <f>IF(SUMPRODUCT($B$124:$B124,$H$124:$H124)&lt;L$119,($B124*$H124),L$119)</f>
        <v>1.2098552500821955</v>
      </c>
      <c r="M124" s="240">
        <f t="shared" si="66"/>
        <v>1.2098552500821955</v>
      </c>
      <c r="N124" s="58"/>
      <c r="O124" s="174">
        <f>B124*H124</f>
        <v>1.2098552500821955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1.6387977351598171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1.6387977351598171</v>
      </c>
      <c r="J125" s="237">
        <f>IF(SUMPRODUCT($B$124:$B125,$H$124:$H125)&lt;J$119,($B125*$H125),IF(SUMPRODUCT($B$124:$B124,$H$124:$H124)&lt;J$119,J$119-SUMPRODUCT($B$124:$B124,$H$124:$H124),0))</f>
        <v>1.6387977351598171</v>
      </c>
      <c r="K125" s="29">
        <f>(B125)</f>
        <v>1.6387977351598171</v>
      </c>
      <c r="L125" s="29">
        <f>IF(SUMPRODUCT($B$124:$B125,$H$124:$H125)&lt;L$119,($B125*$H125),IF(SUMPRODUCT($B$124:$B124,$H$124:$H124)&lt;L$119,L$119-SUMPRODUCT($B$124:$B124,$H$124:$H124),0))</f>
        <v>1.6387977351598171</v>
      </c>
      <c r="M125" s="240">
        <f t="shared" si="66"/>
        <v>1.6387977351598171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2.6467015890410956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0.92423130160971256</v>
      </c>
      <c r="K126" s="29">
        <f t="shared" ref="K126:K127" si="67">(B126)</f>
        <v>2.6467015890410956</v>
      </c>
      <c r="L126" s="29">
        <f>IF(SUMPRODUCT($B$124:$B126,$H$124:$H126)&lt;(L$119-L$128),($B126*$H126),IF(SUMPRODUCT($B$124:$B125,$H$124:$H125)&lt;(L$119-L$128),L$119-L$128-SUMPRODUCT($B$124:$B125,$H$124:$H125),0))</f>
        <v>0.72827105035434414</v>
      </c>
      <c r="M126" s="240">
        <f t="shared" si="66"/>
        <v>0.92423130160971256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0.14017037442922373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0.14017037442922373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0.14017037442922373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0.7116163387297636</v>
      </c>
      <c r="C128" s="2"/>
      <c r="D128" s="31"/>
      <c r="E128" s="2"/>
      <c r="F128" s="2"/>
      <c r="G128" s="2"/>
      <c r="H128" s="24"/>
      <c r="I128" s="29">
        <f>(I30)</f>
        <v>3.1842580922804538</v>
      </c>
      <c r="J128" s="228">
        <f>(J30)</f>
        <v>0.51316781889556273</v>
      </c>
      <c r="K128" s="29">
        <f>(B128)</f>
        <v>0.7116163387297636</v>
      </c>
      <c r="L128" s="29">
        <f>IF(L124=L119,0,(L119-L124)/(B119-B124)*K128)</f>
        <v>0.7116163387297636</v>
      </c>
      <c r="M128" s="240">
        <f t="shared" si="66"/>
        <v>0.51316781889556273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4.2885403743261206</v>
      </c>
      <c r="C130" s="2"/>
      <c r="D130" s="31"/>
      <c r="E130" s="2"/>
      <c r="F130" s="2"/>
      <c r="G130" s="2"/>
      <c r="H130" s="24"/>
      <c r="I130" s="29">
        <f>(I119)</f>
        <v>4.3941133423626493</v>
      </c>
      <c r="J130" s="228">
        <f>(J119)</f>
        <v>4.286052105747288</v>
      </c>
      <c r="K130" s="29">
        <f>(B130)</f>
        <v>4.2885403743261206</v>
      </c>
      <c r="L130" s="29">
        <f>(L119)</f>
        <v>4.2885403743261206</v>
      </c>
      <c r="M130" s="240">
        <f t="shared" si="66"/>
        <v>4.286052105747288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1.6387977351598177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0.91052668480547361</v>
      </c>
      <c r="M131" s="237">
        <f>IF(I131&lt;SUM(M126:M127),0,I131-(SUM(M126:M127)))</f>
        <v>0.71456643355010518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859" priority="452" operator="equal">
      <formula>16</formula>
    </cfRule>
    <cfRule type="cellIs" dxfId="858" priority="453" operator="equal">
      <formula>15</formula>
    </cfRule>
    <cfRule type="cellIs" dxfId="857" priority="454" operator="equal">
      <formula>14</formula>
    </cfRule>
    <cfRule type="cellIs" dxfId="856" priority="455" operator="equal">
      <formula>13</formula>
    </cfRule>
    <cfRule type="cellIs" dxfId="855" priority="456" operator="equal">
      <formula>12</formula>
    </cfRule>
    <cfRule type="cellIs" dxfId="854" priority="457" operator="equal">
      <formula>11</formula>
    </cfRule>
    <cfRule type="cellIs" dxfId="853" priority="458" operator="equal">
      <formula>10</formula>
    </cfRule>
    <cfRule type="cellIs" dxfId="852" priority="459" operator="equal">
      <formula>9</formula>
    </cfRule>
    <cfRule type="cellIs" dxfId="851" priority="460" operator="equal">
      <formula>8</formula>
    </cfRule>
    <cfRule type="cellIs" dxfId="850" priority="461" operator="equal">
      <formula>7</formula>
    </cfRule>
    <cfRule type="cellIs" dxfId="849" priority="462" operator="equal">
      <formula>6</formula>
    </cfRule>
    <cfRule type="cellIs" dxfId="848" priority="463" operator="equal">
      <formula>5</formula>
    </cfRule>
    <cfRule type="cellIs" dxfId="847" priority="464" operator="equal">
      <formula>4</formula>
    </cfRule>
    <cfRule type="cellIs" dxfId="846" priority="465" operator="equal">
      <formula>3</formula>
    </cfRule>
    <cfRule type="cellIs" dxfId="845" priority="466" operator="equal">
      <formula>2</formula>
    </cfRule>
    <cfRule type="cellIs" dxfId="844" priority="467" operator="equal">
      <formula>1</formula>
    </cfRule>
  </conditionalFormatting>
  <conditionalFormatting sqref="N29">
    <cfRule type="cellIs" dxfId="843" priority="436" operator="equal">
      <formula>16</formula>
    </cfRule>
    <cfRule type="cellIs" dxfId="842" priority="437" operator="equal">
      <formula>15</formula>
    </cfRule>
    <cfRule type="cellIs" dxfId="841" priority="438" operator="equal">
      <formula>14</formula>
    </cfRule>
    <cfRule type="cellIs" dxfId="840" priority="439" operator="equal">
      <formula>13</formula>
    </cfRule>
    <cfRule type="cellIs" dxfId="839" priority="440" operator="equal">
      <formula>12</formula>
    </cfRule>
    <cfRule type="cellIs" dxfId="838" priority="441" operator="equal">
      <formula>11</formula>
    </cfRule>
    <cfRule type="cellIs" dxfId="837" priority="442" operator="equal">
      <formula>10</formula>
    </cfRule>
    <cfRule type="cellIs" dxfId="836" priority="443" operator="equal">
      <formula>9</formula>
    </cfRule>
    <cfRule type="cellIs" dxfId="835" priority="444" operator="equal">
      <formula>8</formula>
    </cfRule>
    <cfRule type="cellIs" dxfId="834" priority="445" operator="equal">
      <formula>7</formula>
    </cfRule>
    <cfRule type="cellIs" dxfId="833" priority="446" operator="equal">
      <formula>6</formula>
    </cfRule>
    <cfRule type="cellIs" dxfId="832" priority="447" operator="equal">
      <formula>5</formula>
    </cfRule>
    <cfRule type="cellIs" dxfId="831" priority="448" operator="equal">
      <formula>4</formula>
    </cfRule>
    <cfRule type="cellIs" dxfId="830" priority="449" operator="equal">
      <formula>3</formula>
    </cfRule>
    <cfRule type="cellIs" dxfId="829" priority="450" operator="equal">
      <formula>2</formula>
    </cfRule>
    <cfRule type="cellIs" dxfId="828" priority="451" operator="equal">
      <formula>1</formula>
    </cfRule>
  </conditionalFormatting>
  <conditionalFormatting sqref="N119">
    <cfRule type="cellIs" dxfId="827" priority="420" operator="equal">
      <formula>16</formula>
    </cfRule>
    <cfRule type="cellIs" dxfId="826" priority="421" operator="equal">
      <formula>15</formula>
    </cfRule>
    <cfRule type="cellIs" dxfId="825" priority="422" operator="equal">
      <formula>14</formula>
    </cfRule>
    <cfRule type="cellIs" dxfId="824" priority="423" operator="equal">
      <formula>13</formula>
    </cfRule>
    <cfRule type="cellIs" dxfId="823" priority="424" operator="equal">
      <formula>12</formula>
    </cfRule>
    <cfRule type="cellIs" dxfId="822" priority="425" operator="equal">
      <formula>11</formula>
    </cfRule>
    <cfRule type="cellIs" dxfId="821" priority="426" operator="equal">
      <formula>10</formula>
    </cfRule>
    <cfRule type="cellIs" dxfId="820" priority="427" operator="equal">
      <formula>9</formula>
    </cfRule>
    <cfRule type="cellIs" dxfId="819" priority="428" operator="equal">
      <formula>8</formula>
    </cfRule>
    <cfRule type="cellIs" dxfId="818" priority="429" operator="equal">
      <formula>7</formula>
    </cfRule>
    <cfRule type="cellIs" dxfId="817" priority="430" operator="equal">
      <formula>6</formula>
    </cfRule>
    <cfRule type="cellIs" dxfId="816" priority="431" operator="equal">
      <formula>5</formula>
    </cfRule>
    <cfRule type="cellIs" dxfId="815" priority="432" operator="equal">
      <formula>4</formula>
    </cfRule>
    <cfRule type="cellIs" dxfId="814" priority="433" operator="equal">
      <formula>3</formula>
    </cfRule>
    <cfRule type="cellIs" dxfId="813" priority="434" operator="equal">
      <formula>2</formula>
    </cfRule>
    <cfRule type="cellIs" dxfId="812" priority="435" operator="equal">
      <formula>1</formula>
    </cfRule>
  </conditionalFormatting>
  <conditionalFormatting sqref="N27:N28">
    <cfRule type="cellIs" dxfId="811" priority="372" operator="equal">
      <formula>16</formula>
    </cfRule>
    <cfRule type="cellIs" dxfId="810" priority="373" operator="equal">
      <formula>15</formula>
    </cfRule>
    <cfRule type="cellIs" dxfId="809" priority="374" operator="equal">
      <formula>14</formula>
    </cfRule>
    <cfRule type="cellIs" dxfId="808" priority="375" operator="equal">
      <formula>13</formula>
    </cfRule>
    <cfRule type="cellIs" dxfId="807" priority="376" operator="equal">
      <formula>12</formula>
    </cfRule>
    <cfRule type="cellIs" dxfId="806" priority="377" operator="equal">
      <formula>11</formula>
    </cfRule>
    <cfRule type="cellIs" dxfId="805" priority="378" operator="equal">
      <formula>10</formula>
    </cfRule>
    <cfRule type="cellIs" dxfId="804" priority="379" operator="equal">
      <formula>9</formula>
    </cfRule>
    <cfRule type="cellIs" dxfId="803" priority="380" operator="equal">
      <formula>8</formula>
    </cfRule>
    <cfRule type="cellIs" dxfId="802" priority="381" operator="equal">
      <formula>7</formula>
    </cfRule>
    <cfRule type="cellIs" dxfId="801" priority="382" operator="equal">
      <formula>6</formula>
    </cfRule>
    <cfRule type="cellIs" dxfId="800" priority="383" operator="equal">
      <formula>5</formula>
    </cfRule>
    <cfRule type="cellIs" dxfId="799" priority="384" operator="equal">
      <formula>4</formula>
    </cfRule>
    <cfRule type="cellIs" dxfId="798" priority="385" operator="equal">
      <formula>3</formula>
    </cfRule>
    <cfRule type="cellIs" dxfId="797" priority="386" operator="equal">
      <formula>2</formula>
    </cfRule>
    <cfRule type="cellIs" dxfId="796" priority="387" operator="equal">
      <formula>1</formula>
    </cfRule>
  </conditionalFormatting>
  <conditionalFormatting sqref="N114:N118">
    <cfRule type="cellIs" dxfId="779" priority="244" operator="equal">
      <formula>16</formula>
    </cfRule>
    <cfRule type="cellIs" dxfId="778" priority="245" operator="equal">
      <formula>15</formula>
    </cfRule>
    <cfRule type="cellIs" dxfId="777" priority="246" operator="equal">
      <formula>14</formula>
    </cfRule>
    <cfRule type="cellIs" dxfId="776" priority="247" operator="equal">
      <formula>13</formula>
    </cfRule>
    <cfRule type="cellIs" dxfId="775" priority="248" operator="equal">
      <formula>12</formula>
    </cfRule>
    <cfRule type="cellIs" dxfId="774" priority="249" operator="equal">
      <formula>11</formula>
    </cfRule>
    <cfRule type="cellIs" dxfId="773" priority="250" operator="equal">
      <formula>10</formula>
    </cfRule>
    <cfRule type="cellIs" dxfId="772" priority="251" operator="equal">
      <formula>9</formula>
    </cfRule>
    <cfRule type="cellIs" dxfId="771" priority="252" operator="equal">
      <formula>8</formula>
    </cfRule>
    <cfRule type="cellIs" dxfId="770" priority="253" operator="equal">
      <formula>7</formula>
    </cfRule>
    <cfRule type="cellIs" dxfId="769" priority="254" operator="equal">
      <formula>6</formula>
    </cfRule>
    <cfRule type="cellIs" dxfId="768" priority="255" operator="equal">
      <formula>5</formula>
    </cfRule>
    <cfRule type="cellIs" dxfId="767" priority="256" operator="equal">
      <formula>4</formula>
    </cfRule>
    <cfRule type="cellIs" dxfId="766" priority="257" operator="equal">
      <formula>3</formula>
    </cfRule>
    <cfRule type="cellIs" dxfId="765" priority="258" operator="equal">
      <formula>2</formula>
    </cfRule>
    <cfRule type="cellIs" dxfId="764" priority="259" operator="equal">
      <formula>1</formula>
    </cfRule>
  </conditionalFormatting>
  <conditionalFormatting sqref="R31:T31">
    <cfRule type="cellIs" dxfId="699" priority="99" operator="greaterThan">
      <formula>0</formula>
    </cfRule>
  </conditionalFormatting>
  <conditionalFormatting sqref="R32:T32">
    <cfRule type="cellIs" dxfId="698" priority="98" operator="greaterThan">
      <formula>0</formula>
    </cfRule>
  </conditionalFormatting>
  <conditionalFormatting sqref="R30:T30">
    <cfRule type="cellIs" dxfId="697" priority="97" operator="greaterThan">
      <formula>0</formula>
    </cfRule>
  </conditionalFormatting>
  <conditionalFormatting sqref="N6:N26">
    <cfRule type="cellIs" dxfId="255" priority="81" operator="equal">
      <formula>16</formula>
    </cfRule>
    <cfRule type="cellIs" dxfId="254" priority="82" operator="equal">
      <formula>15</formula>
    </cfRule>
    <cfRule type="cellIs" dxfId="253" priority="83" operator="equal">
      <formula>14</formula>
    </cfRule>
    <cfRule type="cellIs" dxfId="252" priority="84" operator="equal">
      <formula>13</formula>
    </cfRule>
    <cfRule type="cellIs" dxfId="251" priority="85" operator="equal">
      <formula>12</formula>
    </cfRule>
    <cfRule type="cellIs" dxfId="250" priority="86" operator="equal">
      <formula>11</formula>
    </cfRule>
    <cfRule type="cellIs" dxfId="249" priority="87" operator="equal">
      <formula>10</formula>
    </cfRule>
    <cfRule type="cellIs" dxfId="248" priority="88" operator="equal">
      <formula>9</formula>
    </cfRule>
    <cfRule type="cellIs" dxfId="247" priority="89" operator="equal">
      <formula>8</formula>
    </cfRule>
    <cfRule type="cellIs" dxfId="246" priority="90" operator="equal">
      <formula>7</formula>
    </cfRule>
    <cfRule type="cellIs" dxfId="245" priority="91" operator="equal">
      <formula>6</formula>
    </cfRule>
    <cfRule type="cellIs" dxfId="244" priority="92" operator="equal">
      <formula>5</formula>
    </cfRule>
    <cfRule type="cellIs" dxfId="243" priority="93" operator="equal">
      <formula>4</formula>
    </cfRule>
    <cfRule type="cellIs" dxfId="242" priority="94" operator="equal">
      <formula>3</formula>
    </cfRule>
    <cfRule type="cellIs" dxfId="241" priority="95" operator="equal">
      <formula>2</formula>
    </cfRule>
    <cfRule type="cellIs" dxfId="240" priority="96" operator="equal">
      <formula>1</formula>
    </cfRule>
  </conditionalFormatting>
  <conditionalFormatting sqref="N113">
    <cfRule type="cellIs" dxfId="79" priority="65" operator="equal">
      <formula>16</formula>
    </cfRule>
    <cfRule type="cellIs" dxfId="78" priority="66" operator="equal">
      <formula>15</formula>
    </cfRule>
    <cfRule type="cellIs" dxfId="77" priority="67" operator="equal">
      <formula>14</formula>
    </cfRule>
    <cfRule type="cellIs" dxfId="76" priority="68" operator="equal">
      <formula>13</formula>
    </cfRule>
    <cfRule type="cellIs" dxfId="75" priority="69" operator="equal">
      <formula>12</formula>
    </cfRule>
    <cfRule type="cellIs" dxfId="74" priority="70" operator="equal">
      <formula>11</formula>
    </cfRule>
    <cfRule type="cellIs" dxfId="73" priority="71" operator="equal">
      <formula>10</formula>
    </cfRule>
    <cfRule type="cellIs" dxfId="72" priority="72" operator="equal">
      <formula>9</formula>
    </cfRule>
    <cfRule type="cellIs" dxfId="71" priority="73" operator="equal">
      <formula>8</formula>
    </cfRule>
    <cfRule type="cellIs" dxfId="70" priority="74" operator="equal">
      <formula>7</formula>
    </cfRule>
    <cfRule type="cellIs" dxfId="69" priority="75" operator="equal">
      <formula>6</formula>
    </cfRule>
    <cfRule type="cellIs" dxfId="68" priority="76" operator="equal">
      <formula>5</formula>
    </cfRule>
    <cfRule type="cellIs" dxfId="67" priority="77" operator="equal">
      <formula>4</formula>
    </cfRule>
    <cfRule type="cellIs" dxfId="66" priority="78" operator="equal">
      <formula>3</formula>
    </cfRule>
    <cfRule type="cellIs" dxfId="65" priority="79" operator="equal">
      <formula>2</formula>
    </cfRule>
    <cfRule type="cellIs" dxfId="64" priority="80" operator="equal">
      <formula>1</formula>
    </cfRule>
  </conditionalFormatting>
  <conditionalFormatting sqref="N112">
    <cfRule type="cellIs" dxfId="63" priority="49" operator="equal">
      <formula>16</formula>
    </cfRule>
    <cfRule type="cellIs" dxfId="62" priority="50" operator="equal">
      <formula>15</formula>
    </cfRule>
    <cfRule type="cellIs" dxfId="61" priority="51" operator="equal">
      <formula>14</formula>
    </cfRule>
    <cfRule type="cellIs" dxfId="60" priority="52" operator="equal">
      <formula>13</formula>
    </cfRule>
    <cfRule type="cellIs" dxfId="59" priority="53" operator="equal">
      <formula>12</formula>
    </cfRule>
    <cfRule type="cellIs" dxfId="58" priority="54" operator="equal">
      <formula>11</formula>
    </cfRule>
    <cfRule type="cellIs" dxfId="57" priority="55" operator="equal">
      <formula>10</formula>
    </cfRule>
    <cfRule type="cellIs" dxfId="56" priority="56" operator="equal">
      <formula>9</formula>
    </cfRule>
    <cfRule type="cellIs" dxfId="55" priority="57" operator="equal">
      <formula>8</formula>
    </cfRule>
    <cfRule type="cellIs" dxfId="54" priority="58" operator="equal">
      <formula>7</formula>
    </cfRule>
    <cfRule type="cellIs" dxfId="53" priority="59" operator="equal">
      <formula>6</formula>
    </cfRule>
    <cfRule type="cellIs" dxfId="52" priority="60" operator="equal">
      <formula>5</formula>
    </cfRule>
    <cfRule type="cellIs" dxfId="51" priority="61" operator="equal">
      <formula>4</formula>
    </cfRule>
    <cfRule type="cellIs" dxfId="50" priority="62" operator="equal">
      <formula>3</formula>
    </cfRule>
    <cfRule type="cellIs" dxfId="49" priority="63" operator="equal">
      <formula>2</formula>
    </cfRule>
    <cfRule type="cellIs" dxfId="48" priority="64" operator="equal">
      <formula>1</formula>
    </cfRule>
  </conditionalFormatting>
  <conditionalFormatting sqref="N111">
    <cfRule type="cellIs" dxfId="47" priority="33" operator="equal">
      <formula>16</formula>
    </cfRule>
    <cfRule type="cellIs" dxfId="46" priority="34" operator="equal">
      <formula>15</formula>
    </cfRule>
    <cfRule type="cellIs" dxfId="45" priority="35" operator="equal">
      <formula>14</formula>
    </cfRule>
    <cfRule type="cellIs" dxfId="44" priority="36" operator="equal">
      <formula>13</formula>
    </cfRule>
    <cfRule type="cellIs" dxfId="43" priority="37" operator="equal">
      <formula>12</formula>
    </cfRule>
    <cfRule type="cellIs" dxfId="42" priority="38" operator="equal">
      <formula>11</formula>
    </cfRule>
    <cfRule type="cellIs" dxfId="41" priority="39" operator="equal">
      <formula>10</formula>
    </cfRule>
    <cfRule type="cellIs" dxfId="40" priority="40" operator="equal">
      <formula>9</formula>
    </cfRule>
    <cfRule type="cellIs" dxfId="39" priority="41" operator="equal">
      <formula>8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0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7" activePane="bottomRight" state="frozen"/>
      <selection pane="topRight" activeCell="B1" sqref="B1"/>
      <selection pane="bottomLeft" activeCell="A3" sqref="A3"/>
      <selection pane="bottomRight" activeCell="G38" sqref="G3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1.1812850249066004E-2</v>
      </c>
      <c r="J7" s="24">
        <f t="shared" si="3"/>
        <v>1.1812850249066004E-2</v>
      </c>
      <c r="K7" s="22">
        <f t="shared" si="4"/>
        <v>1.1812850249066004E-2</v>
      </c>
      <c r="L7" s="22">
        <f t="shared" si="5"/>
        <v>1.1812850249066004E-2</v>
      </c>
      <c r="M7" s="224">
        <f t="shared" si="6"/>
        <v>1.1812850249066004E-2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2264.3155024541802</v>
      </c>
      <c r="S7" s="222">
        <f>IF($B$81=0,0,(SUMIF($N$6:$N$28,$U7,L$6:L$28)+SUMIF($N$91:$N$118,$U7,L$91:L$118))*$I$83*Poor!$B$81/$B$81)</f>
        <v>2264.3155024541802</v>
      </c>
      <c r="T7" s="222">
        <f>IF($B$81=0,0,(SUMIF($N$6:$N$28,$U7,M$6:M$28)+SUMIF($N$91:$N$118,$U7,M$91:M$118))*$I$83*Poor!$B$81/$B$81)</f>
        <v>2264.3155024541802</v>
      </c>
      <c r="U7" s="223">
        <v>1</v>
      </c>
      <c r="V7" s="56"/>
      <c r="W7" s="115"/>
      <c r="X7" s="124">
        <v>4</v>
      </c>
      <c r="Y7" s="184">
        <f t="shared" ref="Y7:Y29" si="9">M7*4</f>
        <v>4.7251400996264015E-2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4.7251400996264015E-2</v>
      </c>
      <c r="AH7" s="123">
        <f t="shared" ref="AH7:AH30" si="12">SUM(Z7,AB7,AD7,AF7)</f>
        <v>1</v>
      </c>
      <c r="AI7" s="184">
        <f t="shared" ref="AI7:AI30" si="13">SUM(AA7,AC7,AE7,AG7)/4</f>
        <v>1.1812850249066004E-2</v>
      </c>
      <c r="AJ7" s="120">
        <f t="shared" ref="AJ7:AJ31" si="14">(AA7+AC7)/2</f>
        <v>0</v>
      </c>
      <c r="AK7" s="119">
        <f t="shared" ref="AK7:AK31" si="15">(AE7+AG7)/2</f>
        <v>2.3625700498132007E-2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0.16666666666666666</v>
      </c>
      <c r="Z8" s="125">
        <f>IF($Y8=0,0,AA8/$Y8)</f>
        <v>0.70691419063639072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0.11781903177273177</v>
      </c>
      <c r="AB8" s="125">
        <f>IF($Y8=0,0,AC8/$Y8)</f>
        <v>0.29308580936360934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4.8847634893934885E-2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1</v>
      </c>
      <c r="F9" s="28">
        <v>8800</v>
      </c>
      <c r="H9" s="24">
        <f t="shared" si="1"/>
        <v>1</v>
      </c>
      <c r="I9" s="22">
        <f t="shared" si="2"/>
        <v>8.6747054794520537E-2</v>
      </c>
      <c r="J9" s="24">
        <f t="shared" si="3"/>
        <v>8.6747054794520537E-2</v>
      </c>
      <c r="K9" s="22">
        <f t="shared" si="4"/>
        <v>8.6747054794520537E-2</v>
      </c>
      <c r="L9" s="22">
        <f t="shared" si="5"/>
        <v>8.6747054794520537E-2</v>
      </c>
      <c r="M9" s="224">
        <f t="shared" si="6"/>
        <v>8.6747054794520537E-2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92.870986665187218</v>
      </c>
      <c r="S9" s="222">
        <f>IF($B$81=0,0,(SUMIF($N$6:$N$28,$U9,L$6:L$28)+SUMIF($N$91:$N$118,$U9,L$91:L$118))*$I$83*Poor!$B$81/$B$81)</f>
        <v>92.870986665187218</v>
      </c>
      <c r="T9" s="222">
        <f>IF($B$81=0,0,(SUMIF($N$6:$N$28,$U9,M$6:M$28)+SUMIF($N$91:$N$118,$U9,M$91:M$118))*$I$83*Poor!$B$81/$B$81)</f>
        <v>92.870986665187218</v>
      </c>
      <c r="U9" s="223">
        <v>3</v>
      </c>
      <c r="V9" s="56"/>
      <c r="W9" s="115"/>
      <c r="X9" s="124">
        <v>1</v>
      </c>
      <c r="Y9" s="184">
        <f t="shared" si="9"/>
        <v>0.34698821917808215</v>
      </c>
      <c r="Z9" s="125">
        <f>IF($Y9=0,0,AA9/$Y9)</f>
        <v>0.70691419063639083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0.24529089612063651</v>
      </c>
      <c r="AB9" s="125">
        <f>IF($Y9=0,0,AC9/$Y9)</f>
        <v>0.29308580936360923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0.10169732305744564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8.6747054794520537E-2</v>
      </c>
      <c r="AJ9" s="120">
        <f t="shared" si="14"/>
        <v>0.17349410958904107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0.14181937733499378</v>
      </c>
      <c r="Z10" s="125">
        <f>IF($Y10=0,0,AA10/$Y10)</f>
        <v>0.70691419063639072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0.10025413034532402</v>
      </c>
      <c r="AB10" s="125">
        <f>IF($Y10=0,0,AC10/$Y10)</f>
        <v>0.29308580936360934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4.1565246989669763E-2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1</v>
      </c>
      <c r="H11" s="24">
        <f t="shared" si="1"/>
        <v>1</v>
      </c>
      <c r="I11" s="22">
        <f t="shared" si="2"/>
        <v>6.6282310087173099E-2</v>
      </c>
      <c r="J11" s="24">
        <f t="shared" si="3"/>
        <v>6.6282310087173099E-2</v>
      </c>
      <c r="K11" s="22">
        <f t="shared" si="4"/>
        <v>6.6282310087173099E-2</v>
      </c>
      <c r="L11" s="22">
        <f t="shared" si="5"/>
        <v>6.6282310087173099E-2</v>
      </c>
      <c r="M11" s="224">
        <f t="shared" si="6"/>
        <v>6.6282310087173099E-2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2798.0000000000005</v>
      </c>
      <c r="S11" s="222">
        <f>IF($B$81=0,0,(SUMIF($N$6:$N$28,$U11,L$6:L$28)+SUMIF($N$91:$N$118,$U11,L$91:L$118))*$I$83*Poor!$B$81/$B$81)</f>
        <v>2798.0000000000005</v>
      </c>
      <c r="T11" s="222">
        <f>IF($B$81=0,0,(SUMIF($N$6:$N$28,$U11,M$6:M$28)+SUMIF($N$91:$N$118,$U11,M$91:M$118))*$I$83*Poor!$B$81/$B$81)</f>
        <v>2798.0000000000005</v>
      </c>
      <c r="U11" s="223">
        <v>5</v>
      </c>
      <c r="V11" s="56"/>
      <c r="W11" s="115"/>
      <c r="X11" s="124">
        <v>1</v>
      </c>
      <c r="Y11" s="184">
        <f t="shared" si="9"/>
        <v>0.2651292403486924</v>
      </c>
      <c r="Z11" s="125">
        <f>IF($Y11=0,0,AA11/$Y11)</f>
        <v>0.70691419063639072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0.18742362235513699</v>
      </c>
      <c r="AB11" s="125">
        <f>IF($Y11=0,0,AC11/$Y11)</f>
        <v>0.29308580936360928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7.7705617993555409E-2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6.6282310087173099E-2</v>
      </c>
      <c r="AJ11" s="120">
        <f t="shared" si="14"/>
        <v>0.1325646201743462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640</v>
      </c>
      <c r="S12" s="222">
        <f>IF($B$81=0,0,(SUMIF($N$6:$N$28,$U12,L$6:L$28)+SUMIF($N$91:$N$118,$U12,L$91:L$118))*$I$83*Poor!$B$81/$B$81)</f>
        <v>640</v>
      </c>
      <c r="T12" s="222">
        <f>IF($B$81=0,0,(SUMIF($N$6:$N$28,$U12,M$6:M$28)+SUMIF($N$91:$N$118,$U12,M$91:M$118))*$I$83*Poor!$B$81/$B$81)</f>
        <v>652.98076379987253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12050</v>
      </c>
      <c r="S13" s="222">
        <f>IF($B$81=0,0,(SUMIF($N$6:$N$28,$U13,L$6:L$28)+SUMIF($N$91:$N$118,$U13,L$91:L$118))*$I$83*Poor!$B$81/$B$81)</f>
        <v>12050</v>
      </c>
      <c r="T13" s="222">
        <f>IF($B$81=0,0,(SUMIF($N$6:$N$28,$U13,M$6:M$28)+SUMIF($N$91:$N$118,$U13,M$91:M$118))*$I$83*Poor!$B$81/$B$81)</f>
        <v>12050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561</v>
      </c>
      <c r="S15" s="222">
        <f>IF($B$81=0,0,(SUMIF($N$6:$N$28,$U15,L$6:L$28)+SUMIF($N$91:$N$118,$U15,L$91:L$118))*$I$83*Poor!$B$81/$B$81)</f>
        <v>561</v>
      </c>
      <c r="T15" s="222">
        <f>IF($B$81=0,0,(SUMIF($N$6:$N$28,$U15,M$6:M$28)+SUMIF($N$91:$N$118,$U15,M$91:M$118))*$I$83*Poor!$B$81/$B$81)</f>
        <v>561</v>
      </c>
      <c r="U15" s="223">
        <v>9</v>
      </c>
      <c r="V15" s="56"/>
      <c r="W15" s="110"/>
      <c r="X15" s="118"/>
      <c r="Y15" s="184">
        <f t="shared" si="9"/>
        <v>0.23144713823163138</v>
      </c>
      <c r="Z15" s="116">
        <v>0.25</v>
      </c>
      <c r="AA15" s="121">
        <f t="shared" si="16"/>
        <v>5.7861784557907844E-2</v>
      </c>
      <c r="AB15" s="116">
        <v>0.25</v>
      </c>
      <c r="AC15" s="121">
        <f t="shared" si="7"/>
        <v>5.7861784557907844E-2</v>
      </c>
      <c r="AD15" s="116"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0.05</v>
      </c>
      <c r="D16" s="24">
        <f t="shared" si="0"/>
        <v>0.05</v>
      </c>
      <c r="E16" s="26">
        <v>1</v>
      </c>
      <c r="F16" s="22"/>
      <c r="H16" s="24">
        <f t="shared" si="1"/>
        <v>1</v>
      </c>
      <c r="I16" s="22">
        <f t="shared" si="2"/>
        <v>0.05</v>
      </c>
      <c r="J16" s="24">
        <f>IF(I$32&lt;=1+I131,I16,B16*H16+J$33*(I16-B16*H16))</f>
        <v>1.2900957189344534E-3</v>
      </c>
      <c r="K16" s="22">
        <f t="shared" si="4"/>
        <v>0</v>
      </c>
      <c r="L16" s="22">
        <f t="shared" si="5"/>
        <v>0</v>
      </c>
      <c r="M16" s="224">
        <f t="shared" si="6"/>
        <v>1.2900957189344534E-3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4100</v>
      </c>
      <c r="S16" s="222">
        <f>IF($B$81=0,0,(SUMIF($N$6:$N$28,$U16,L$6:L$28)+SUMIF($N$91:$N$118,$U16,L$91:L$118))*$I$83*Poor!$B$81/$B$81)</f>
        <v>4100</v>
      </c>
      <c r="T16" s="222">
        <f>IF($B$81=0,0,(SUMIF($N$6:$N$28,$U16,M$6:M$28)+SUMIF($N$91:$N$118,$U16,M$91:M$118))*$I$83*Poor!$B$81/$B$81)</f>
        <v>4121.1575697905255</v>
      </c>
      <c r="U16" s="223">
        <v>10</v>
      </c>
      <c r="V16" s="56"/>
      <c r="W16" s="110"/>
      <c r="X16" s="118"/>
      <c r="Y16" s="184">
        <f t="shared" si="9"/>
        <v>5.1603828757378137E-3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5.1603828757378137E-3</v>
      </c>
      <c r="AH16" s="123">
        <f t="shared" si="12"/>
        <v>1</v>
      </c>
      <c r="AI16" s="184">
        <f t="shared" si="13"/>
        <v>1.2900957189344534E-3</v>
      </c>
      <c r="AJ16" s="120">
        <f t="shared" si="14"/>
        <v>0</v>
      </c>
      <c r="AK16" s="119">
        <f t="shared" si="15"/>
        <v>2.5801914378689068E-3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840</v>
      </c>
      <c r="S17" s="222">
        <f>IF($B$81=0,0,(SUMIF($N$6:$N$28,$U17,L$6:L$28)+SUMIF($N$91:$N$118,$U17,L$91:L$118))*$I$83*Poor!$B$81/$B$81)</f>
        <v>840</v>
      </c>
      <c r="T17" s="222">
        <f>IF($B$81=0,0,(SUMIF($N$6:$N$28,$U17,M$6:M$28)+SUMIF($N$91:$N$118,$U17,M$91:M$118))*$I$83*Poor!$B$81/$B$81)</f>
        <v>840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641.90667651322462</v>
      </c>
      <c r="S18" s="222">
        <f>IF($B$81=0,0,(SUMIF($N$6:$N$28,$U18,L$6:L$28)+SUMIF($N$91:$N$118,$U18,L$91:L$118))*$I$83*Poor!$B$81/$B$81)</f>
        <v>641.90667651322462</v>
      </c>
      <c r="T18" s="222">
        <f>IF($B$81=0,0,(SUMIF($N$6:$N$28,$U18,M$6:M$28)+SUMIF($N$91:$N$118,$U18,M$91:M$118))*$I$83*Poor!$B$81/$B$81)</f>
        <v>641.90667651322462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19980.908313376669</v>
      </c>
      <c r="S20" s="222">
        <f>IF($B$81=0,0,(SUMIF($N$6:$N$28,$U20,L$6:L$28)+SUMIF($N$91:$N$118,$U20,L$91:L$118))*$I$83*Poor!$B$81/$B$81)</f>
        <v>19980.908313376669</v>
      </c>
      <c r="T20" s="222">
        <f>IF($B$81=0,0,(SUMIF($N$6:$N$28,$U20,M$6:M$28)+SUMIF($N$91:$N$118,$U20,M$91:M$118))*$I$83*Poor!$B$81/$B$81)</f>
        <v>19980.908313376669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3600</v>
      </c>
      <c r="S21" s="222">
        <f>IF($B$81=0,0,(SUMIF($N$6:$N$28,$U21,L$6:L$28)+SUMIF($N$91:$N$118,$U21,L$91:L$118))*$I$83*Poor!$B$81/$B$81)</f>
        <v>3600</v>
      </c>
      <c r="T21" s="222">
        <f>IF($B$81=0,0,(SUMIF($N$6:$N$28,$U21,M$6:M$28)+SUMIF($N$91:$N$118,$U21,M$91:M$118))*$I$83*Poor!$B$81/$B$81)</f>
        <v>3600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47569.001479009261</v>
      </c>
      <c r="S23" s="179">
        <f>SUM(S7:S22)</f>
        <v>47569.001479009261</v>
      </c>
      <c r="T23" s="179">
        <f>SUM(T7:T22)</f>
        <v>47603.139812599657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15608.109339601991</v>
      </c>
      <c r="S24" s="41">
        <f>IF($B$81=0,0,(SUM(($B$70*$H$70))+((1-$D$29)*$I$83))*Poor!$B$81/$B$81)</f>
        <v>15608.109339601991</v>
      </c>
      <c r="T24" s="41">
        <f>IF($B$81=0,0,(SUM(($B$70*$H$70))+((1-$D$29)*$I$83))*Poor!$B$81/$B$81)</f>
        <v>15608.109339601991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28492.10933960199</v>
      </c>
      <c r="S25" s="41">
        <f>IF($B$81=0,0,(SUM(($B$70*$H$70),($B$71*$H$71))+((1-$D$29)*$I$83))*Poor!$B$81/$B$81)</f>
        <v>28492.10933960199</v>
      </c>
      <c r="T25" s="41">
        <f>IF($B$81=0,0,(SUM(($B$70*$H$70),($B$71*$H$71))+((1-$D$29)*$I$83))*Poor!$B$81/$B$81)</f>
        <v>28492.10933960199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49300.109339601979</v>
      </c>
      <c r="S26" s="41">
        <f>IF($B$81=0,0,(SUM(($B$70*$H$70),($B$71*$H$71),($B$72*$H$72))+((1-$D$29)*$I$83))*Poor!$B$81/$B$81)</f>
        <v>49300.109339601979</v>
      </c>
      <c r="T26" s="41">
        <f>IF($B$81=0,0,(SUM(($B$70*$H$70),($B$71*$H$71),($B$72*$H$72))+((1-$D$29)*$I$83))*Poor!$B$81/$B$81)</f>
        <v>49300.109339601979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3.134160964306143E-2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3.134160964306143E-2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0.12536643857224572</v>
      </c>
      <c r="Z27" s="116">
        <v>0.25</v>
      </c>
      <c r="AA27" s="121">
        <f t="shared" si="16"/>
        <v>3.134160964306143E-2</v>
      </c>
      <c r="AB27" s="116">
        <v>0.25</v>
      </c>
      <c r="AC27" s="121">
        <f t="shared" si="7"/>
        <v>3.134160964306143E-2</v>
      </c>
      <c r="AD27" s="116">
        <v>0.25</v>
      </c>
      <c r="AE27" s="121">
        <f t="shared" si="8"/>
        <v>3.134160964306143E-2</v>
      </c>
      <c r="AF27" s="122">
        <f t="shared" si="10"/>
        <v>0.25</v>
      </c>
      <c r="AG27" s="121">
        <f t="shared" si="11"/>
        <v>3.134160964306143E-2</v>
      </c>
      <c r="AH27" s="123">
        <f t="shared" si="12"/>
        <v>1</v>
      </c>
      <c r="AI27" s="184">
        <f t="shared" si="13"/>
        <v>3.134160964306143E-2</v>
      </c>
      <c r="AJ27" s="120">
        <f t="shared" si="14"/>
        <v>3.134160964306143E-2</v>
      </c>
      <c r="AK27" s="119">
        <f t="shared" si="15"/>
        <v>3.134160964306143E-2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0.17713712017434619</v>
      </c>
      <c r="C29" s="216">
        <f>IF([1]Summ!F1067="",0,[1]Summ!F1067)</f>
        <v>4.7423637835004792E-2</v>
      </c>
      <c r="D29" s="24">
        <f>SUM(B29,C29)</f>
        <v>0.22456075800935099</v>
      </c>
      <c r="E29" s="26">
        <v>1</v>
      </c>
      <c r="F29" s="22"/>
      <c r="H29" s="24">
        <f t="shared" si="1"/>
        <v>1</v>
      </c>
      <c r="I29" s="22">
        <f t="shared" si="2"/>
        <v>0.22456075800935099</v>
      </c>
      <c r="J29" s="24">
        <f>IF(I$32&lt;=1+I131,I29,B29*H29+J$33*(I29-B29*H29))</f>
        <v>0.17836074081729095</v>
      </c>
      <c r="K29" s="22">
        <f t="shared" si="4"/>
        <v>0.17713712017434619</v>
      </c>
      <c r="L29" s="22">
        <f t="shared" si="5"/>
        <v>0.17713712017434619</v>
      </c>
      <c r="M29" s="224">
        <f t="shared" si="6"/>
        <v>0.17836074081729095</v>
      </c>
      <c r="N29" s="229"/>
      <c r="P29" s="22"/>
      <c r="V29" s="56"/>
      <c r="W29" s="110"/>
      <c r="X29" s="118"/>
      <c r="Y29" s="184">
        <f t="shared" si="9"/>
        <v>0.71344296326916379</v>
      </c>
      <c r="Z29" s="116">
        <v>0.25</v>
      </c>
      <c r="AA29" s="121">
        <f t="shared" si="16"/>
        <v>0.17836074081729095</v>
      </c>
      <c r="AB29" s="116">
        <v>0.25</v>
      </c>
      <c r="AC29" s="121">
        <f t="shared" si="7"/>
        <v>0.17836074081729095</v>
      </c>
      <c r="AD29" s="116">
        <v>0.25</v>
      </c>
      <c r="AE29" s="121">
        <f t="shared" si="8"/>
        <v>0.17836074081729095</v>
      </c>
      <c r="AF29" s="122">
        <f t="shared" si="10"/>
        <v>0.25</v>
      </c>
      <c r="AG29" s="121">
        <f t="shared" si="11"/>
        <v>0.17836074081729095</v>
      </c>
      <c r="AH29" s="123">
        <f t="shared" si="12"/>
        <v>1</v>
      </c>
      <c r="AI29" s="184">
        <f t="shared" si="13"/>
        <v>0.17836074081729095</v>
      </c>
      <c r="AJ29" s="120">
        <f t="shared" si="14"/>
        <v>0.17836074081729095</v>
      </c>
      <c r="AK29" s="119">
        <f t="shared" si="15"/>
        <v>0.17836074081729095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0.64870136986301374</v>
      </c>
      <c r="C30" s="103"/>
      <c r="D30" s="24">
        <f>(D119-B124)</f>
        <v>4.5775668776685805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4.5775668776685805</v>
      </c>
      <c r="J30" s="231">
        <f>IF(I$32&lt;=1,I30,1-SUM(J6:J29))</f>
        <v>0.40753385874372006</v>
      </c>
      <c r="K30" s="22">
        <f t="shared" si="4"/>
        <v>0.64870136986301374</v>
      </c>
      <c r="L30" s="22">
        <f>IF(L124=L119,0,IF(K30="",0,(L119-L124)/(B119-B124)*K30))</f>
        <v>0.64870136986301374</v>
      </c>
      <c r="M30" s="175">
        <f t="shared" si="6"/>
        <v>0.40753385874372006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1.6301354349748802</v>
      </c>
      <c r="Z30" s="122">
        <f>IF($Y30=0,0,AA30/($Y$30))</f>
        <v>6.8106183130867568E-17</v>
      </c>
      <c r="AA30" s="188">
        <f>IF(AA79*4/$I$83+SUM(AA6:AA29)&lt;1,AA79*4/$I$83,1-SUM(AA6:AA29))</f>
        <v>1.1102230246251565E-16</v>
      </c>
      <c r="AB30" s="122">
        <f>IF($Y30=0,0,AC30/($Y$30))</f>
        <v>0.23370564769368027</v>
      </c>
      <c r="AC30" s="188">
        <f>IF(AC79*4/$I$83+SUM(AC6:AC29)&lt;1,AC79*4/$I$83,1-SUM(AC6:AC29))</f>
        <v>0.38097185765922359</v>
      </c>
      <c r="AD30" s="122">
        <f>IF($Y30=0,0,AE30/($Y$30))</f>
        <v>0.39922307474032531</v>
      </c>
      <c r="AE30" s="188">
        <f>IF(AE79*4/$I$83+SUM(AE6:AE29)&lt;1,AE79*4/$I$83,1-SUM(AE6:AE29))</f>
        <v>0.6507876805938293</v>
      </c>
      <c r="AF30" s="122">
        <f>IF($Y30=0,0,AG30/($Y$30))</f>
        <v>0.36707127756599456</v>
      </c>
      <c r="AG30" s="188">
        <f>IF(AG79*4/$I$83+SUM(AG6:AG29)&lt;1,AG79*4/$I$83,1-SUM(AG6:AG29))</f>
        <v>0.59837589672182756</v>
      </c>
      <c r="AH30" s="123">
        <f t="shared" si="12"/>
        <v>1.0000000000000002</v>
      </c>
      <c r="AI30" s="184">
        <f t="shared" si="13"/>
        <v>0.40753385874372011</v>
      </c>
      <c r="AJ30" s="120">
        <f t="shared" si="14"/>
        <v>0.19048592882961185</v>
      </c>
      <c r="AK30" s="119">
        <f t="shared" si="15"/>
        <v>0.62458178865782843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-0.23948388623515005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1.23948388623515</v>
      </c>
      <c r="C32" s="29">
        <f>SUM(C6:C31)</f>
        <v>6.5251936714207787E-2</v>
      </c>
      <c r="D32" s="24">
        <f>SUM(D6:D30)</f>
        <v>5.2336013307549241</v>
      </c>
      <c r="E32" s="2"/>
      <c r="F32" s="2"/>
      <c r="H32" s="17"/>
      <c r="I32" s="22">
        <f>SUM(I6:I30)</f>
        <v>5.2336013307549241</v>
      </c>
      <c r="J32" s="17"/>
      <c r="L32" s="22">
        <f>SUM(L6:L30)</f>
        <v>1.23948388623515</v>
      </c>
      <c r="M32" s="23"/>
      <c r="N32" s="56"/>
      <c r="O32" s="2"/>
      <c r="P32" s="22"/>
      <c r="Q32" s="234" t="s">
        <v>143</v>
      </c>
      <c r="R32" s="234">
        <f t="shared" si="50"/>
        <v>1731.1078605927178</v>
      </c>
      <c r="S32" s="234">
        <f t="shared" si="50"/>
        <v>1731.1078605927178</v>
      </c>
      <c r="T32" s="234">
        <f t="shared" si="50"/>
        <v>1696.9695270023221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2.5801914378689065E-2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2600</v>
      </c>
      <c r="J37" s="38">
        <f t="shared" ref="J37:J49" si="53">J91*I$83</f>
        <v>2600</v>
      </c>
      <c r="K37" s="40">
        <f t="shared" ref="K37:K49" si="54">(B37/B$65)</f>
        <v>5.833532305516697E-2</v>
      </c>
      <c r="L37" s="22">
        <f t="shared" ref="L37:L49" si="55">(K37*H37)</f>
        <v>5.833532305516697E-2</v>
      </c>
      <c r="M37" s="24">
        <f t="shared" ref="M37:M49" si="56">J37/B$65</f>
        <v>5.833532305516697E-2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2600</v>
      </c>
      <c r="AH37" s="123">
        <f>SUM(Z37,AB37,AD37,AF37)</f>
        <v>1</v>
      </c>
      <c r="AI37" s="112">
        <f>SUM(AA37,AC37,AE37,AG37)</f>
        <v>2600</v>
      </c>
      <c r="AJ37" s="148">
        <f>(AA37+AC37)</f>
        <v>0</v>
      </c>
      <c r="AK37" s="147">
        <f>(AE37+AG37)</f>
        <v>2600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0.70691419063639072</v>
      </c>
      <c r="AA39" s="147">
        <f t="shared" ref="AA39:AA64" si="64">$J39*Z39</f>
        <v>0</v>
      </c>
      <c r="AB39" s="122">
        <f>AB8</f>
        <v>0.29308580936360934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0.70691419063639083</v>
      </c>
      <c r="AA40" s="147">
        <f t="shared" si="64"/>
        <v>0</v>
      </c>
      <c r="AB40" s="122">
        <f>AB9</f>
        <v>0.29308580936360923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198</v>
      </c>
      <c r="J41" s="38">
        <f t="shared" si="53"/>
        <v>198</v>
      </c>
      <c r="K41" s="40">
        <f t="shared" si="54"/>
        <v>4.4424592172781002E-3</v>
      </c>
      <c r="L41" s="22">
        <f t="shared" si="55"/>
        <v>4.4424592172781002E-3</v>
      </c>
      <c r="M41" s="24">
        <f t="shared" si="56"/>
        <v>4.4424592172781002E-3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0.70691419063639072</v>
      </c>
      <c r="AA41" s="147">
        <f t="shared" si="64"/>
        <v>139.96900974600536</v>
      </c>
      <c r="AB41" s="122">
        <f>AB11</f>
        <v>0.29308580936360928</v>
      </c>
      <c r="AC41" s="147">
        <f t="shared" si="65"/>
        <v>58.030990253994638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198</v>
      </c>
      <c r="AJ41" s="148">
        <f t="shared" si="62"/>
        <v>198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110</v>
      </c>
      <c r="D50" s="38">
        <f t="shared" si="67"/>
        <v>750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750</v>
      </c>
      <c r="J50" s="38">
        <f t="shared" ref="J50:J64" si="70">J104*I$83</f>
        <v>642.83821058165574</v>
      </c>
      <c r="K50" s="40">
        <f t="shared" ref="K50:K64" si="71">(B50/B$65)</f>
        <v>1.4359464136656485E-2</v>
      </c>
      <c r="L50" s="22">
        <f t="shared" ref="L50:L64" si="72">(K50*H50)</f>
        <v>1.4359464136656485E-2</v>
      </c>
      <c r="M50" s="24">
        <f t="shared" ref="M50:M64" si="73">J50/B$65</f>
        <v>1.4423144110187055E-2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3050</v>
      </c>
      <c r="J51" s="38">
        <f t="shared" si="70"/>
        <v>3050</v>
      </c>
      <c r="K51" s="40">
        <f t="shared" si="71"/>
        <v>6.8431821276253565E-2</v>
      </c>
      <c r="L51" s="22">
        <f t="shared" si="72"/>
        <v>6.8431821276253565E-2</v>
      </c>
      <c r="M51" s="24">
        <f t="shared" si="73"/>
        <v>6.8431821276253565E-2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9000</v>
      </c>
      <c r="J52" s="38">
        <f t="shared" si="70"/>
        <v>9000</v>
      </c>
      <c r="K52" s="40">
        <f t="shared" si="71"/>
        <v>0.20192996442173181</v>
      </c>
      <c r="L52" s="22">
        <f t="shared" si="72"/>
        <v>0.20192996442173181</v>
      </c>
      <c r="M52" s="24">
        <f t="shared" si="73"/>
        <v>0.20192996442173181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4920</v>
      </c>
      <c r="J54" s="38">
        <f t="shared" si="70"/>
        <v>4121.1575697905255</v>
      </c>
      <c r="K54" s="40">
        <f t="shared" si="71"/>
        <v>9.1990317125455606E-2</v>
      </c>
      <c r="L54" s="22">
        <f t="shared" si="72"/>
        <v>9.1990317125455606E-2</v>
      </c>
      <c r="M54" s="24">
        <f t="shared" si="73"/>
        <v>9.2465022382683504E-2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840</v>
      </c>
      <c r="J55" s="38">
        <f t="shared" si="70"/>
        <v>840</v>
      </c>
      <c r="K55" s="40">
        <f t="shared" si="71"/>
        <v>1.8846796679361635E-2</v>
      </c>
      <c r="L55" s="22">
        <f t="shared" si="72"/>
        <v>1.8846796679361635E-2</v>
      </c>
      <c r="M55" s="24">
        <f t="shared" si="73"/>
        <v>1.8846796679361635E-2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210</v>
      </c>
      <c r="AB55" s="116">
        <v>0.25</v>
      </c>
      <c r="AC55" s="147">
        <f t="shared" si="65"/>
        <v>210</v>
      </c>
      <c r="AD55" s="116">
        <v>0.25</v>
      </c>
      <c r="AE55" s="147">
        <f t="shared" si="66"/>
        <v>210</v>
      </c>
      <c r="AF55" s="122">
        <f t="shared" si="57"/>
        <v>0.25</v>
      </c>
      <c r="AG55" s="147">
        <f t="shared" si="60"/>
        <v>210</v>
      </c>
      <c r="AH55" s="123">
        <f t="shared" si="61"/>
        <v>1</v>
      </c>
      <c r="AI55" s="112">
        <f t="shared" si="61"/>
        <v>840</v>
      </c>
      <c r="AJ55" s="148">
        <f t="shared" si="62"/>
        <v>420</v>
      </c>
      <c r="AK55" s="147">
        <f t="shared" si="63"/>
        <v>420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19980.908313376669</v>
      </c>
      <c r="J56" s="38">
        <f t="shared" si="70"/>
        <v>19980.908313376669</v>
      </c>
      <c r="K56" s="40">
        <f t="shared" si="71"/>
        <v>0.44830490053711514</v>
      </c>
      <c r="L56" s="22">
        <f t="shared" si="72"/>
        <v>0.44830490053711514</v>
      </c>
      <c r="M56" s="24">
        <f t="shared" si="73"/>
        <v>0.44830490053711514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4995.2270783441672</v>
      </c>
      <c r="AB56" s="116">
        <v>0.25</v>
      </c>
      <c r="AC56" s="147">
        <f t="shared" si="65"/>
        <v>4995.2270783441672</v>
      </c>
      <c r="AD56" s="116">
        <v>0.25</v>
      </c>
      <c r="AE56" s="147">
        <f t="shared" si="66"/>
        <v>4995.2270783441672</v>
      </c>
      <c r="AF56" s="122">
        <f t="shared" si="57"/>
        <v>0.25</v>
      </c>
      <c r="AG56" s="147">
        <f t="shared" si="60"/>
        <v>4995.2270783441672</v>
      </c>
      <c r="AH56" s="123">
        <f t="shared" si="61"/>
        <v>1</v>
      </c>
      <c r="AI56" s="112">
        <f t="shared" si="61"/>
        <v>19980.908313376669</v>
      </c>
      <c r="AJ56" s="148">
        <f t="shared" si="62"/>
        <v>9990.4541566883345</v>
      </c>
      <c r="AK56" s="147">
        <f t="shared" si="63"/>
        <v>9990.4541566883345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561</v>
      </c>
      <c r="J57" s="38">
        <f t="shared" si="70"/>
        <v>561</v>
      </c>
      <c r="K57" s="40">
        <f t="shared" si="71"/>
        <v>1.2586967782287951E-2</v>
      </c>
      <c r="L57" s="22">
        <f t="shared" si="72"/>
        <v>1.2586967782287951E-2</v>
      </c>
      <c r="M57" s="24">
        <f t="shared" si="73"/>
        <v>1.2586967782287951E-2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140.25</v>
      </c>
      <c r="AB57" s="116">
        <v>0.25</v>
      </c>
      <c r="AC57" s="147">
        <f t="shared" si="65"/>
        <v>140.25</v>
      </c>
      <c r="AD57" s="116">
        <v>0.25</v>
      </c>
      <c r="AE57" s="147">
        <f t="shared" si="66"/>
        <v>140.25</v>
      </c>
      <c r="AF57" s="122">
        <f t="shared" si="57"/>
        <v>0.25</v>
      </c>
      <c r="AG57" s="147">
        <f t="shared" si="60"/>
        <v>140.25</v>
      </c>
      <c r="AH57" s="123">
        <f t="shared" si="61"/>
        <v>1</v>
      </c>
      <c r="AI57" s="112">
        <f t="shared" si="61"/>
        <v>561</v>
      </c>
      <c r="AJ57" s="148">
        <f t="shared" si="62"/>
        <v>280.5</v>
      </c>
      <c r="AK57" s="147">
        <f t="shared" si="63"/>
        <v>280.5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3600</v>
      </c>
      <c r="J59" s="38">
        <f t="shared" si="70"/>
        <v>3600</v>
      </c>
      <c r="K59" s="40">
        <f t="shared" si="71"/>
        <v>8.0771985768692725E-2</v>
      </c>
      <c r="L59" s="22">
        <f t="shared" si="72"/>
        <v>8.0771985768692725E-2</v>
      </c>
      <c r="M59" s="24">
        <f t="shared" si="73"/>
        <v>8.0771985768692725E-2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900</v>
      </c>
      <c r="AB59" s="116">
        <v>0.25</v>
      </c>
      <c r="AC59" s="147">
        <f t="shared" si="65"/>
        <v>900</v>
      </c>
      <c r="AD59" s="116">
        <v>0.25</v>
      </c>
      <c r="AE59" s="147">
        <f t="shared" si="66"/>
        <v>900</v>
      </c>
      <c r="AF59" s="122">
        <f t="shared" si="57"/>
        <v>0.25</v>
      </c>
      <c r="AG59" s="147">
        <f t="shared" si="60"/>
        <v>900</v>
      </c>
      <c r="AH59" s="123">
        <f t="shared" ref="AH59:AI64" si="74">SUM(Z59,AB59,AD59,AF59)</f>
        <v>1</v>
      </c>
      <c r="AI59" s="112">
        <f t="shared" si="74"/>
        <v>3600</v>
      </c>
      <c r="AJ59" s="148">
        <f t="shared" si="62"/>
        <v>1800</v>
      </c>
      <c r="AK59" s="147">
        <f t="shared" si="63"/>
        <v>1800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930</v>
      </c>
      <c r="D65" s="42">
        <f>SUM(D37:D64)</f>
        <v>45499.908313376669</v>
      </c>
      <c r="E65" s="32"/>
      <c r="F65" s="32"/>
      <c r="G65" s="32"/>
      <c r="H65" s="31"/>
      <c r="I65" s="39">
        <f>SUM(I37:I64)</f>
        <v>45499.908313376669</v>
      </c>
      <c r="J65" s="39">
        <f>SUM(J37:J64)</f>
        <v>44593.904093748846</v>
      </c>
      <c r="K65" s="40">
        <f>SUM(K37:K64)</f>
        <v>0.99999999999999989</v>
      </c>
      <c r="L65" s="22">
        <f>SUM(L37:L64)</f>
        <v>0.99999999999999989</v>
      </c>
      <c r="M65" s="24">
        <f>SUM(M37:M64)</f>
        <v>1.0005383852307586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6385.4460880901725</v>
      </c>
      <c r="AB65" s="137"/>
      <c r="AC65" s="153">
        <f>SUM(AC37:AC64)</f>
        <v>6303.508068598162</v>
      </c>
      <c r="AD65" s="137"/>
      <c r="AE65" s="153">
        <f>SUM(AE37:AE64)</f>
        <v>6245.4770783441672</v>
      </c>
      <c r="AF65" s="137"/>
      <c r="AG65" s="153">
        <f>SUM(AG37:AG64)</f>
        <v>8845.4770783441672</v>
      </c>
      <c r="AH65" s="137"/>
      <c r="AI65" s="153">
        <f>SUM(AI37:AI64)</f>
        <v>27779.908313376669</v>
      </c>
      <c r="AJ65" s="153">
        <f>SUM(AJ37:AJ64)</f>
        <v>12688.954156688334</v>
      </c>
      <c r="AK65" s="153">
        <f>SUM(AK37:AK64)</f>
        <v>15090.954156688334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9511.7138055715404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9511.7138055715404</v>
      </c>
      <c r="J70" s="51">
        <f t="shared" ref="J70:J77" si="75">J124*I$83</f>
        <v>9511.7138055715404</v>
      </c>
      <c r="K70" s="40">
        <f>B70/B$76</f>
        <v>0.21341111448319516</v>
      </c>
      <c r="L70" s="22">
        <f t="shared" ref="L70:L75" si="76">(L124*G$37*F$9/F$7)/B$130</f>
        <v>0.21341111448319519</v>
      </c>
      <c r="M70" s="24">
        <f>J70/B$76</f>
        <v>0.21341111448319516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2377.9284513928851</v>
      </c>
      <c r="AB70" s="116">
        <v>0.25</v>
      </c>
      <c r="AC70" s="147">
        <f>$J70*AB70</f>
        <v>2377.9284513928851</v>
      </c>
      <c r="AD70" s="116">
        <v>0.25</v>
      </c>
      <c r="AE70" s="147">
        <f>$J70*AD70</f>
        <v>2377.9284513928851</v>
      </c>
      <c r="AF70" s="122">
        <f>1-SUM(Z70,AB70,AD70)</f>
        <v>0.25</v>
      </c>
      <c r="AG70" s="147">
        <f>$J70*AF70</f>
        <v>2377.9284513928851</v>
      </c>
      <c r="AH70" s="155">
        <f>SUM(Z70,AB70,AD70,AF70)</f>
        <v>1</v>
      </c>
      <c r="AI70" s="147">
        <f>SUM(AA70,AC70,AE70,AG70)</f>
        <v>9511.7138055715404</v>
      </c>
      <c r="AJ70" s="148">
        <f>(AA70+AC70)</f>
        <v>4755.8569027857702</v>
      </c>
      <c r="AK70" s="147">
        <f>(AE70+AG70)</f>
        <v>4755.8569027857702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12884</v>
      </c>
      <c r="J71" s="51">
        <f t="shared" si="75"/>
        <v>12884</v>
      </c>
      <c r="K71" s="40">
        <f t="shared" ref="K71:K72" si="78">B71/B$76</f>
        <v>0.28907396240106586</v>
      </c>
      <c r="L71" s="22">
        <f t="shared" si="76"/>
        <v>0.28907396240106586</v>
      </c>
      <c r="M71" s="24">
        <f t="shared" ref="M71:M72" si="79">J71/B$76</f>
        <v>0.28907396240106586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18994.215738174611</v>
      </c>
      <c r="K72" s="40">
        <f t="shared" si="78"/>
        <v>0.46686207774304395</v>
      </c>
      <c r="L72" s="22">
        <f t="shared" si="76"/>
        <v>0.38308794327675744</v>
      </c>
      <c r="M72" s="24">
        <f t="shared" si="79"/>
        <v>0.42616681202536644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242.37</v>
      </c>
      <c r="AB73" s="116">
        <v>0.09</v>
      </c>
      <c r="AC73" s="147">
        <f>$H$73*$B$73*AB73</f>
        <v>242.37</v>
      </c>
      <c r="AD73" s="116">
        <v>0.23</v>
      </c>
      <c r="AE73" s="147">
        <f>$H$73*$B$73*AD73</f>
        <v>619.39</v>
      </c>
      <c r="AF73" s="122">
        <f>1-SUM(Z73,AB73,AD73)</f>
        <v>0.59</v>
      </c>
      <c r="AG73" s="147">
        <f>$H$73*$B$73*AF73</f>
        <v>1588.87</v>
      </c>
      <c r="AH73" s="155">
        <f>SUM(Z73,AB73,AD73,AF73)</f>
        <v>1</v>
      </c>
      <c r="AI73" s="147">
        <f>SUM(AA73,AC73,AE73,AG73)</f>
        <v>2693</v>
      </c>
      <c r="AJ73" s="148">
        <f>(AA73+AC73)</f>
        <v>484.74</v>
      </c>
      <c r="AK73" s="147">
        <f>(AE73+AG73)</f>
        <v>2208.2599999999998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5100.0000000000009</v>
      </c>
      <c r="C74" s="46"/>
      <c r="D74" s="38"/>
      <c r="E74" s="32"/>
      <c r="F74" s="32"/>
      <c r="G74" s="32"/>
      <c r="H74" s="31"/>
      <c r="I74" s="39">
        <f>I128*I$83</f>
        <v>35988.194507805114</v>
      </c>
      <c r="J74" s="51">
        <f t="shared" si="75"/>
        <v>3203.974550002682</v>
      </c>
      <c r="K74" s="40">
        <f>B74/B$76</f>
        <v>0.11442697983898138</v>
      </c>
      <c r="L74" s="22">
        <f t="shared" si="76"/>
        <v>0.1144269798389814</v>
      </c>
      <c r="M74" s="24">
        <f>J74/B$76</f>
        <v>7.1886496321130644E-2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2.1821047744912166E-13</v>
      </c>
      <c r="AB74" s="156"/>
      <c r="AC74" s="147">
        <f>AC30*$I$83/4</f>
        <v>748.78694740244453</v>
      </c>
      <c r="AD74" s="156"/>
      <c r="AE74" s="147">
        <f>AE30*$I$83/4</f>
        <v>1279.1005712418207</v>
      </c>
      <c r="AF74" s="156"/>
      <c r="AG74" s="147">
        <f>AG30*$I$83/4</f>
        <v>1176.0870313584169</v>
      </c>
      <c r="AH74" s="155"/>
      <c r="AI74" s="147">
        <f>SUM(AA74,AC74,AE74,AG74)</f>
        <v>3203.9745500026825</v>
      </c>
      <c r="AJ74" s="148">
        <f>(AA74+AC74)</f>
        <v>748.78694740244475</v>
      </c>
      <c r="AK74" s="147">
        <f>(AE74+AG74)</f>
        <v>2455.1876026002374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9298.9792322901521</v>
      </c>
      <c r="AB75" s="158"/>
      <c r="AC75" s="149">
        <f>AA75+AC65-SUM(AC70,AC74)</f>
        <v>12475.771902092985</v>
      </c>
      <c r="AD75" s="158"/>
      <c r="AE75" s="149">
        <f>AC75+AE65-SUM(AE70,AE74)</f>
        <v>15064.219957802445</v>
      </c>
      <c r="AF75" s="158"/>
      <c r="AG75" s="149">
        <f>IF(SUM(AG6:AG29)+((AG65-AG70-$J$75)*4/I$83)&lt;1,0,AG65-AG70-$J$75-(1-SUM(AG6:AG29))*I$83/4)</f>
        <v>5291.4615955928657</v>
      </c>
      <c r="AH75" s="134"/>
      <c r="AI75" s="149">
        <f>AI76-SUM(AI70,AI74)</f>
        <v>15064.219957802447</v>
      </c>
      <c r="AJ75" s="151">
        <f>AJ76-SUM(AJ70,AJ74)</f>
        <v>7184.3103065001196</v>
      </c>
      <c r="AK75" s="149">
        <f>AJ75+AK76-SUM(AK70,AK74)</f>
        <v>15064.219957802447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45499.908313376662</v>
      </c>
      <c r="J76" s="51">
        <f t="shared" si="75"/>
        <v>44593.904093748839</v>
      </c>
      <c r="K76" s="40">
        <f>SUM(K70:K75)</f>
        <v>1.1441960671538112</v>
      </c>
      <c r="L76" s="22">
        <f>SUM(L70:L75)</f>
        <v>0.99999999999999989</v>
      </c>
      <c r="M76" s="24">
        <f>SUM(M70:M75)</f>
        <v>1.0005383852307581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6385.4460880901725</v>
      </c>
      <c r="AB76" s="137"/>
      <c r="AC76" s="153">
        <f>AC65</f>
        <v>6303.508068598162</v>
      </c>
      <c r="AD76" s="137"/>
      <c r="AE76" s="153">
        <f>AE65</f>
        <v>6245.4770783441672</v>
      </c>
      <c r="AF76" s="137"/>
      <c r="AG76" s="153">
        <f>AG65</f>
        <v>8845.4770783441672</v>
      </c>
      <c r="AH76" s="137"/>
      <c r="AI76" s="153">
        <f>SUM(AA76,AC76,AE76,AG76)</f>
        <v>27779.908313376669</v>
      </c>
      <c r="AJ76" s="154">
        <f>SUM(AA76,AC76)</f>
        <v>12688.954156688334</v>
      </c>
      <c r="AK76" s="154">
        <f>SUM(AE76,AG76)</f>
        <v>15090.954156688334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12883.999999999998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5291.4615955928657</v>
      </c>
      <c r="AB78" s="112"/>
      <c r="AC78" s="112">
        <f>IF(AA75&lt;0,0,AA75)</f>
        <v>9298.9792322901521</v>
      </c>
      <c r="AD78" s="112"/>
      <c r="AE78" s="112">
        <f>AC75</f>
        <v>12475.771902092985</v>
      </c>
      <c r="AF78" s="112"/>
      <c r="AG78" s="112">
        <f>AE75</f>
        <v>15064.219957802445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9298.9792322901521</v>
      </c>
      <c r="AB79" s="112"/>
      <c r="AC79" s="112">
        <f>AA79-AA74+AC65-AC70</f>
        <v>13224.55884949543</v>
      </c>
      <c r="AD79" s="112"/>
      <c r="AE79" s="112">
        <f>AC79-AC74+AE65-AE70</f>
        <v>16343.320529044266</v>
      </c>
      <c r="AF79" s="112"/>
      <c r="AG79" s="112">
        <f>AE79-AE74+AG65-AG70</f>
        <v>21531.768584753729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0.64758815645729861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7861.8609994256185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7861.8609994256185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1965.4652498564046</v>
      </c>
      <c r="AB83" s="112"/>
      <c r="AC83" s="165">
        <f>$I$83*AB82/4</f>
        <v>1965.4652498564046</v>
      </c>
      <c r="AD83" s="112"/>
      <c r="AE83" s="165">
        <f>$I$83*AD82/4</f>
        <v>1965.4652498564046</v>
      </c>
      <c r="AF83" s="112"/>
      <c r="AG83" s="165">
        <f>$I$83*AF82/4</f>
        <v>1965.4652498564046</v>
      </c>
      <c r="AH83" s="165">
        <f>SUM(AA83,AC83,AE83,AG83)</f>
        <v>7861.8609994256185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15608.10933960199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15608.10933960199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0.330710502283105</v>
      </c>
      <c r="C91" s="60">
        <f t="shared" si="81"/>
        <v>0</v>
      </c>
      <c r="D91" s="24">
        <f>SUM(B91,C91)</f>
        <v>0.330710502283105</v>
      </c>
      <c r="H91" s="24">
        <f>(E37*F37/G37*F$7/F$9)</f>
        <v>1</v>
      </c>
      <c r="I91" s="22">
        <f t="shared" ref="I91" si="82">(D91*H91)</f>
        <v>0.330710502283105</v>
      </c>
      <c r="J91" s="24">
        <f>IF(I$32&lt;=1+I$131,I91,L91+J$33*(I91-L91))</f>
        <v>0.330710502283105</v>
      </c>
      <c r="K91" s="22">
        <f t="shared" ref="K91" si="83">IF(B91="",0,B91)</f>
        <v>0.330710502283105</v>
      </c>
      <c r="L91" s="22">
        <f t="shared" ref="L91" si="84">(K91*H91)</f>
        <v>0.330710502283105</v>
      </c>
      <c r="M91" s="227">
        <f t="shared" si="80"/>
        <v>0.330710502283105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1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2.5184876712328764E-2</v>
      </c>
      <c r="C95" s="60">
        <f t="shared" si="81"/>
        <v>0</v>
      </c>
      <c r="D95" s="24">
        <f t="shared" si="86"/>
        <v>2.5184876712328764E-2</v>
      </c>
      <c r="H95" s="24">
        <f t="shared" si="87"/>
        <v>1</v>
      </c>
      <c r="I95" s="22">
        <f t="shared" si="88"/>
        <v>2.5184876712328764E-2</v>
      </c>
      <c r="J95" s="24">
        <f t="shared" si="89"/>
        <v>2.5184876712328764E-2</v>
      </c>
      <c r="K95" s="22">
        <f t="shared" si="90"/>
        <v>2.5184876712328764E-2</v>
      </c>
      <c r="L95" s="22">
        <f t="shared" si="91"/>
        <v>2.5184876712328764E-2</v>
      </c>
      <c r="M95" s="227">
        <f t="shared" si="92"/>
        <v>2.5184876712328764E-2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8.1405662100456605E-2</v>
      </c>
      <c r="C104" s="60">
        <f t="shared" si="81"/>
        <v>1.399159817351598E-2</v>
      </c>
      <c r="D104" s="24">
        <f t="shared" si="86"/>
        <v>9.5397260273972578E-2</v>
      </c>
      <c r="H104" s="24">
        <f t="shared" si="87"/>
        <v>1</v>
      </c>
      <c r="I104" s="22">
        <f t="shared" si="88"/>
        <v>9.5397260273972578E-2</v>
      </c>
      <c r="J104" s="24">
        <f t="shared" si="89"/>
        <v>8.1766672118550682E-2</v>
      </c>
      <c r="K104" s="22">
        <f t="shared" si="90"/>
        <v>8.1405662100456605E-2</v>
      </c>
      <c r="L104" s="22">
        <f t="shared" si="91"/>
        <v>8.1405662100456605E-2</v>
      </c>
      <c r="M104" s="227">
        <f t="shared" si="92"/>
        <v>8.1766672118550682E-2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0.38794885844748855</v>
      </c>
      <c r="C105" s="60">
        <f t="shared" si="81"/>
        <v>0</v>
      </c>
      <c r="D105" s="24">
        <f t="shared" si="86"/>
        <v>0.38794885844748855</v>
      </c>
      <c r="H105" s="24">
        <f t="shared" si="87"/>
        <v>1</v>
      </c>
      <c r="I105" s="22">
        <f t="shared" si="88"/>
        <v>0.38794885844748855</v>
      </c>
      <c r="J105" s="24">
        <f t="shared" si="89"/>
        <v>0.38794885844748855</v>
      </c>
      <c r="K105" s="22">
        <f t="shared" si="90"/>
        <v>0.38794885844748855</v>
      </c>
      <c r="L105" s="22">
        <f t="shared" si="91"/>
        <v>0.38794885844748855</v>
      </c>
      <c r="M105" s="227">
        <f t="shared" si="92"/>
        <v>0.38794885844748855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1.1447671232876711</v>
      </c>
      <c r="C106" s="60">
        <f t="shared" si="81"/>
        <v>0</v>
      </c>
      <c r="D106" s="24">
        <f t="shared" si="86"/>
        <v>1.1447671232876711</v>
      </c>
      <c r="H106" s="24">
        <f t="shared" si="87"/>
        <v>1</v>
      </c>
      <c r="I106" s="22">
        <f t="shared" si="88"/>
        <v>1.1447671232876711</v>
      </c>
      <c r="J106" s="24">
        <f t="shared" si="89"/>
        <v>1.1447671232876711</v>
      </c>
      <c r="K106" s="22">
        <f t="shared" si="90"/>
        <v>1.1447671232876711</v>
      </c>
      <c r="L106" s="22">
        <f t="shared" si="91"/>
        <v>1.1447671232876711</v>
      </c>
      <c r="M106" s="227">
        <f t="shared" si="92"/>
        <v>1.1447671232876711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0.52150502283105016</v>
      </c>
      <c r="C108" s="60">
        <f t="shared" si="81"/>
        <v>0.10430100456621003</v>
      </c>
      <c r="D108" s="24">
        <f t="shared" si="86"/>
        <v>0.62580602739726021</v>
      </c>
      <c r="H108" s="24">
        <f t="shared" si="87"/>
        <v>1</v>
      </c>
      <c r="I108" s="22">
        <f t="shared" si="88"/>
        <v>0.62580602739726021</v>
      </c>
      <c r="J108" s="24">
        <f t="shared" si="89"/>
        <v>0.52419618842047877</v>
      </c>
      <c r="K108" s="22">
        <f t="shared" si="90"/>
        <v>0.52150502283105016</v>
      </c>
      <c r="L108" s="22">
        <f t="shared" si="91"/>
        <v>0.52150502283105016</v>
      </c>
      <c r="M108" s="227">
        <f t="shared" si="92"/>
        <v>0.52419618842047877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0.1068449315068493</v>
      </c>
      <c r="C109" s="60">
        <f t="shared" si="81"/>
        <v>0</v>
      </c>
      <c r="D109" s="24">
        <f t="shared" si="86"/>
        <v>0.1068449315068493</v>
      </c>
      <c r="H109" s="24">
        <f t="shared" si="87"/>
        <v>1</v>
      </c>
      <c r="I109" s="22">
        <f t="shared" si="88"/>
        <v>0.1068449315068493</v>
      </c>
      <c r="J109" s="24">
        <f t="shared" si="89"/>
        <v>0.1068449315068493</v>
      </c>
      <c r="K109" s="22">
        <f t="shared" si="90"/>
        <v>0.1068449315068493</v>
      </c>
      <c r="L109" s="22">
        <f t="shared" si="91"/>
        <v>0.1068449315068493</v>
      </c>
      <c r="M109" s="227">
        <f t="shared" si="92"/>
        <v>0.1068449315068493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2.5414985478421022</v>
      </c>
      <c r="C110" s="60">
        <f t="shared" si="81"/>
        <v>0</v>
      </c>
      <c r="D110" s="24">
        <f t="shared" si="86"/>
        <v>2.5414985478421022</v>
      </c>
      <c r="H110" s="24">
        <f t="shared" si="87"/>
        <v>1</v>
      </c>
      <c r="I110" s="22">
        <f t="shared" si="88"/>
        <v>2.5414985478421022</v>
      </c>
      <c r="J110" s="24">
        <f t="shared" si="89"/>
        <v>2.5414985478421022</v>
      </c>
      <c r="K110" s="22">
        <f t="shared" si="90"/>
        <v>2.5414985478421022</v>
      </c>
      <c r="L110" s="22">
        <f t="shared" si="91"/>
        <v>2.5414985478421022</v>
      </c>
      <c r="M110" s="227">
        <f t="shared" si="92"/>
        <v>2.5414985478421022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7.1357150684931495E-2</v>
      </c>
      <c r="C111" s="60">
        <f t="shared" si="81"/>
        <v>0</v>
      </c>
      <c r="D111" s="24">
        <f t="shared" si="86"/>
        <v>7.1357150684931495E-2</v>
      </c>
      <c r="H111" s="24">
        <f t="shared" si="87"/>
        <v>1</v>
      </c>
      <c r="I111" s="22">
        <f t="shared" si="88"/>
        <v>7.1357150684931495E-2</v>
      </c>
      <c r="J111" s="24">
        <f t="shared" si="89"/>
        <v>7.1357150684931495E-2</v>
      </c>
      <c r="K111" s="22">
        <f t="shared" si="90"/>
        <v>7.1357150684931495E-2</v>
      </c>
      <c r="L111" s="22">
        <f t="shared" si="91"/>
        <v>7.1357150684931495E-2</v>
      </c>
      <c r="M111" s="227">
        <f t="shared" si="92"/>
        <v>7.1357150684931495E-2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0.45790684931506842</v>
      </c>
      <c r="C113" s="60">
        <f t="shared" si="81"/>
        <v>0</v>
      </c>
      <c r="D113" s="24">
        <f t="shared" si="86"/>
        <v>0.45790684931506842</v>
      </c>
      <c r="H113" s="24">
        <f t="shared" si="87"/>
        <v>1</v>
      </c>
      <c r="I113" s="22">
        <f t="shared" si="88"/>
        <v>0.45790684931506842</v>
      </c>
      <c r="J113" s="24">
        <f t="shared" si="89"/>
        <v>0.45790684931506842</v>
      </c>
      <c r="K113" s="22">
        <f t="shared" si="90"/>
        <v>0.45790684931506842</v>
      </c>
      <c r="L113" s="22">
        <f t="shared" si="91"/>
        <v>0.45790684931506842</v>
      </c>
      <c r="M113" s="227">
        <f t="shared" si="92"/>
        <v>0.45790684931506842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5.6691295250110514</v>
      </c>
      <c r="C119" s="29">
        <f>SUM(C91:C118)</f>
        <v>0.118292602739726</v>
      </c>
      <c r="D119" s="24">
        <f>SUM(D91:D118)</f>
        <v>5.7874221277507765</v>
      </c>
      <c r="E119" s="22"/>
      <c r="F119" s="2"/>
      <c r="G119" s="2"/>
      <c r="H119" s="31"/>
      <c r="I119" s="22">
        <f>SUM(I91:I118)</f>
        <v>5.7874221277507765</v>
      </c>
      <c r="J119" s="24">
        <f>SUM(J91:J118)</f>
        <v>5.6721817006185731</v>
      </c>
      <c r="K119" s="22">
        <f>SUM(K91:K118)</f>
        <v>5.6691295250110514</v>
      </c>
      <c r="L119" s="22">
        <f>SUM(L91:L118)</f>
        <v>5.6691295250110514</v>
      </c>
      <c r="M119" s="57">
        <f t="shared" si="80"/>
        <v>5.6721817006185731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1.2098552500821955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1.2098552500821955</v>
      </c>
      <c r="J124" s="237">
        <f>IF(SUMPRODUCT($B$124:$B124,$H$124:$H124)&lt;J$119,($B124*$H124),J$119)</f>
        <v>1.2098552500821955</v>
      </c>
      <c r="K124" s="29">
        <f>(B124)</f>
        <v>1.2098552500821955</v>
      </c>
      <c r="L124" s="29">
        <f>IF(SUMPRODUCT($B$124:$B124,$H$124:$H124)&lt;L$119,($B124*$H124),L$119)</f>
        <v>1.2098552500821955</v>
      </c>
      <c r="M124" s="240">
        <f t="shared" si="93"/>
        <v>1.2098552500821955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1.6387977351598171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1.6387977351598171</v>
      </c>
      <c r="J125" s="237">
        <f>IF(SUMPRODUCT($B$124:$B125,$H$124:$H125)&lt;J$119,($B125*$H125),IF(SUMPRODUCT($B$124:$B124,$H$124:$H124)&lt;J$119,J$119-SUMPRODUCT($B$124:$B124,$H$124:$H124),0))</f>
        <v>1.6387977351598171</v>
      </c>
      <c r="K125" s="29">
        <f>(B125)</f>
        <v>1.6387977351598171</v>
      </c>
      <c r="L125" s="29">
        <f>IF(SUMPRODUCT($B$124:$B125,$H$124:$H125)&lt;L$119,($B125*$H125),IF(SUMPRODUCT($B$124:$B124,$H$124:$H124)&lt;L$119,L$119-SUMPRODUCT($B$124:$B124,$H$124:$H124),0))</f>
        <v>1.6387977351598171</v>
      </c>
      <c r="M125" s="240">
        <f t="shared" si="93"/>
        <v>1.6387977351598171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2.6467015890410956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2.4159948566328397</v>
      </c>
      <c r="K126" s="29">
        <f t="shared" ref="K126:K127" si="94">(B126)</f>
        <v>2.6467015890410956</v>
      </c>
      <c r="L126" s="29">
        <f>IF(SUMPRODUCT($B$124:$B126,$H$124:$H126)&lt;(L$119-L$128),($B126*$H126),IF(SUMPRODUCT($B$124:$B125,$H$124:$H125)&lt;(L$119-L$128),L$119-L$128-SUMPRODUCT($B$124:$B125,$H$124:$H125),0))</f>
        <v>2.1717751699060246</v>
      </c>
      <c r="M126" s="240">
        <f t="shared" si="93"/>
        <v>2.4159948566328397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0.34253976255707758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0.34253976255707758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0.64870136986301374</v>
      </c>
      <c r="C128" s="56"/>
      <c r="D128" s="31"/>
      <c r="E128" s="2"/>
      <c r="F128" s="2"/>
      <c r="G128" s="2"/>
      <c r="H128" s="24"/>
      <c r="I128" s="29">
        <f>(I30)</f>
        <v>4.5775668776685805</v>
      </c>
      <c r="J128" s="228">
        <f>(J30)</f>
        <v>0.40753385874372006</v>
      </c>
      <c r="K128" s="29">
        <f>(B128)</f>
        <v>0.64870136986301374</v>
      </c>
      <c r="L128" s="29">
        <f>IF(L124=L119,0,(L119-L124)/(B119-B124)*K128)</f>
        <v>0.64870136986301374</v>
      </c>
      <c r="M128" s="240">
        <f t="shared" si="93"/>
        <v>0.40753385874372006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5.6691295250110514</v>
      </c>
      <c r="C130" s="56"/>
      <c r="D130" s="31"/>
      <c r="E130" s="2"/>
      <c r="F130" s="2"/>
      <c r="G130" s="2"/>
      <c r="H130" s="24"/>
      <c r="I130" s="29">
        <f>(I119)</f>
        <v>5.7874221277507765</v>
      </c>
      <c r="J130" s="228">
        <f>(J119)</f>
        <v>5.6721817006185731</v>
      </c>
      <c r="K130" s="29">
        <f>(B130)</f>
        <v>5.6691295250110514</v>
      </c>
      <c r="L130" s="29">
        <f>(L119)</f>
        <v>5.6691295250110514</v>
      </c>
      <c r="M130" s="240">
        <f t="shared" si="93"/>
        <v>5.6721817006185731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1.6387977351598169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696" priority="548" operator="equal">
      <formula>16</formula>
    </cfRule>
    <cfRule type="cellIs" dxfId="695" priority="549" operator="equal">
      <formula>15</formula>
    </cfRule>
    <cfRule type="cellIs" dxfId="694" priority="550" operator="equal">
      <formula>14</formula>
    </cfRule>
    <cfRule type="cellIs" dxfId="693" priority="551" operator="equal">
      <formula>13</formula>
    </cfRule>
    <cfRule type="cellIs" dxfId="692" priority="552" operator="equal">
      <formula>12</formula>
    </cfRule>
    <cfRule type="cellIs" dxfId="691" priority="553" operator="equal">
      <formula>11</formula>
    </cfRule>
    <cfRule type="cellIs" dxfId="690" priority="554" operator="equal">
      <formula>10</formula>
    </cfRule>
    <cfRule type="cellIs" dxfId="689" priority="555" operator="equal">
      <formula>9</formula>
    </cfRule>
    <cfRule type="cellIs" dxfId="688" priority="556" operator="equal">
      <formula>8</formula>
    </cfRule>
    <cfRule type="cellIs" dxfId="687" priority="557" operator="equal">
      <formula>7</formula>
    </cfRule>
    <cfRule type="cellIs" dxfId="686" priority="558" operator="equal">
      <formula>6</formula>
    </cfRule>
    <cfRule type="cellIs" dxfId="685" priority="559" operator="equal">
      <formula>5</formula>
    </cfRule>
    <cfRule type="cellIs" dxfId="684" priority="560" operator="equal">
      <formula>4</formula>
    </cfRule>
    <cfRule type="cellIs" dxfId="683" priority="561" operator="equal">
      <formula>3</formula>
    </cfRule>
    <cfRule type="cellIs" dxfId="682" priority="562" operator="equal">
      <formula>2</formula>
    </cfRule>
    <cfRule type="cellIs" dxfId="681" priority="563" operator="equal">
      <formula>1</formula>
    </cfRule>
  </conditionalFormatting>
  <conditionalFormatting sqref="N114:N118">
    <cfRule type="cellIs" dxfId="680" priority="292" operator="equal">
      <formula>16</formula>
    </cfRule>
    <cfRule type="cellIs" dxfId="679" priority="293" operator="equal">
      <formula>15</formula>
    </cfRule>
    <cfRule type="cellIs" dxfId="678" priority="294" operator="equal">
      <formula>14</formula>
    </cfRule>
    <cfRule type="cellIs" dxfId="677" priority="295" operator="equal">
      <formula>13</formula>
    </cfRule>
    <cfRule type="cellIs" dxfId="676" priority="296" operator="equal">
      <formula>12</formula>
    </cfRule>
    <cfRule type="cellIs" dxfId="675" priority="297" operator="equal">
      <formula>11</formula>
    </cfRule>
    <cfRule type="cellIs" dxfId="674" priority="298" operator="equal">
      <formula>10</formula>
    </cfRule>
    <cfRule type="cellIs" dxfId="673" priority="299" operator="equal">
      <formula>9</formula>
    </cfRule>
    <cfRule type="cellIs" dxfId="672" priority="300" operator="equal">
      <formula>8</formula>
    </cfRule>
    <cfRule type="cellIs" dxfId="671" priority="301" operator="equal">
      <formula>7</formula>
    </cfRule>
    <cfRule type="cellIs" dxfId="670" priority="302" operator="equal">
      <formula>6</formula>
    </cfRule>
    <cfRule type="cellIs" dxfId="669" priority="303" operator="equal">
      <formula>5</formula>
    </cfRule>
    <cfRule type="cellIs" dxfId="668" priority="304" operator="equal">
      <formula>4</formula>
    </cfRule>
    <cfRule type="cellIs" dxfId="667" priority="305" operator="equal">
      <formula>3</formula>
    </cfRule>
    <cfRule type="cellIs" dxfId="666" priority="306" operator="equal">
      <formula>2</formula>
    </cfRule>
    <cfRule type="cellIs" dxfId="665" priority="307" operator="equal">
      <formula>1</formula>
    </cfRule>
  </conditionalFormatting>
  <conditionalFormatting sqref="R31:T31">
    <cfRule type="cellIs" dxfId="584" priority="99" operator="greaterThan">
      <formula>0</formula>
    </cfRule>
  </conditionalFormatting>
  <conditionalFormatting sqref="R32:T32">
    <cfRule type="cellIs" dxfId="583" priority="98" operator="greaterThan">
      <formula>0</formula>
    </cfRule>
  </conditionalFormatting>
  <conditionalFormatting sqref="R30:T30">
    <cfRule type="cellIs" dxfId="582" priority="97" operator="greaterThan">
      <formula>0</formula>
    </cfRule>
  </conditionalFormatting>
  <conditionalFormatting sqref="N6:N26">
    <cfRule type="cellIs" dxfId="271" priority="81" operator="equal">
      <formula>16</formula>
    </cfRule>
    <cfRule type="cellIs" dxfId="270" priority="82" operator="equal">
      <formula>15</formula>
    </cfRule>
    <cfRule type="cellIs" dxfId="269" priority="83" operator="equal">
      <formula>14</formula>
    </cfRule>
    <cfRule type="cellIs" dxfId="268" priority="84" operator="equal">
      <formula>13</formula>
    </cfRule>
    <cfRule type="cellIs" dxfId="267" priority="85" operator="equal">
      <formula>12</formula>
    </cfRule>
    <cfRule type="cellIs" dxfId="266" priority="86" operator="equal">
      <formula>11</formula>
    </cfRule>
    <cfRule type="cellIs" dxfId="265" priority="87" operator="equal">
      <formula>10</formula>
    </cfRule>
    <cfRule type="cellIs" dxfId="264" priority="88" operator="equal">
      <formula>9</formula>
    </cfRule>
    <cfRule type="cellIs" dxfId="263" priority="89" operator="equal">
      <formula>8</formula>
    </cfRule>
    <cfRule type="cellIs" dxfId="262" priority="90" operator="equal">
      <formula>7</formula>
    </cfRule>
    <cfRule type="cellIs" dxfId="261" priority="91" operator="equal">
      <formula>6</formula>
    </cfRule>
    <cfRule type="cellIs" dxfId="260" priority="92" operator="equal">
      <formula>5</formula>
    </cfRule>
    <cfRule type="cellIs" dxfId="259" priority="93" operator="equal">
      <formula>4</formula>
    </cfRule>
    <cfRule type="cellIs" dxfId="258" priority="94" operator="equal">
      <formula>3</formula>
    </cfRule>
    <cfRule type="cellIs" dxfId="257" priority="95" operator="equal">
      <formula>2</formula>
    </cfRule>
    <cfRule type="cellIs" dxfId="256" priority="96" operator="equal">
      <formula>1</formula>
    </cfRule>
  </conditionalFormatting>
  <conditionalFormatting sqref="N113">
    <cfRule type="cellIs" dxfId="159" priority="65" operator="equal">
      <formula>16</formula>
    </cfRule>
    <cfRule type="cellIs" dxfId="158" priority="66" operator="equal">
      <formula>15</formula>
    </cfRule>
    <cfRule type="cellIs" dxfId="157" priority="67" operator="equal">
      <formula>14</formula>
    </cfRule>
    <cfRule type="cellIs" dxfId="156" priority="68" operator="equal">
      <formula>13</formula>
    </cfRule>
    <cfRule type="cellIs" dxfId="155" priority="69" operator="equal">
      <formula>12</formula>
    </cfRule>
    <cfRule type="cellIs" dxfId="154" priority="70" operator="equal">
      <formula>11</formula>
    </cfRule>
    <cfRule type="cellIs" dxfId="153" priority="71" operator="equal">
      <formula>10</formula>
    </cfRule>
    <cfRule type="cellIs" dxfId="152" priority="72" operator="equal">
      <formula>9</formula>
    </cfRule>
    <cfRule type="cellIs" dxfId="151" priority="73" operator="equal">
      <formula>8</formula>
    </cfRule>
    <cfRule type="cellIs" dxfId="150" priority="74" operator="equal">
      <formula>7</formula>
    </cfRule>
    <cfRule type="cellIs" dxfId="149" priority="75" operator="equal">
      <formula>6</formula>
    </cfRule>
    <cfRule type="cellIs" dxfId="148" priority="76" operator="equal">
      <formula>5</formula>
    </cfRule>
    <cfRule type="cellIs" dxfId="147" priority="77" operator="equal">
      <formula>4</formula>
    </cfRule>
    <cfRule type="cellIs" dxfId="146" priority="78" operator="equal">
      <formula>3</formula>
    </cfRule>
    <cfRule type="cellIs" dxfId="145" priority="79" operator="equal">
      <formula>2</formula>
    </cfRule>
    <cfRule type="cellIs" dxfId="144" priority="80" operator="equal">
      <formula>1</formula>
    </cfRule>
  </conditionalFormatting>
  <conditionalFormatting sqref="N112">
    <cfRule type="cellIs" dxfId="143" priority="49" operator="equal">
      <formula>16</formula>
    </cfRule>
    <cfRule type="cellIs" dxfId="142" priority="50" operator="equal">
      <formula>15</formula>
    </cfRule>
    <cfRule type="cellIs" dxfId="141" priority="51" operator="equal">
      <formula>14</formula>
    </cfRule>
    <cfRule type="cellIs" dxfId="140" priority="52" operator="equal">
      <formula>13</formula>
    </cfRule>
    <cfRule type="cellIs" dxfId="139" priority="53" operator="equal">
      <formula>12</formula>
    </cfRule>
    <cfRule type="cellIs" dxfId="138" priority="54" operator="equal">
      <formula>11</formula>
    </cfRule>
    <cfRule type="cellIs" dxfId="137" priority="55" operator="equal">
      <formula>10</formula>
    </cfRule>
    <cfRule type="cellIs" dxfId="136" priority="56" operator="equal">
      <formula>9</formula>
    </cfRule>
    <cfRule type="cellIs" dxfId="135" priority="57" operator="equal">
      <formula>8</formula>
    </cfRule>
    <cfRule type="cellIs" dxfId="134" priority="58" operator="equal">
      <formula>7</formula>
    </cfRule>
    <cfRule type="cellIs" dxfId="133" priority="59" operator="equal">
      <formula>6</formula>
    </cfRule>
    <cfRule type="cellIs" dxfId="132" priority="60" operator="equal">
      <formula>5</formula>
    </cfRule>
    <cfRule type="cellIs" dxfId="131" priority="61" operator="equal">
      <formula>4</formula>
    </cfRule>
    <cfRule type="cellIs" dxfId="130" priority="62" operator="equal">
      <formula>3</formula>
    </cfRule>
    <cfRule type="cellIs" dxfId="129" priority="63" operator="equal">
      <formula>2</formula>
    </cfRule>
    <cfRule type="cellIs" dxfId="128" priority="64" operator="equal">
      <formula>1</formula>
    </cfRule>
  </conditionalFormatting>
  <conditionalFormatting sqref="N111">
    <cfRule type="cellIs" dxfId="127" priority="33" operator="equal">
      <formula>16</formula>
    </cfRule>
    <cfRule type="cellIs" dxfId="126" priority="34" operator="equal">
      <formula>15</formula>
    </cfRule>
    <cfRule type="cellIs" dxfId="125" priority="35" operator="equal">
      <formula>14</formula>
    </cfRule>
    <cfRule type="cellIs" dxfId="124" priority="36" operator="equal">
      <formula>13</formula>
    </cfRule>
    <cfRule type="cellIs" dxfId="123" priority="37" operator="equal">
      <formula>12</formula>
    </cfRule>
    <cfRule type="cellIs" dxfId="122" priority="38" operator="equal">
      <formula>11</formula>
    </cfRule>
    <cfRule type="cellIs" dxfId="121" priority="39" operator="equal">
      <formula>10</formula>
    </cfRule>
    <cfRule type="cellIs" dxfId="120" priority="40" operator="equal">
      <formula>9</formula>
    </cfRule>
    <cfRule type="cellIs" dxfId="119" priority="41" operator="equal">
      <formula>8</formula>
    </cfRule>
    <cfRule type="cellIs" dxfId="118" priority="42" operator="equal">
      <formula>7</formula>
    </cfRule>
    <cfRule type="cellIs" dxfId="117" priority="43" operator="equal">
      <formula>6</formula>
    </cfRule>
    <cfRule type="cellIs" dxfId="116" priority="44" operator="equal">
      <formula>5</formula>
    </cfRule>
    <cfRule type="cellIs" dxfId="115" priority="45" operator="equal">
      <formula>4</formula>
    </cfRule>
    <cfRule type="cellIs" dxfId="114" priority="46" operator="equal">
      <formula>3</formula>
    </cfRule>
    <cfRule type="cellIs" dxfId="113" priority="47" operator="equal">
      <formula>2</formula>
    </cfRule>
    <cfRule type="cellIs" dxfId="112" priority="48" operator="equal">
      <formula>1</formula>
    </cfRule>
  </conditionalFormatting>
  <conditionalFormatting sqref="N91:N104">
    <cfRule type="cellIs" dxfId="111" priority="17" operator="equal">
      <formula>16</formula>
    </cfRule>
    <cfRule type="cellIs" dxfId="110" priority="18" operator="equal">
      <formula>15</formula>
    </cfRule>
    <cfRule type="cellIs" dxfId="109" priority="19" operator="equal">
      <formula>14</formula>
    </cfRule>
    <cfRule type="cellIs" dxfId="108" priority="20" operator="equal">
      <formula>13</formula>
    </cfRule>
    <cfRule type="cellIs" dxfId="107" priority="21" operator="equal">
      <formula>12</formula>
    </cfRule>
    <cfRule type="cellIs" dxfId="106" priority="22" operator="equal">
      <formula>11</formula>
    </cfRule>
    <cfRule type="cellIs" dxfId="105" priority="23" operator="equal">
      <formula>10</formula>
    </cfRule>
    <cfRule type="cellIs" dxfId="104" priority="24" operator="equal">
      <formula>9</formula>
    </cfRule>
    <cfRule type="cellIs" dxfId="103" priority="25" operator="equal">
      <formula>8</formula>
    </cfRule>
    <cfRule type="cellIs" dxfId="102" priority="26" operator="equal">
      <formula>7</formula>
    </cfRule>
    <cfRule type="cellIs" dxfId="101" priority="27" operator="equal">
      <formula>6</formula>
    </cfRule>
    <cfRule type="cellIs" dxfId="100" priority="28" operator="equal">
      <formula>5</formula>
    </cfRule>
    <cfRule type="cellIs" dxfId="99" priority="29" operator="equal">
      <formula>4</formula>
    </cfRule>
    <cfRule type="cellIs" dxfId="98" priority="30" operator="equal">
      <formula>3</formula>
    </cfRule>
    <cfRule type="cellIs" dxfId="97" priority="31" operator="equal">
      <formula>2</formula>
    </cfRule>
    <cfRule type="cellIs" dxfId="96" priority="32" operator="equal">
      <formula>1</formula>
    </cfRule>
  </conditionalFormatting>
  <conditionalFormatting sqref="N105:N110">
    <cfRule type="cellIs" dxfId="95" priority="1" operator="equal">
      <formula>16</formula>
    </cfRule>
    <cfRule type="cellIs" dxfId="94" priority="2" operator="equal">
      <formula>15</formula>
    </cfRule>
    <cfRule type="cellIs" dxfId="93" priority="3" operator="equal">
      <formula>14</formula>
    </cfRule>
    <cfRule type="cellIs" dxfId="92" priority="4" operator="equal">
      <formula>13</formula>
    </cfRule>
    <cfRule type="cellIs" dxfId="91" priority="5" operator="equal">
      <formula>12</formula>
    </cfRule>
    <cfRule type="cellIs" dxfId="90" priority="6" operator="equal">
      <formula>11</formula>
    </cfRule>
    <cfRule type="cellIs" dxfId="89" priority="7" operator="equal">
      <formula>10</formula>
    </cfRule>
    <cfRule type="cellIs" dxfId="88" priority="8" operator="equal">
      <formula>9</formula>
    </cfRule>
    <cfRule type="cellIs" dxfId="87" priority="9" operator="equal">
      <formula>8</formula>
    </cfRule>
    <cfRule type="cellIs" dxfId="86" priority="10" operator="equal">
      <formula>7</formula>
    </cfRule>
    <cfRule type="cellIs" dxfId="85" priority="11" operator="equal">
      <formula>6</formula>
    </cfRule>
    <cfRule type="cellIs" dxfId="84" priority="12" operator="equal">
      <formula>5</formula>
    </cfRule>
    <cfRule type="cellIs" dxfId="83" priority="13" operator="equal">
      <formula>4</formula>
    </cfRule>
    <cfRule type="cellIs" dxfId="82" priority="14" operator="equal">
      <formula>3</formula>
    </cfRule>
    <cfRule type="cellIs" dxfId="81" priority="15" operator="equal">
      <formula>2</formula>
    </cfRule>
    <cfRule type="cellIs" dxfId="8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N91" sqref="N91:N113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7.5093399750934001E-2</v>
      </c>
      <c r="C6" s="102">
        <f>IF([1]Summ!$I1044="",0,[1]Summ!$I1044)</f>
        <v>0</v>
      </c>
      <c r="D6" s="24">
        <f t="shared" ref="D6:D29" si="0">(B6+C6)</f>
        <v>7.5093399750934001E-2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7.5093399750934001E-2</v>
      </c>
      <c r="J6" s="24">
        <f t="shared" ref="J6:J13" si="3">IF(I$32&lt;=1+I$131,I6,B6*H6+J$33*(I6-B6*H6))</f>
        <v>7.5093399750934001E-2</v>
      </c>
      <c r="K6" s="22">
        <f t="shared" ref="K6:K31" si="4">B6</f>
        <v>7.5093399750934001E-2</v>
      </c>
      <c r="L6" s="22">
        <f t="shared" ref="L6:L29" si="5">IF(K6="","",K6*H6)</f>
        <v>7.5093399750934001E-2</v>
      </c>
      <c r="M6" s="224">
        <f t="shared" ref="M6:M31" si="6">J6</f>
        <v>7.5093399750934001E-2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0.300373599003736</v>
      </c>
      <c r="Z6" s="156">
        <f>Poor!Z6</f>
        <v>0.17</v>
      </c>
      <c r="AA6" s="121">
        <f>$M6*Z6*4</f>
        <v>5.1063511830635122E-2</v>
      </c>
      <c r="AB6" s="156">
        <f>Poor!AB6</f>
        <v>0.17</v>
      </c>
      <c r="AC6" s="121">
        <f t="shared" ref="AC6:AC29" si="7">$M6*AB6*4</f>
        <v>5.1063511830635122E-2</v>
      </c>
      <c r="AD6" s="156">
        <f>Poor!AD6</f>
        <v>0.33</v>
      </c>
      <c r="AE6" s="121">
        <f t="shared" ref="AE6:AE29" si="8">$M6*AD6*4</f>
        <v>9.9123287671232879E-2</v>
      </c>
      <c r="AF6" s="122">
        <f>1-SUM(Z6,AB6,AD6)</f>
        <v>0.32999999999999996</v>
      </c>
      <c r="AG6" s="121">
        <f>$M6*AF6*4</f>
        <v>9.9123287671232865E-2</v>
      </c>
      <c r="AH6" s="123">
        <f>SUM(Z6,AB6,AD6,AF6)</f>
        <v>1</v>
      </c>
      <c r="AI6" s="184">
        <f>SUM(AA6,AC6,AE6,AG6)/4</f>
        <v>7.5093399750934001E-2</v>
      </c>
      <c r="AJ6" s="120">
        <f>(AA6+AC6)/2</f>
        <v>5.1063511830635122E-2</v>
      </c>
      <c r="AK6" s="119">
        <f>(AE6+AG6)/2</f>
        <v>9.9123287671232879E-2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5.4040395392278964E-2</v>
      </c>
      <c r="J7" s="24">
        <f t="shared" si="3"/>
        <v>5.4040395392278964E-2</v>
      </c>
      <c r="K7" s="22">
        <f t="shared" si="4"/>
        <v>5.4040395392278964E-2</v>
      </c>
      <c r="L7" s="22">
        <f t="shared" si="5"/>
        <v>5.4040395392278964E-2</v>
      </c>
      <c r="M7" s="224">
        <f t="shared" si="6"/>
        <v>5.4040395392278964E-2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2218.6065920186934</v>
      </c>
      <c r="S7" s="222">
        <f>IF($B$81=0,0,(SUMIF($N$6:$N$28,$U7,L$6:L$28)+SUMIF($N$91:$N$118,$U7,L$91:L$118))*$I$83*Poor!$B$81/$B$81)</f>
        <v>2218.6065920186934</v>
      </c>
      <c r="T7" s="222">
        <f>IF($B$81=0,0,(SUMIF($N$6:$N$28,$U7,M$6:M$28)+SUMIF($N$91:$N$118,$U7,M$91:M$118))*$I$83*Poor!$B$81/$B$81)</f>
        <v>2218.6065920186934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0.21616158156911586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0.21616158156911586</v>
      </c>
      <c r="AH7" s="123">
        <f t="shared" ref="AH7:AH30" si="12">SUM(Z7,AB7,AD7,AF7)</f>
        <v>1</v>
      </c>
      <c r="AI7" s="184">
        <f t="shared" ref="AI7:AI30" si="13">SUM(AA7,AC7,AE7,AG7)/4</f>
        <v>5.4040395392278964E-2</v>
      </c>
      <c r="AJ7" s="120">
        <f t="shared" ref="AJ7:AJ31" si="14">(AA7+AC7)/2</f>
        <v>0</v>
      </c>
      <c r="AK7" s="119">
        <f t="shared" ref="AK7:AK31" si="15">(AE7+AG7)/2</f>
        <v>0.10808079078455793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150</v>
      </c>
      <c r="S8" s="222">
        <f>IF($B$81=0,0,(SUMIF($N$6:$N$28,$U8,L$6:L$28)+SUMIF($N$91:$N$118,$U8,L$91:L$118))*$I$83*Poor!$B$81/$B$81)</f>
        <v>150</v>
      </c>
      <c r="T8" s="222">
        <f>IF($B$81=0,0,(SUMIF($N$6:$N$28,$U8,M$6:M$28)+SUMIF($N$91:$N$118,$U8,M$91:M$118))*$I$83*Poor!$B$81/$B$81)</f>
        <v>150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0.56131611822722027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9.355268637120337E-2</v>
      </c>
      <c r="AB8" s="125">
        <f>IF($Y8=0,0,AC8/$Y8)</f>
        <v>0.43868388177277973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7.3113980295463288E-2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0.11829143835616435</v>
      </c>
      <c r="J9" s="24">
        <f t="shared" si="3"/>
        <v>0.11829143835616435</v>
      </c>
      <c r="K9" s="22">
        <f t="shared" si="4"/>
        <v>0.11829143835616435</v>
      </c>
      <c r="L9" s="22">
        <f t="shared" si="5"/>
        <v>0.11829143835616435</v>
      </c>
      <c r="M9" s="224">
        <f t="shared" si="6"/>
        <v>0.11829143835616435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1015.2319477442434</v>
      </c>
      <c r="S9" s="222">
        <f>IF($B$81=0,0,(SUMIF($N$6:$N$28,$U9,L$6:L$28)+SUMIF($N$91:$N$118,$U9,L$91:L$118))*$I$83*Poor!$B$81/$B$81)</f>
        <v>1015.2319477442434</v>
      </c>
      <c r="T9" s="222">
        <f>IF($B$81=0,0,(SUMIF($N$6:$N$28,$U9,M$6:M$28)+SUMIF($N$91:$N$118,$U9,M$91:M$118))*$I$83*Poor!$B$81/$B$81)</f>
        <v>1015.2319477442434</v>
      </c>
      <c r="U9" s="223">
        <v>3</v>
      </c>
      <c r="V9" s="56"/>
      <c r="W9" s="115"/>
      <c r="X9" s="118">
        <f>Poor!X9</f>
        <v>1</v>
      </c>
      <c r="Y9" s="184">
        <f t="shared" si="9"/>
        <v>0.47316575342465739</v>
      </c>
      <c r="Z9" s="125">
        <f>IF($Y9=0,0,AA9/$Y9)</f>
        <v>0.56131611822722016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0.2655955639903867</v>
      </c>
      <c r="AB9" s="125">
        <f>IF($Y9=0,0,AC9/$Y9)</f>
        <v>0.43868388177277984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0.20757018943427069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0.11829143835616435</v>
      </c>
      <c r="AJ9" s="120">
        <f t="shared" si="14"/>
        <v>0.23658287671232869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0.14181937733499378</v>
      </c>
      <c r="Z10" s="125">
        <f>IF($Y10=0,0,AA10/$Y10)</f>
        <v>0.56131611822722016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7.9605502375080114E-2</v>
      </c>
      <c r="AB10" s="125">
        <f>IF($Y10=0,0,AC10/$Y10)</f>
        <v>0.43868388177277984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6.2213874959913665E-2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1</v>
      </c>
      <c r="H11" s="24">
        <f t="shared" si="1"/>
        <v>1</v>
      </c>
      <c r="I11" s="22">
        <f t="shared" si="2"/>
        <v>1.3992932129514322E-2</v>
      </c>
      <c r="J11" s="24">
        <f t="shared" si="3"/>
        <v>1.3992932129514322E-2</v>
      </c>
      <c r="K11" s="22">
        <f t="shared" si="4"/>
        <v>1.3992932129514322E-2</v>
      </c>
      <c r="L11" s="22">
        <f t="shared" si="5"/>
        <v>1.3992932129514322E-2</v>
      </c>
      <c r="M11" s="224">
        <f t="shared" si="6"/>
        <v>1.3992932129514322E-2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8500.0000000000018</v>
      </c>
      <c r="S11" s="222">
        <f>IF($B$81=0,0,(SUMIF($N$6:$N$28,$U11,L$6:L$28)+SUMIF($N$91:$N$118,$U11,L$91:L$118))*$I$83*Poor!$B$81/$B$81)</f>
        <v>8500.0000000000018</v>
      </c>
      <c r="T11" s="222">
        <f>IF($B$81=0,0,(SUMIF($N$6:$N$28,$U11,M$6:M$28)+SUMIF($N$91:$N$118,$U11,M$91:M$118))*$I$83*Poor!$B$81/$B$81)</f>
        <v>8479.3218314672868</v>
      </c>
      <c r="U11" s="223">
        <v>5</v>
      </c>
      <c r="V11" s="56"/>
      <c r="W11" s="115"/>
      <c r="X11" s="118">
        <f>Poor!X11</f>
        <v>1</v>
      </c>
      <c r="Y11" s="184">
        <f t="shared" si="9"/>
        <v>5.597172851805729E-2</v>
      </c>
      <c r="Z11" s="125">
        <f>IF($Y11=0,0,AA11/$Y11)</f>
        <v>0.56131611822722016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3.1417833382223717E-2</v>
      </c>
      <c r="AB11" s="125">
        <f>IF($Y11=0,0,AC11/$Y11)</f>
        <v>0.43868388177277984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2.4553895135833573E-2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1.3992932129514322E-2</v>
      </c>
      <c r="AJ11" s="120">
        <f t="shared" si="14"/>
        <v>2.7985864259028645E-2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1.5670402656704026E-3</v>
      </c>
      <c r="C12" s="102">
        <f>IF([1]Summ!$I1050="",0,[1]Summ!$I1050)</f>
        <v>0</v>
      </c>
      <c r="D12" s="24">
        <f t="shared" si="0"/>
        <v>1.5670402656704026E-3</v>
      </c>
      <c r="E12" s="75">
        <f>Poor!E12</f>
        <v>1</v>
      </c>
      <c r="H12" s="24">
        <f t="shared" si="1"/>
        <v>1</v>
      </c>
      <c r="I12" s="22">
        <f t="shared" si="2"/>
        <v>1.5670402656704026E-3</v>
      </c>
      <c r="J12" s="24">
        <f t="shared" si="3"/>
        <v>1.5670402656704026E-3</v>
      </c>
      <c r="K12" s="22">
        <f t="shared" si="4"/>
        <v>1.5670402656704026E-3</v>
      </c>
      <c r="L12" s="22">
        <f t="shared" si="5"/>
        <v>1.5670402656704026E-3</v>
      </c>
      <c r="M12" s="224">
        <f t="shared" si="6"/>
        <v>1.5670402656704026E-3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6.2681610626816103E-3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4.1996679119966794E-3</v>
      </c>
      <c r="AF12" s="122">
        <f>1-SUM(Z12,AB12,AD12)</f>
        <v>0.32999999999999996</v>
      </c>
      <c r="AG12" s="121">
        <f>$M12*AF12*4</f>
        <v>2.0684931506849314E-3</v>
      </c>
      <c r="AH12" s="123">
        <f t="shared" si="12"/>
        <v>1</v>
      </c>
      <c r="AI12" s="184">
        <f t="shared" si="13"/>
        <v>1.5670402656704028E-3</v>
      </c>
      <c r="AJ12" s="120">
        <f t="shared" si="14"/>
        <v>0</v>
      </c>
      <c r="AK12" s="119">
        <f t="shared" si="15"/>
        <v>3.1340805313408056E-3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5.9386674968866749E-3</v>
      </c>
      <c r="C13" s="102">
        <f>IF([1]Summ!$I1051="",0,[1]Summ!$I1051)</f>
        <v>0</v>
      </c>
      <c r="D13" s="24">
        <f t="shared" si="0"/>
        <v>5.9386674968866749E-3</v>
      </c>
      <c r="E13" s="75">
        <f>Poor!E13</f>
        <v>1</v>
      </c>
      <c r="H13" s="24">
        <f t="shared" si="1"/>
        <v>1</v>
      </c>
      <c r="I13" s="22">
        <f t="shared" si="2"/>
        <v>5.9386674968866749E-3</v>
      </c>
      <c r="J13" s="24">
        <f t="shared" si="3"/>
        <v>5.9386674968866749E-3</v>
      </c>
      <c r="K13" s="22">
        <f t="shared" si="4"/>
        <v>5.9386674968866749E-3</v>
      </c>
      <c r="L13" s="22">
        <f t="shared" si="5"/>
        <v>5.9386674968866749E-3</v>
      </c>
      <c r="M13" s="225">
        <f t="shared" si="6"/>
        <v>5.9386674968866749E-3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1909.9908457782885</v>
      </c>
      <c r="S13" s="222">
        <f>IF($B$81=0,0,(SUMIF($N$6:$N$28,$U13,L$6:L$28)+SUMIF($N$91:$N$118,$U13,L$91:L$118))*$I$83*Poor!$B$81/$B$81)</f>
        <v>1909.9908457782885</v>
      </c>
      <c r="T13" s="222">
        <f>IF($B$81=0,0,(SUMIF($N$6:$N$28,$U13,M$6:M$28)+SUMIF($N$91:$N$118,$U13,M$91:M$118))*$I$83*Poor!$B$81/$B$81)</f>
        <v>1951.8119304928248</v>
      </c>
      <c r="U13" s="223">
        <v>7</v>
      </c>
      <c r="V13" s="56"/>
      <c r="W13" s="110"/>
      <c r="X13" s="118"/>
      <c r="Y13" s="184">
        <f t="shared" si="9"/>
        <v>2.37546699875467E-2</v>
      </c>
      <c r="Z13" s="156">
        <f>Poor!Z13</f>
        <v>1</v>
      </c>
      <c r="AA13" s="121">
        <f>$M13*Z13*4</f>
        <v>2.37546699875467E-2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5.9386674968866749E-3</v>
      </c>
      <c r="AJ13" s="120">
        <f t="shared" si="14"/>
        <v>1.187733499377335E-2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7.4252801992528029E-3</v>
      </c>
      <c r="C14" s="102">
        <f>IF([1]Summ!$I1052="",0,[1]Summ!$I1052)</f>
        <v>0</v>
      </c>
      <c r="D14" s="24">
        <f t="shared" si="0"/>
        <v>7.4252801992528029E-3</v>
      </c>
      <c r="E14" s="75">
        <f>Poor!E14</f>
        <v>1</v>
      </c>
      <c r="F14" s="22"/>
      <c r="H14" s="24">
        <f t="shared" si="1"/>
        <v>1</v>
      </c>
      <c r="I14" s="22">
        <f t="shared" si="2"/>
        <v>7.4252801992528029E-3</v>
      </c>
      <c r="J14" s="24">
        <f>IF(I$32&lt;=1+I131,I14,B14*H14+J$33*(I14-B14*H14))</f>
        <v>7.4252801992528029E-3</v>
      </c>
      <c r="K14" s="22">
        <f t="shared" si="4"/>
        <v>7.4252801992528029E-3</v>
      </c>
      <c r="L14" s="22">
        <f t="shared" si="5"/>
        <v>7.4252801992528029E-3</v>
      </c>
      <c r="M14" s="225">
        <f t="shared" si="6"/>
        <v>7.4252801992528029E-3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36000</v>
      </c>
      <c r="S14" s="222">
        <f>IF($B$81=0,0,(SUMIF($N$6:$N$28,$U14,L$6:L$28)+SUMIF($N$91:$N$118,$U14,L$91:L$118))*$I$83*Poor!$B$81/$B$81)</f>
        <v>36000</v>
      </c>
      <c r="T14" s="222">
        <f>IF($B$81=0,0,(SUMIF($N$6:$N$28,$U14,M$6:M$28)+SUMIF($N$91:$N$118,$U14,M$91:M$118))*$I$83*Poor!$B$81/$B$81)</f>
        <v>36000</v>
      </c>
      <c r="U14" s="223">
        <v>8</v>
      </c>
      <c r="V14" s="56"/>
      <c r="W14" s="110"/>
      <c r="X14" s="118"/>
      <c r="Y14" s="184">
        <f>M14*4</f>
        <v>2.9701120797011211E-2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2.9701120797011211E-2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7.4252801992528029E-3</v>
      </c>
      <c r="AJ14" s="120">
        <f t="shared" si="14"/>
        <v>1.4850560398505606E-2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0.23144713823163138</v>
      </c>
      <c r="Z15" s="156">
        <f>Poor!Z15</f>
        <v>0.25</v>
      </c>
      <c r="AA15" s="121">
        <f t="shared" si="16"/>
        <v>5.7861784557907844E-2</v>
      </c>
      <c r="AB15" s="156">
        <f>Poor!AB15</f>
        <v>0.25</v>
      </c>
      <c r="AC15" s="121">
        <f t="shared" si="7"/>
        <v>5.7861784557907844E-2</v>
      </c>
      <c r="AD15" s="156">
        <f>Poor!AD15</f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3600</v>
      </c>
      <c r="S16" s="222">
        <f>IF($B$81=0,0,(SUMIF($N$6:$N$28,$U16,L$6:L$28)+SUMIF($N$91:$N$118,$U16,L$91:L$118))*$I$83*Poor!$B$81/$B$81)</f>
        <v>3600</v>
      </c>
      <c r="T16" s="222">
        <f>IF($B$81=0,0,(SUMIF($N$6:$N$28,$U16,M$6:M$28)+SUMIF($N$91:$N$118,$U16,M$91:M$118))*$I$83*Poor!$B$81/$B$81)</f>
        <v>3557.4620533041293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1</v>
      </c>
      <c r="F17" s="22"/>
      <c r="H17" s="24">
        <f t="shared" si="1"/>
        <v>1</v>
      </c>
      <c r="I17" s="22">
        <f t="shared" si="2"/>
        <v>2.8253424657534248E-2</v>
      </c>
      <c r="J17" s="24">
        <f t="shared" ref="J17:J25" si="17">IF(I$32&lt;=1+I131,I17,B17*H17+J$33*(I17-B17*H17))</f>
        <v>0.12361092756076766</v>
      </c>
      <c r="K17" s="22">
        <f t="shared" si="4"/>
        <v>0.1182914383561644</v>
      </c>
      <c r="L17" s="22">
        <f t="shared" si="5"/>
        <v>0.1182914383561644</v>
      </c>
      <c r="M17" s="225">
        <f t="shared" si="6"/>
        <v>0.12361092756076766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7200</v>
      </c>
      <c r="S17" s="222">
        <f>IF($B$81=0,0,(SUMIF($N$6:$N$28,$U17,L$6:L$28)+SUMIF($N$91:$N$118,$U17,L$91:L$118))*$I$83*Poor!$B$81/$B$81)</f>
        <v>7200</v>
      </c>
      <c r="T17" s="222">
        <f>IF($B$81=0,0,(SUMIF($N$6:$N$28,$U17,M$6:M$28)+SUMIF($N$91:$N$118,$U17,M$91:M$118))*$I$83*Poor!$B$81/$B$81)</f>
        <v>7200</v>
      </c>
      <c r="U17" s="223">
        <v>11</v>
      </c>
      <c r="V17" s="56"/>
      <c r="W17" s="110"/>
      <c r="X17" s="118"/>
      <c r="Y17" s="184">
        <f t="shared" si="9"/>
        <v>0.49444371024307066</v>
      </c>
      <c r="Z17" s="156">
        <f>Poor!Z17</f>
        <v>0.29409999999999997</v>
      </c>
      <c r="AA17" s="121">
        <f t="shared" si="16"/>
        <v>0.14541589518248707</v>
      </c>
      <c r="AB17" s="156">
        <f>Poor!AB17</f>
        <v>0.17649999999999999</v>
      </c>
      <c r="AC17" s="121">
        <f t="shared" si="7"/>
        <v>8.7269314857901972E-2</v>
      </c>
      <c r="AD17" s="156">
        <f>Poor!AD17</f>
        <v>0.23530000000000001</v>
      </c>
      <c r="AE17" s="121">
        <f t="shared" si="8"/>
        <v>0.11634260502019453</v>
      </c>
      <c r="AF17" s="122">
        <f t="shared" si="10"/>
        <v>0.29410000000000003</v>
      </c>
      <c r="AG17" s="121">
        <f t="shared" si="11"/>
        <v>0.1454158951824871</v>
      </c>
      <c r="AH17" s="123">
        <f t="shared" si="12"/>
        <v>1</v>
      </c>
      <c r="AI17" s="184">
        <f t="shared" si="13"/>
        <v>0.12361092756076766</v>
      </c>
      <c r="AJ17" s="120">
        <f t="shared" si="14"/>
        <v>0.11634260502019453</v>
      </c>
      <c r="AK17" s="119">
        <f t="shared" si="15"/>
        <v>0.13087925010134083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8078.9240506329124</v>
      </c>
      <c r="S20" s="222">
        <f>IF($B$81=0,0,(SUMIF($N$6:$N$28,$U20,L$6:L$28)+SUMIF($N$91:$N$118,$U20,L$91:L$118))*$I$83*Poor!$B$81/$B$81)</f>
        <v>8078.9240506329124</v>
      </c>
      <c r="T20" s="222">
        <f>IF($B$81=0,0,(SUMIF($N$6:$N$28,$U20,M$6:M$28)+SUMIF($N$91:$N$118,$U20,M$91:M$118))*$I$83*Poor!$B$81/$B$81)</f>
        <v>8078.9240506329124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24000</v>
      </c>
      <c r="S21" s="222">
        <f>IF($B$81=0,0,(SUMIF($N$6:$N$28,$U21,L$6:L$28)+SUMIF($N$91:$N$118,$U21,L$91:L$118))*$I$83*Poor!$B$81/$B$81)</f>
        <v>24000</v>
      </c>
      <c r="T21" s="222">
        <f>IF($B$81=0,0,(SUMIF($N$6:$N$28,$U21,M$6:M$28)+SUMIF($N$91:$N$118,$U21,M$91:M$118))*$I$83*Poor!$B$81/$B$81)</f>
        <v>24000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92672.753436174142</v>
      </c>
      <c r="S23" s="179">
        <f>SUM(S7:S22)</f>
        <v>92672.753436174142</v>
      </c>
      <c r="T23" s="179">
        <f>SUM(T7:T22)</f>
        <v>92651.358405660096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15608.109339601991</v>
      </c>
      <c r="S24" s="41">
        <f>IF($B$81=0,0,(SUM(($B$70*$H$70))+((1-$D$29)*$I$83))*Poor!$B$81/$B$81)</f>
        <v>15608.109339601991</v>
      </c>
      <c r="T24" s="41">
        <f>IF($B$81=0,0,(SUM(($B$70*$H$70))+((1-$D$29)*$I$83))*Poor!$B$81/$B$81)</f>
        <v>15608.109339601991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28492.10933960199</v>
      </c>
      <c r="S25" s="41">
        <f>IF($B$81=0,0,(SUM(($B$70*$H$70),($B$71*$H$71))+((1-$D$29)*$I$83))*Poor!$B$81/$B$81)</f>
        <v>28492.10933960199</v>
      </c>
      <c r="T25" s="41">
        <f>IF($B$81=0,0,(SUM(($B$70*$H$70),($B$71*$H$71))+((1-$D$29)*$I$83))*Poor!$B$81/$B$81)</f>
        <v>28492.10933960199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49300.109339601979</v>
      </c>
      <c r="S26" s="41">
        <f>IF($B$81=0,0,(SUM(($B$70*$H$70),($B$71*$H$71),($B$72*$H$72))+((1-$D$29)*$I$83))*Poor!$B$81/$B$81)</f>
        <v>49300.109339601979</v>
      </c>
      <c r="T26" s="41">
        <f>IF($B$81=0,0,(SUM(($B$70*$H$70),($B$71*$H$71),($B$72*$H$72))+((1-$D$29)*$I$83))*Poor!$B$81/$B$81)</f>
        <v>49300.109339601979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2.415870728537935E-2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2.415870728537935E-2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9.66348291415174E-2</v>
      </c>
      <c r="Z27" s="156">
        <f>Poor!Z27</f>
        <v>0.25</v>
      </c>
      <c r="AA27" s="121">
        <f t="shared" si="16"/>
        <v>2.415870728537935E-2</v>
      </c>
      <c r="AB27" s="156">
        <f>Poor!AB27</f>
        <v>0.25</v>
      </c>
      <c r="AC27" s="121">
        <f t="shared" si="7"/>
        <v>2.415870728537935E-2</v>
      </c>
      <c r="AD27" s="156">
        <f>Poor!AD27</f>
        <v>0.25</v>
      </c>
      <c r="AE27" s="121">
        <f t="shared" si="8"/>
        <v>2.415870728537935E-2</v>
      </c>
      <c r="AF27" s="122">
        <f t="shared" si="10"/>
        <v>0.25</v>
      </c>
      <c r="AG27" s="121">
        <f t="shared" si="11"/>
        <v>2.415870728537935E-2</v>
      </c>
      <c r="AH27" s="123">
        <f t="shared" si="12"/>
        <v>1</v>
      </c>
      <c r="AI27" s="184">
        <f t="shared" si="13"/>
        <v>2.415870728537935E-2</v>
      </c>
      <c r="AJ27" s="120">
        <f t="shared" si="14"/>
        <v>2.415870728537935E-2</v>
      </c>
      <c r="AK27" s="119">
        <f t="shared" si="15"/>
        <v>2.415870728537935E-2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0.22740576089663758</v>
      </c>
      <c r="C29" s="102">
        <f>IF([1]Summ!$I1067="",0,[1]Summ!$I1067)</f>
        <v>-2.8450028872866046E-3</v>
      </c>
      <c r="D29" s="24">
        <f t="shared" si="0"/>
        <v>0.22456075800935099</v>
      </c>
      <c r="E29" s="75">
        <f>Poor!E29</f>
        <v>1</v>
      </c>
      <c r="F29" s="22"/>
      <c r="H29" s="24">
        <f t="shared" si="1"/>
        <v>1</v>
      </c>
      <c r="I29" s="22">
        <f t="shared" si="2"/>
        <v>0.22456075800935099</v>
      </c>
      <c r="J29" s="24">
        <f>IF(I$32&lt;=1+I131,I29,B29*H29+J$33*(I29-B29*H29))</f>
        <v>0.22757384503715009</v>
      </c>
      <c r="K29" s="22">
        <f t="shared" si="4"/>
        <v>0.22740576089663758</v>
      </c>
      <c r="L29" s="22">
        <f t="shared" si="5"/>
        <v>0.22740576089663758</v>
      </c>
      <c r="M29" s="224">
        <f t="shared" si="6"/>
        <v>0.22757384503715009</v>
      </c>
      <c r="N29" s="229"/>
      <c r="P29" s="22"/>
      <c r="V29" s="56"/>
      <c r="W29" s="110"/>
      <c r="X29" s="118"/>
      <c r="Y29" s="184">
        <f t="shared" si="9"/>
        <v>0.91029538014860034</v>
      </c>
      <c r="Z29" s="156">
        <f>Poor!Z29</f>
        <v>0.25</v>
      </c>
      <c r="AA29" s="121">
        <f t="shared" si="16"/>
        <v>0.22757384503715009</v>
      </c>
      <c r="AB29" s="156">
        <f>Poor!AB29</f>
        <v>0.25</v>
      </c>
      <c r="AC29" s="121">
        <f t="shared" si="7"/>
        <v>0.22757384503715009</v>
      </c>
      <c r="AD29" s="156">
        <f>Poor!AD29</f>
        <v>0.25</v>
      </c>
      <c r="AE29" s="121">
        <f t="shared" si="8"/>
        <v>0.22757384503715009</v>
      </c>
      <c r="AF29" s="122">
        <f t="shared" si="10"/>
        <v>0.25</v>
      </c>
      <c r="AG29" s="121">
        <f t="shared" si="11"/>
        <v>0.22757384503715009</v>
      </c>
      <c r="AH29" s="123">
        <f t="shared" si="12"/>
        <v>1</v>
      </c>
      <c r="AI29" s="184">
        <f t="shared" si="13"/>
        <v>0.22757384503715009</v>
      </c>
      <c r="AJ29" s="120">
        <f t="shared" si="14"/>
        <v>0.22757384503715009</v>
      </c>
      <c r="AK29" s="119">
        <f t="shared" si="15"/>
        <v>0.22757384503715009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0.61046594022415945</v>
      </c>
      <c r="C30" s="103"/>
      <c r="D30" s="24">
        <f>(D119-B124)</f>
        <v>10.184256660212005</v>
      </c>
      <c r="E30" s="75">
        <f>Poor!E30</f>
        <v>1</v>
      </c>
      <c r="H30" s="96">
        <f>(E30*F$7/F$9)</f>
        <v>1</v>
      </c>
      <c r="I30" s="29">
        <f>IF(E30&gt;=1,I119-I124,MIN(I119-I124,B30*H30))</f>
        <v>10.184256660212005</v>
      </c>
      <c r="J30" s="231">
        <f>IF(I$32&lt;=1,I30,1-SUM(J6:J29))</f>
        <v>0.21332407096767847</v>
      </c>
      <c r="K30" s="22">
        <f t="shared" si="4"/>
        <v>0.61046594022415945</v>
      </c>
      <c r="L30" s="22">
        <f>IF(L124=L119,0,IF(K30="",0,(L119-L124)/(B119-B124)*K30))</f>
        <v>0.61046594022415945</v>
      </c>
      <c r="M30" s="175">
        <f t="shared" si="6"/>
        <v>0.21332407096767847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0.85329628387071388</v>
      </c>
      <c r="Z30" s="122">
        <f>IF($Y30=0,0,AA30/($Y$30))</f>
        <v>-2.6021981944863844E-16</v>
      </c>
      <c r="AA30" s="188">
        <f>IF(AA79*4/$I$84+SUM(AA6:AA29)&lt;1,AA79*4/$I$84,1-SUM(AA6:AA29))</f>
        <v>-2.2204460492503131E-16</v>
      </c>
      <c r="AB30" s="122">
        <f>IF($Y30=0,0,AC30/($Y$30))</f>
        <v>0.18155449488867773</v>
      </c>
      <c r="AC30" s="188">
        <f>IF(AC79*4/$I$84+SUM(AC6:AC29)&lt;1,AC79*4/$I$84,1-SUM(AC6:AC29))</f>
        <v>0.15491977580853322</v>
      </c>
      <c r="AD30" s="122">
        <f>IF($Y30=0,0,AE30/($Y$30))</f>
        <v>0.55167250978847837</v>
      </c>
      <c r="AE30" s="188">
        <f>IF(AE79*4/$I$84+SUM(AE6:AE29)&lt;1,AE79*4/$I$84,1-SUM(AE6:AE29))</f>
        <v>0.47074010251613863</v>
      </c>
      <c r="AF30" s="122">
        <f>IF($Y30=0,0,AG30/($Y$30))</f>
        <v>0.26677299532284376</v>
      </c>
      <c r="AG30" s="188">
        <f>IF(AG79*4/$I$84+SUM(AG6:AG29)&lt;1,AG79*4/$I$84,1-SUM(AG6:AG29))</f>
        <v>0.22763640554604192</v>
      </c>
      <c r="AH30" s="123">
        <f t="shared" si="12"/>
        <v>0.99999999999999956</v>
      </c>
      <c r="AI30" s="184">
        <f t="shared" si="13"/>
        <v>0.21332407096767839</v>
      </c>
      <c r="AJ30" s="120">
        <f t="shared" si="14"/>
        <v>7.74598879042665E-2</v>
      </c>
      <c r="AK30" s="119">
        <f t="shared" si="15"/>
        <v>0.34918825403109027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-0.39030660979659615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1.3903066097965961</v>
      </c>
      <c r="C32" s="77">
        <f>SUM(C6:C31)</f>
        <v>-0.11569403775652697</v>
      </c>
      <c r="D32" s="24">
        <f>SUM(D6:D30)</f>
        <v>10.848403292027916</v>
      </c>
      <c r="E32" s="2"/>
      <c r="F32" s="2"/>
      <c r="H32" s="17"/>
      <c r="I32" s="22">
        <f>SUM(I6:I30)</f>
        <v>10.848403292027916</v>
      </c>
      <c r="J32" s="17"/>
      <c r="L32" s="22">
        <f>SUM(L6:L30)</f>
        <v>1.3903066097965961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-5.9080481522041775E-2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1600</v>
      </c>
      <c r="J37" s="38">
        <f>J91*I$83</f>
        <v>1600</v>
      </c>
      <c r="K37" s="40">
        <f>(B37/B$65)</f>
        <v>1.807727319207603E-2</v>
      </c>
      <c r="L37" s="22">
        <f t="shared" ref="L37" si="28">(K37*H37)</f>
        <v>1.807727319207603E-2</v>
      </c>
      <c r="M37" s="24">
        <f>J37/B$65</f>
        <v>1.807727319207603E-2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1600</v>
      </c>
      <c r="AH37" s="123">
        <f>SUM(Z37,AB37,AD37,AF37)</f>
        <v>1</v>
      </c>
      <c r="AI37" s="112">
        <f>SUM(AA37,AC37,AE37,AG37)</f>
        <v>1600</v>
      </c>
      <c r="AJ37" s="148">
        <f>(AA37+AC37)</f>
        <v>0</v>
      </c>
      <c r="AK37" s="147">
        <f>(AE37+AG37)</f>
        <v>1600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5000</v>
      </c>
      <c r="J38" s="38">
        <f t="shared" ref="J38:J64" si="32">J92*I$83</f>
        <v>5000</v>
      </c>
      <c r="K38" s="40">
        <f t="shared" ref="K38:K64" si="33">(B38/B$65)</f>
        <v>5.6491478725237597E-2</v>
      </c>
      <c r="L38" s="22">
        <f t="shared" ref="L38:L64" si="34">(K38*H38)</f>
        <v>5.6491478725237597E-2</v>
      </c>
      <c r="M38" s="24">
        <f t="shared" ref="M38:M64" si="35">J38/B$65</f>
        <v>5.6491478725237597E-2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5000</v>
      </c>
      <c r="AH38" s="123">
        <f t="shared" ref="AH38:AI58" si="37">SUM(Z38,AB38,AD38,AF38)</f>
        <v>1</v>
      </c>
      <c r="AI38" s="112">
        <f t="shared" si="37"/>
        <v>5000</v>
      </c>
      <c r="AJ38" s="148">
        <f t="shared" ref="AJ38:AJ64" si="38">(AA38+AC38)</f>
        <v>0</v>
      </c>
      <c r="AK38" s="147">
        <f t="shared" ref="AK38:AK64" si="39">(AE38+AG38)</f>
        <v>5000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1750</v>
      </c>
      <c r="J39" s="38">
        <f t="shared" si="32"/>
        <v>1379.3218314672854</v>
      </c>
      <c r="K39" s="40">
        <f t="shared" si="33"/>
        <v>1.5817614043066527E-2</v>
      </c>
      <c r="L39" s="22">
        <f t="shared" si="34"/>
        <v>1.5817614043066527E-2</v>
      </c>
      <c r="M39" s="24">
        <f t="shared" si="35"/>
        <v>1.5583985979517982E-2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0.56131611822722027</v>
      </c>
      <c r="AA39" s="147">
        <f t="shared" ref="AA39:AA64" si="40">$J39*Z39</f>
        <v>774.23557622527676</v>
      </c>
      <c r="AB39" s="122">
        <f>AB8</f>
        <v>0.43868388177277973</v>
      </c>
      <c r="AC39" s="147">
        <f t="shared" ref="AC39:AC64" si="41">$J39*AB39</f>
        <v>605.08625524200863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1379.3218314672854</v>
      </c>
      <c r="AJ39" s="148">
        <f t="shared" si="38"/>
        <v>1379.3218314672854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400</v>
      </c>
      <c r="J40" s="38">
        <f t="shared" si="32"/>
        <v>400</v>
      </c>
      <c r="K40" s="40">
        <f t="shared" si="33"/>
        <v>4.5193182980190075E-3</v>
      </c>
      <c r="L40" s="22">
        <f t="shared" si="34"/>
        <v>4.5193182980190075E-3</v>
      </c>
      <c r="M40" s="24">
        <f t="shared" si="35"/>
        <v>4.5193182980190075E-3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0.56131611822722016</v>
      </c>
      <c r="AA40" s="147">
        <f t="shared" si="40"/>
        <v>224.52644729088806</v>
      </c>
      <c r="AB40" s="122">
        <f>AB9</f>
        <v>0.43868388177277984</v>
      </c>
      <c r="AC40" s="147">
        <f t="shared" si="41"/>
        <v>175.47355270911194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400</v>
      </c>
      <c r="AJ40" s="148">
        <f t="shared" si="38"/>
        <v>400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100</v>
      </c>
      <c r="J41" s="38">
        <f t="shared" si="32"/>
        <v>100</v>
      </c>
      <c r="K41" s="40">
        <f t="shared" si="33"/>
        <v>1.1298295745047519E-3</v>
      </c>
      <c r="L41" s="22">
        <f t="shared" si="34"/>
        <v>1.1298295745047519E-3</v>
      </c>
      <c r="M41" s="24">
        <f t="shared" si="35"/>
        <v>1.1298295745047519E-3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0.56131611822722016</v>
      </c>
      <c r="AA41" s="147">
        <f t="shared" si="40"/>
        <v>56.131611822722014</v>
      </c>
      <c r="AB41" s="122">
        <f>AB11</f>
        <v>0.43868388177277984</v>
      </c>
      <c r="AC41" s="147">
        <f t="shared" si="41"/>
        <v>43.868388177277986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100</v>
      </c>
      <c r="AJ41" s="148">
        <f t="shared" si="38"/>
        <v>100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150</v>
      </c>
      <c r="J45" s="38">
        <f t="shared" si="32"/>
        <v>150</v>
      </c>
      <c r="K45" s="40">
        <f t="shared" si="33"/>
        <v>1.6947443617571279E-3</v>
      </c>
      <c r="L45" s="22">
        <f t="shared" si="34"/>
        <v>1.6947443617571279E-3</v>
      </c>
      <c r="M45" s="24">
        <f t="shared" si="35"/>
        <v>1.6947443617571279E-3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37.5</v>
      </c>
      <c r="AB45" s="156">
        <f>Poor!AB45</f>
        <v>0.25</v>
      </c>
      <c r="AC45" s="147">
        <f t="shared" si="41"/>
        <v>37.5</v>
      </c>
      <c r="AD45" s="156">
        <f>Poor!AD45</f>
        <v>0.25</v>
      </c>
      <c r="AE45" s="147">
        <f t="shared" si="42"/>
        <v>37.5</v>
      </c>
      <c r="AF45" s="122">
        <f t="shared" si="29"/>
        <v>0.25</v>
      </c>
      <c r="AG45" s="147">
        <f t="shared" si="36"/>
        <v>37.5</v>
      </c>
      <c r="AH45" s="123">
        <f t="shared" si="37"/>
        <v>1</v>
      </c>
      <c r="AI45" s="112">
        <f t="shared" si="37"/>
        <v>150</v>
      </c>
      <c r="AJ45" s="148">
        <f t="shared" si="38"/>
        <v>75</v>
      </c>
      <c r="AK45" s="147">
        <f t="shared" si="39"/>
        <v>75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980</v>
      </c>
      <c r="J51" s="38">
        <f t="shared" si="32"/>
        <v>980</v>
      </c>
      <c r="K51" s="40">
        <f t="shared" si="33"/>
        <v>1.1072329830146568E-2</v>
      </c>
      <c r="L51" s="22">
        <f t="shared" si="34"/>
        <v>1.1072329830146568E-2</v>
      </c>
      <c r="M51" s="24">
        <f t="shared" si="35"/>
        <v>1.1072329830146568E-2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245</v>
      </c>
      <c r="AB51" s="156">
        <f>Poor!AB56</f>
        <v>0.25</v>
      </c>
      <c r="AC51" s="147">
        <f t="shared" si="41"/>
        <v>245</v>
      </c>
      <c r="AD51" s="156">
        <f>Poor!AD56</f>
        <v>0.25</v>
      </c>
      <c r="AE51" s="147">
        <f t="shared" si="42"/>
        <v>245</v>
      </c>
      <c r="AF51" s="122">
        <f t="shared" si="29"/>
        <v>0.25</v>
      </c>
      <c r="AG51" s="147">
        <f t="shared" si="36"/>
        <v>245</v>
      </c>
      <c r="AH51" s="123">
        <f t="shared" si="37"/>
        <v>1</v>
      </c>
      <c r="AI51" s="112">
        <f t="shared" si="37"/>
        <v>980</v>
      </c>
      <c r="AJ51" s="148">
        <f t="shared" si="38"/>
        <v>490</v>
      </c>
      <c r="AK51" s="147">
        <f t="shared" si="39"/>
        <v>490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36000</v>
      </c>
      <c r="J53" s="38">
        <f t="shared" si="32"/>
        <v>36000</v>
      </c>
      <c r="K53" s="40">
        <f t="shared" si="33"/>
        <v>0.40673864682171068</v>
      </c>
      <c r="L53" s="22">
        <f t="shared" si="34"/>
        <v>0.40673864682171068</v>
      </c>
      <c r="M53" s="24">
        <f t="shared" si="35"/>
        <v>0.40673864682171068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4320</v>
      </c>
      <c r="J54" s="38">
        <f t="shared" si="32"/>
        <v>3557.4620533041298</v>
      </c>
      <c r="K54" s="40">
        <f t="shared" si="33"/>
        <v>4.0673864682171067E-2</v>
      </c>
      <c r="L54" s="22">
        <f t="shared" si="34"/>
        <v>4.0673864682171067E-2</v>
      </c>
      <c r="M54" s="24">
        <f t="shared" si="35"/>
        <v>4.0193258380014057E-2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7200</v>
      </c>
      <c r="J55" s="38">
        <f t="shared" si="32"/>
        <v>7200</v>
      </c>
      <c r="K55" s="40">
        <f t="shared" si="33"/>
        <v>8.1347729364342133E-2</v>
      </c>
      <c r="L55" s="22">
        <f t="shared" si="34"/>
        <v>8.1347729364342133E-2</v>
      </c>
      <c r="M55" s="24">
        <f t="shared" si="35"/>
        <v>8.1347729364342133E-2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8078.9240506329124</v>
      </c>
      <c r="J56" s="38">
        <f t="shared" si="32"/>
        <v>8078.9240506329133</v>
      </c>
      <c r="K56" s="40">
        <f t="shared" si="33"/>
        <v>9.1278073225827899E-2</v>
      </c>
      <c r="L56" s="22">
        <f t="shared" si="34"/>
        <v>9.1278073225827899E-2</v>
      </c>
      <c r="M56" s="24">
        <f t="shared" si="35"/>
        <v>9.1278073225827913E-2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24000</v>
      </c>
      <c r="J59" s="38">
        <f t="shared" si="32"/>
        <v>24000</v>
      </c>
      <c r="K59" s="40">
        <f t="shared" si="33"/>
        <v>0.27115909788114045</v>
      </c>
      <c r="L59" s="22">
        <f t="shared" si="34"/>
        <v>0.27115909788114045</v>
      </c>
      <c r="M59" s="24">
        <f t="shared" si="35"/>
        <v>0.27115909788114045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6000</v>
      </c>
      <c r="AB59" s="156">
        <f>Poor!AB59</f>
        <v>0.25</v>
      </c>
      <c r="AC59" s="147">
        <f t="shared" si="41"/>
        <v>6000</v>
      </c>
      <c r="AD59" s="156">
        <f>Poor!AD59</f>
        <v>0.25</v>
      </c>
      <c r="AE59" s="147">
        <f t="shared" si="42"/>
        <v>6000</v>
      </c>
      <c r="AF59" s="122">
        <f t="shared" si="29"/>
        <v>0.25</v>
      </c>
      <c r="AG59" s="147">
        <f t="shared" si="36"/>
        <v>6000</v>
      </c>
      <c r="AH59" s="123">
        <f t="shared" ref="AH59:AI64" si="43">SUM(Z59,AB59,AD59,AF59)</f>
        <v>1</v>
      </c>
      <c r="AI59" s="112">
        <f t="shared" si="43"/>
        <v>24000</v>
      </c>
      <c r="AJ59" s="148">
        <f t="shared" si="38"/>
        <v>12000</v>
      </c>
      <c r="AK59" s="147">
        <f t="shared" si="39"/>
        <v>12000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89578.924050632908</v>
      </c>
      <c r="J65" s="39">
        <f>SUM(J37:J64)</f>
        <v>88445.707935404324</v>
      </c>
      <c r="K65" s="40">
        <f>SUM(K37:K64)</f>
        <v>0.99999999999999978</v>
      </c>
      <c r="L65" s="22">
        <f>SUM(L37:L64)</f>
        <v>0.99999999999999978</v>
      </c>
      <c r="M65" s="24">
        <f>SUM(M37:M64)</f>
        <v>0.99928576563429428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7337.3936353388872</v>
      </c>
      <c r="AB65" s="137"/>
      <c r="AC65" s="153">
        <f>SUM(AC37:AC64)</f>
        <v>7106.9281961283987</v>
      </c>
      <c r="AD65" s="137"/>
      <c r="AE65" s="153">
        <f>SUM(AE37:AE64)</f>
        <v>6282.5</v>
      </c>
      <c r="AF65" s="137"/>
      <c r="AG65" s="153">
        <f>SUM(AG37:AG64)</f>
        <v>12882.5</v>
      </c>
      <c r="AH65" s="137"/>
      <c r="AI65" s="153">
        <f>SUM(AI37:AI64)</f>
        <v>33609.321831467285</v>
      </c>
      <c r="AJ65" s="153">
        <f>SUM(AJ37:AJ64)</f>
        <v>14444.321831467285</v>
      </c>
      <c r="AK65" s="153">
        <f>SUM(AK37:AK64)</f>
        <v>19165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9511.7138055715404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9511.7138055715404</v>
      </c>
      <c r="J70" s="51">
        <f t="shared" ref="J70:J77" si="44">J124*I$83</f>
        <v>9511.7138055715404</v>
      </c>
      <c r="K70" s="40">
        <f>B70/B$76</f>
        <v>0.10746615561759869</v>
      </c>
      <c r="L70" s="22">
        <f t="shared" ref="L70:L75" si="45">(L124*G$37*F$9/F$7)/B$130</f>
        <v>0.1074661556175987</v>
      </c>
      <c r="M70" s="24">
        <f>J70/B$76</f>
        <v>0.10746615561759869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2377.9284513928851</v>
      </c>
      <c r="AB70" s="156">
        <f>Poor!AB70</f>
        <v>0.25</v>
      </c>
      <c r="AC70" s="147">
        <f>$J70*AB70</f>
        <v>2377.9284513928851</v>
      </c>
      <c r="AD70" s="156">
        <f>Poor!AD70</f>
        <v>0.25</v>
      </c>
      <c r="AE70" s="147">
        <f>$J70*AD70</f>
        <v>2377.9284513928851</v>
      </c>
      <c r="AF70" s="156">
        <f>Poor!AF70</f>
        <v>0.25</v>
      </c>
      <c r="AG70" s="147">
        <f>$J70*AF70</f>
        <v>2377.9284513928851</v>
      </c>
      <c r="AH70" s="155">
        <f>SUM(Z70,AB70,AD70,AF70)</f>
        <v>1</v>
      </c>
      <c r="AI70" s="147">
        <f>SUM(AA70,AC70,AE70,AG70)</f>
        <v>9511.7138055715404</v>
      </c>
      <c r="AJ70" s="148">
        <f>(AA70+AC70)</f>
        <v>4755.8569027857702</v>
      </c>
      <c r="AK70" s="147">
        <f>(AE70+AG70)</f>
        <v>4755.8569027857702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12884</v>
      </c>
      <c r="J71" s="51">
        <f t="shared" si="44"/>
        <v>12884</v>
      </c>
      <c r="K71" s="40">
        <f t="shared" ref="K71:K72" si="47">B71/B$76</f>
        <v>0.14556724237919225</v>
      </c>
      <c r="L71" s="22">
        <f t="shared" si="45"/>
        <v>0.14556724237919225</v>
      </c>
      <c r="M71" s="24">
        <f t="shared" ref="M71:M72" si="48">J71/B$76</f>
        <v>0.14556724237919225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20808</v>
      </c>
      <c r="K72" s="40">
        <f t="shared" si="47"/>
        <v>0.23509493786294877</v>
      </c>
      <c r="L72" s="22">
        <f t="shared" si="45"/>
        <v>0.2350949378629488</v>
      </c>
      <c r="M72" s="24">
        <f t="shared" si="48"/>
        <v>0.23509493786294877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22420</v>
      </c>
      <c r="K73" s="40">
        <f>B73/B$76</f>
        <v>0.25330779060396541</v>
      </c>
      <c r="L73" s="22">
        <f t="shared" si="45"/>
        <v>0.25330779060396541</v>
      </c>
      <c r="M73" s="24">
        <f>J73/B$76</f>
        <v>0.25330779060396541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2017.8</v>
      </c>
      <c r="AB73" s="156">
        <f>Poor!AB73</f>
        <v>0.09</v>
      </c>
      <c r="AC73" s="147">
        <f>$H$73*$B$73*AB73</f>
        <v>2017.8</v>
      </c>
      <c r="AD73" s="156">
        <f>Poor!AD73</f>
        <v>0.23</v>
      </c>
      <c r="AE73" s="147">
        <f>$H$73*$B$73*AD73</f>
        <v>5156.6000000000004</v>
      </c>
      <c r="AF73" s="156">
        <f>Poor!AF73</f>
        <v>0.59</v>
      </c>
      <c r="AG73" s="147">
        <f>$H$73*$B$73*AF73</f>
        <v>13227.8</v>
      </c>
      <c r="AH73" s="155">
        <f>SUM(Z73,AB73,AD73,AF73)</f>
        <v>1</v>
      </c>
      <c r="AI73" s="147">
        <f>SUM(AA73,AC73,AE73,AG73)</f>
        <v>22420</v>
      </c>
      <c r="AJ73" s="148">
        <f>(AA73+AC73)</f>
        <v>4035.6</v>
      </c>
      <c r="AK73" s="147">
        <f>(AE73+AG73)</f>
        <v>18384.400000000001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4799.3983669260106</v>
      </c>
      <c r="C74" s="39"/>
      <c r="D74" s="38"/>
      <c r="E74" s="32"/>
      <c r="F74" s="32"/>
      <c r="G74" s="32"/>
      <c r="H74" s="31"/>
      <c r="I74" s="39">
        <f>I128*I$83</f>
        <v>80067.210245061375</v>
      </c>
      <c r="J74" s="51">
        <f t="shared" si="44"/>
        <v>1677.1241937794941</v>
      </c>
      <c r="K74" s="40">
        <f>B74/B$76</f>
        <v>5.4225022147828157E-2</v>
      </c>
      <c r="L74" s="22">
        <f t="shared" si="45"/>
        <v>5.4225022147828157E-2</v>
      </c>
      <c r="M74" s="24">
        <f>J74/B$76</f>
        <v>1.894864514249511E-2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-8.6642411798465378E-13</v>
      </c>
      <c r="AB74" s="156"/>
      <c r="AC74" s="147">
        <f>AC30*$I$84/4</f>
        <v>604.50119992155339</v>
      </c>
      <c r="AD74" s="156"/>
      <c r="AE74" s="147">
        <f>AE30*$I$84/4</f>
        <v>1836.8407476518353</v>
      </c>
      <c r="AF74" s="156"/>
      <c r="AG74" s="147">
        <f>AG30*$I$84/4</f>
        <v>888.24347685915075</v>
      </c>
      <c r="AH74" s="155"/>
      <c r="AI74" s="147">
        <f>SUM(AA74,AC74,AE74,AG74)</f>
        <v>3329.5854244325383</v>
      </c>
      <c r="AJ74" s="148">
        <f>(AA74+AC74)</f>
        <v>604.50119992155248</v>
      </c>
      <c r="AK74" s="147">
        <f>(AE74+AG74)</f>
        <v>2725.0842245109861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18085.811878135359</v>
      </c>
      <c r="C75" s="39"/>
      <c r="D75" s="38"/>
      <c r="E75" s="32"/>
      <c r="F75" s="32"/>
      <c r="G75" s="32"/>
      <c r="H75" s="31"/>
      <c r="I75" s="47"/>
      <c r="J75" s="51">
        <f t="shared" si="44"/>
        <v>21144.869936053296</v>
      </c>
      <c r="K75" s="40">
        <f>B75/B$76</f>
        <v>0.20433885138846661</v>
      </c>
      <c r="L75" s="22">
        <f t="shared" si="45"/>
        <v>0.20433885138846664</v>
      </c>
      <c r="M75" s="24">
        <f>J75/B$76</f>
        <v>0.23890099402809417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4959.465183946003</v>
      </c>
      <c r="AB75" s="158"/>
      <c r="AC75" s="149">
        <f>AA75+AC65-SUM(AC70,AC74)</f>
        <v>9083.9637287599635</v>
      </c>
      <c r="AD75" s="158"/>
      <c r="AE75" s="149">
        <f>AC75+AE65-SUM(AE70,AE74)</f>
        <v>11151.694529715243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20768.022601463206</v>
      </c>
      <c r="AJ75" s="151">
        <f>AJ76-SUM(AJ70,AJ74)</f>
        <v>9083.9637287599617</v>
      </c>
      <c r="AK75" s="149">
        <f>AJ75+AK76-SUM(AK70,AK74)</f>
        <v>20768.022601463206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89578.924050632908</v>
      </c>
      <c r="J76" s="51">
        <f t="shared" si="44"/>
        <v>88445.707935404338</v>
      </c>
      <c r="K76" s="40">
        <f>SUM(K70:K75)</f>
        <v>0.99999999999999989</v>
      </c>
      <c r="L76" s="22">
        <f>SUM(L70:L75)</f>
        <v>0.99999999999999989</v>
      </c>
      <c r="M76" s="24">
        <f>SUM(M70:M75)</f>
        <v>0.99928576563429428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7337.3936353388872</v>
      </c>
      <c r="AB76" s="137"/>
      <c r="AC76" s="153">
        <f>AC65</f>
        <v>7106.9281961283987</v>
      </c>
      <c r="AD76" s="137"/>
      <c r="AE76" s="153">
        <f>AE65</f>
        <v>6282.5</v>
      </c>
      <c r="AF76" s="137"/>
      <c r="AG76" s="153">
        <f>AG65</f>
        <v>12882.5</v>
      </c>
      <c r="AH76" s="137"/>
      <c r="AI76" s="153">
        <f>SUM(AA76,AC76,AE76,AG76)</f>
        <v>33609.321831467285</v>
      </c>
      <c r="AJ76" s="154">
        <f>SUM(AA76,AC76)</f>
        <v>14444.321831467285</v>
      </c>
      <c r="AK76" s="154">
        <f>SUM(AE76,AG76)</f>
        <v>19165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12884.000000000005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4959.465183946003</v>
      </c>
      <c r="AD78" s="112"/>
      <c r="AE78" s="112">
        <f>AC75</f>
        <v>9083.9637287599635</v>
      </c>
      <c r="AF78" s="112"/>
      <c r="AG78" s="112">
        <f>AE75</f>
        <v>11151.694529715243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4959.4651839460021</v>
      </c>
      <c r="AB79" s="112"/>
      <c r="AC79" s="112">
        <f>AA79-AA74+AC65-AC70</f>
        <v>9688.4649286815165</v>
      </c>
      <c r="AD79" s="112"/>
      <c r="AE79" s="112">
        <f>AC79-AC74+AE65-AE70</f>
        <v>12988.535277367078</v>
      </c>
      <c r="AF79" s="112"/>
      <c r="AG79" s="112">
        <f>AE79-AE74+AG65-AG70</f>
        <v>21656.266078322355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0.64758815645729861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7861.8609994256185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7861.8609994256185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3902.0273349004974</v>
      </c>
      <c r="AB83" s="112"/>
      <c r="AC83" s="165">
        <f>$I$84*AB82/4</f>
        <v>3902.0273349004974</v>
      </c>
      <c r="AD83" s="112"/>
      <c r="AE83" s="165">
        <f>$I$84*AD82/4</f>
        <v>3902.0273349004974</v>
      </c>
      <c r="AF83" s="112"/>
      <c r="AG83" s="165">
        <f>$I$84*AF82/4</f>
        <v>3902.0273349004974</v>
      </c>
      <c r="AH83" s="165">
        <f>SUM(AA83,AC83,AE83,AG83)</f>
        <v>15608.10933960199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15608.10933960199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15608.10933960199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0.20351415525114153</v>
      </c>
      <c r="C91" s="75">
        <f t="shared" si="50"/>
        <v>0</v>
      </c>
      <c r="D91" s="24">
        <f t="shared" ref="D91" si="51">(B91+C91)</f>
        <v>0.20351415525114153</v>
      </c>
      <c r="H91" s="24">
        <f>(E37*F37/G37*F$7/F$9)</f>
        <v>1</v>
      </c>
      <c r="I91" s="22">
        <f t="shared" ref="I91" si="52">(D91*H91)</f>
        <v>0.20351415525114153</v>
      </c>
      <c r="J91" s="24">
        <f>IF(I$32&lt;=1+I$131,I91,L91+J$33*(I91-L91))</f>
        <v>0.20351415525114153</v>
      </c>
      <c r="K91" s="22">
        <f t="shared" ref="K91" si="53">(B91)</f>
        <v>0.20351415525114153</v>
      </c>
      <c r="L91" s="22">
        <f t="shared" ref="L91" si="54">(K91*H91)</f>
        <v>0.20351415525114153</v>
      </c>
      <c r="M91" s="227">
        <f t="shared" si="49"/>
        <v>0.20351415525114153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0.63598173515981726</v>
      </c>
      <c r="C92" s="75">
        <f t="shared" si="50"/>
        <v>0</v>
      </c>
      <c r="D92" s="24">
        <f t="shared" ref="D92:D118" si="56">(B92+C92)</f>
        <v>0.63598173515981726</v>
      </c>
      <c r="H92" s="24">
        <f t="shared" ref="H92:H118" si="57">(E38*F38/G38*F$7/F$9)</f>
        <v>1</v>
      </c>
      <c r="I92" s="22">
        <f t="shared" ref="I92:I118" si="58">(D92*H92)</f>
        <v>0.63598173515981726</v>
      </c>
      <c r="J92" s="24">
        <f t="shared" ref="J92:J118" si="59">IF(I$32&lt;=1+I$131,I92,L92+J$33*(I92-L92))</f>
        <v>0.63598173515981726</v>
      </c>
      <c r="K92" s="22">
        <f t="shared" ref="K92:K118" si="60">(B92)</f>
        <v>0.63598173515981726</v>
      </c>
      <c r="L92" s="22">
        <f t="shared" ref="L92:L118" si="61">(K92*H92)</f>
        <v>0.63598173515981726</v>
      </c>
      <c r="M92" s="227">
        <f t="shared" ref="M92:M118" si="62">(J92)</f>
        <v>0.63598173515981726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0.17807488584474884</v>
      </c>
      <c r="C93" s="75">
        <f t="shared" si="50"/>
        <v>4.4518721461187211E-2</v>
      </c>
      <c r="D93" s="24">
        <f t="shared" si="56"/>
        <v>0.22259360730593605</v>
      </c>
      <c r="H93" s="24">
        <f t="shared" si="57"/>
        <v>1</v>
      </c>
      <c r="I93" s="22">
        <f t="shared" si="58"/>
        <v>0.22259360730593605</v>
      </c>
      <c r="J93" s="24">
        <f t="shared" si="59"/>
        <v>0.17544469834407625</v>
      </c>
      <c r="K93" s="22">
        <f t="shared" si="60"/>
        <v>0.17807488584474884</v>
      </c>
      <c r="L93" s="22">
        <f t="shared" si="61"/>
        <v>0.17807488584474884</v>
      </c>
      <c r="M93" s="227">
        <f t="shared" si="62"/>
        <v>0.17544469834407625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5.0878538812785382E-2</v>
      </c>
      <c r="C94" s="75">
        <f t="shared" si="50"/>
        <v>0</v>
      </c>
      <c r="D94" s="24">
        <f t="shared" si="56"/>
        <v>5.0878538812785382E-2</v>
      </c>
      <c r="H94" s="24">
        <f t="shared" si="57"/>
        <v>1</v>
      </c>
      <c r="I94" s="22">
        <f t="shared" si="58"/>
        <v>5.0878538812785382E-2</v>
      </c>
      <c r="J94" s="24">
        <f t="shared" si="59"/>
        <v>5.0878538812785382E-2</v>
      </c>
      <c r="K94" s="22">
        <f t="shared" si="60"/>
        <v>5.0878538812785382E-2</v>
      </c>
      <c r="L94" s="22">
        <f t="shared" si="61"/>
        <v>5.0878538812785382E-2</v>
      </c>
      <c r="M94" s="227">
        <f t="shared" si="62"/>
        <v>5.0878538812785382E-2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1.2719634703196345E-2</v>
      </c>
      <c r="C95" s="75">
        <f t="shared" si="50"/>
        <v>0</v>
      </c>
      <c r="D95" s="24">
        <f t="shared" si="56"/>
        <v>1.2719634703196345E-2</v>
      </c>
      <c r="H95" s="24">
        <f t="shared" si="57"/>
        <v>1</v>
      </c>
      <c r="I95" s="22">
        <f t="shared" si="58"/>
        <v>1.2719634703196345E-2</v>
      </c>
      <c r="J95" s="24">
        <f t="shared" si="59"/>
        <v>1.2719634703196345E-2</v>
      </c>
      <c r="K95" s="22">
        <f t="shared" si="60"/>
        <v>1.2719634703196345E-2</v>
      </c>
      <c r="L95" s="22">
        <f t="shared" si="61"/>
        <v>1.2719634703196345E-2</v>
      </c>
      <c r="M95" s="227">
        <f t="shared" si="62"/>
        <v>1.2719634703196345E-2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1.9079452054794516E-2</v>
      </c>
      <c r="C99" s="75">
        <f t="shared" si="50"/>
        <v>0</v>
      </c>
      <c r="D99" s="24">
        <f t="shared" si="56"/>
        <v>1.9079452054794516E-2</v>
      </c>
      <c r="H99" s="24">
        <f t="shared" si="57"/>
        <v>1</v>
      </c>
      <c r="I99" s="22">
        <f t="shared" si="58"/>
        <v>1.9079452054794516E-2</v>
      </c>
      <c r="J99" s="24">
        <f t="shared" si="59"/>
        <v>1.9079452054794516E-2</v>
      </c>
      <c r="K99" s="22">
        <f t="shared" si="60"/>
        <v>1.9079452054794516E-2</v>
      </c>
      <c r="L99" s="22">
        <f t="shared" si="61"/>
        <v>1.9079452054794516E-2</v>
      </c>
      <c r="M99" s="227">
        <f t="shared" si="62"/>
        <v>1.9079452054794516E-2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0.12465242009132418</v>
      </c>
      <c r="C105" s="75">
        <f t="shared" si="50"/>
        <v>0</v>
      </c>
      <c r="D105" s="24">
        <f t="shared" si="56"/>
        <v>0.12465242009132418</v>
      </c>
      <c r="H105" s="24">
        <f t="shared" si="57"/>
        <v>1</v>
      </c>
      <c r="I105" s="22">
        <f t="shared" si="58"/>
        <v>0.12465242009132418</v>
      </c>
      <c r="J105" s="24">
        <f t="shared" si="59"/>
        <v>0.12465242009132418</v>
      </c>
      <c r="K105" s="22">
        <f t="shared" si="60"/>
        <v>0.12465242009132418</v>
      </c>
      <c r="L105" s="22">
        <f t="shared" si="61"/>
        <v>0.12465242009132418</v>
      </c>
      <c r="M105" s="227">
        <f t="shared" si="62"/>
        <v>0.12465242009132418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4.5790684931506842</v>
      </c>
      <c r="C107" s="75">
        <f t="shared" si="50"/>
        <v>0</v>
      </c>
      <c r="D107" s="24">
        <f t="shared" si="56"/>
        <v>4.5790684931506842</v>
      </c>
      <c r="H107" s="24">
        <f t="shared" si="57"/>
        <v>1</v>
      </c>
      <c r="I107" s="22">
        <f t="shared" si="58"/>
        <v>4.5790684931506842</v>
      </c>
      <c r="J107" s="24">
        <f t="shared" si="59"/>
        <v>4.5790684931506842</v>
      </c>
      <c r="K107" s="22">
        <f t="shared" si="60"/>
        <v>4.5790684931506842</v>
      </c>
      <c r="L107" s="22">
        <f t="shared" si="61"/>
        <v>4.5790684931506842</v>
      </c>
      <c r="M107" s="227">
        <f t="shared" si="62"/>
        <v>4.5790684931506842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0.45790684931506842</v>
      </c>
      <c r="C108" s="75">
        <f t="shared" si="50"/>
        <v>9.1581369863013684E-2</v>
      </c>
      <c r="D108" s="24">
        <f t="shared" si="56"/>
        <v>0.5494882191780821</v>
      </c>
      <c r="H108" s="24">
        <f t="shared" si="57"/>
        <v>1</v>
      </c>
      <c r="I108" s="22">
        <f t="shared" si="58"/>
        <v>0.5494882191780821</v>
      </c>
      <c r="J108" s="24">
        <f t="shared" si="59"/>
        <v>0.45249617788511337</v>
      </c>
      <c r="K108" s="22">
        <f t="shared" si="60"/>
        <v>0.45790684931506842</v>
      </c>
      <c r="L108" s="22">
        <f t="shared" si="61"/>
        <v>0.45790684931506842</v>
      </c>
      <c r="M108" s="227">
        <f t="shared" si="62"/>
        <v>0.45249617788511337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0.91581369863013684</v>
      </c>
      <c r="C109" s="75">
        <f t="shared" si="50"/>
        <v>0</v>
      </c>
      <c r="D109" s="24">
        <f t="shared" si="56"/>
        <v>0.91581369863013684</v>
      </c>
      <c r="H109" s="24">
        <f t="shared" si="57"/>
        <v>1</v>
      </c>
      <c r="I109" s="22">
        <f t="shared" si="58"/>
        <v>0.91581369863013684</v>
      </c>
      <c r="J109" s="24">
        <f t="shared" si="59"/>
        <v>0.91581369863013684</v>
      </c>
      <c r="K109" s="22">
        <f t="shared" si="60"/>
        <v>0.91581369863013684</v>
      </c>
      <c r="L109" s="22">
        <f t="shared" si="61"/>
        <v>0.91581369863013684</v>
      </c>
      <c r="M109" s="227">
        <f t="shared" si="62"/>
        <v>0.91581369863013684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1.0276096271891799</v>
      </c>
      <c r="C110" s="75">
        <f t="shared" si="50"/>
        <v>0</v>
      </c>
      <c r="D110" s="24">
        <f t="shared" si="56"/>
        <v>1.0276096271891799</v>
      </c>
      <c r="H110" s="24">
        <f t="shared" si="57"/>
        <v>1</v>
      </c>
      <c r="I110" s="22">
        <f t="shared" si="58"/>
        <v>1.0276096271891799</v>
      </c>
      <c r="J110" s="24">
        <f t="shared" si="59"/>
        <v>1.0276096271891799</v>
      </c>
      <c r="K110" s="22">
        <f t="shared" si="60"/>
        <v>1.0276096271891799</v>
      </c>
      <c r="L110" s="22">
        <f t="shared" si="61"/>
        <v>1.0276096271891799</v>
      </c>
      <c r="M110" s="227">
        <f t="shared" si="62"/>
        <v>1.0276096271891799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3.052712328767123</v>
      </c>
      <c r="C113" s="75">
        <f t="shared" si="50"/>
        <v>0</v>
      </c>
      <c r="D113" s="24">
        <f t="shared" si="56"/>
        <v>3.052712328767123</v>
      </c>
      <c r="H113" s="24">
        <f t="shared" si="57"/>
        <v>1</v>
      </c>
      <c r="I113" s="22">
        <f t="shared" si="58"/>
        <v>3.052712328767123</v>
      </c>
      <c r="J113" s="24">
        <f t="shared" si="59"/>
        <v>3.052712328767123</v>
      </c>
      <c r="K113" s="22">
        <f t="shared" si="60"/>
        <v>3.052712328767123</v>
      </c>
      <c r="L113" s="22">
        <f t="shared" si="61"/>
        <v>3.052712328767123</v>
      </c>
      <c r="M113" s="227">
        <f t="shared" si="62"/>
        <v>3.052712328767123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11.258011818970001</v>
      </c>
      <c r="C119" s="22">
        <f>SUM(C91:C118)</f>
        <v>0.13610009132420089</v>
      </c>
      <c r="D119" s="24">
        <f>SUM(D91:D118)</f>
        <v>11.394111910294201</v>
      </c>
      <c r="E119" s="22"/>
      <c r="F119" s="2"/>
      <c r="G119" s="2"/>
      <c r="H119" s="31"/>
      <c r="I119" s="22">
        <f>SUM(I91:I118)</f>
        <v>11.394111910294201</v>
      </c>
      <c r="J119" s="24">
        <f>SUM(J91:J118)</f>
        <v>11.249970960039374</v>
      </c>
      <c r="K119" s="22">
        <f>SUM(K91:K118)</f>
        <v>11.258011818970001</v>
      </c>
      <c r="L119" s="22">
        <f>SUM(L91:L118)</f>
        <v>11.258011818970001</v>
      </c>
      <c r="M119" s="57">
        <f t="shared" si="49"/>
        <v>11.249970960039374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1.2098552500821955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1.2098552500821955</v>
      </c>
      <c r="J124" s="237">
        <f>IF(SUMPRODUCT($B$124:$B124,$H$124:$H124)&lt;J$119,($B124*$H124),J$119)</f>
        <v>1.2098552500821955</v>
      </c>
      <c r="K124" s="22">
        <f>(B124)</f>
        <v>1.2098552500821955</v>
      </c>
      <c r="L124" s="29">
        <f>IF(SUMPRODUCT($B$124:$B124,$H$124:$H124)&lt;L$119,($B124*$H124),L$119)</f>
        <v>1.2098552500821955</v>
      </c>
      <c r="M124" s="57">
        <f t="shared" si="63"/>
        <v>1.2098552500821955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1.6387977351598171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1.6387977351598171</v>
      </c>
      <c r="J125" s="237">
        <f>IF(SUMPRODUCT($B$124:$B125,$H$124:$H125)&lt;J$119,($B125*$H125),IF(SUMPRODUCT($B$124:$B124,$H$124:$H124)&lt;J$119,J$119-SUMPRODUCT($B$124:$B124,$H$124:$H124),0))</f>
        <v>1.6387977351598171</v>
      </c>
      <c r="K125" s="22">
        <f t="shared" ref="K125:K126" si="64">(B125)</f>
        <v>1.6387977351598171</v>
      </c>
      <c r="L125" s="29">
        <f>IF(SUMPRODUCT($B$124:$B125,$H$124:$H125)&lt;L$119,($B125*$H125),IF(SUMPRODUCT($B$124:$B124,$H$124:$H124)&lt;L$119,L$119-SUMPRODUCT($B$124:$B124,$H$124:$H124),0))</f>
        <v>1.6387977351598171</v>
      </c>
      <c r="M125" s="57">
        <f t="shared" ref="M125:M126" si="65">(J125)</f>
        <v>1.6387977351598171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2.6467015890410956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2.6467015890410956</v>
      </c>
      <c r="K126" s="22">
        <f t="shared" si="64"/>
        <v>2.6467015890410956</v>
      </c>
      <c r="L126" s="29">
        <f>IF(SUMPRODUCT($B$124:$B126,$H$124:$H126)&lt;(L$119-L$128),($B126*$H126),IF(SUMPRODUCT($B$124:$B125,$H$124:$H125)&lt;(L$119-L$128),L$119-L$128-SUMPRODUCT($B$124:$B125,$H$124:$H125),0))</f>
        <v>2.6467015890410956</v>
      </c>
      <c r="M126" s="57">
        <f t="shared" si="65"/>
        <v>2.6467015890410956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2.8517421004566206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2.8517421004566206</v>
      </c>
      <c r="K127" s="22">
        <f>(B127)</f>
        <v>2.8517421004566206</v>
      </c>
      <c r="L127" s="29">
        <f>IF(SUMPRODUCT($B$124:$B127,$H$124:$H127)&lt;(L$119-L$128),($B127*$H127),IF(SUMPRODUCT($B$124:$B126,$H$124:$H126)&lt;(L$119-L128),L$119-L$128-SUMPRODUCT($B$124:$B126,$H$124:$H126),0))</f>
        <v>2.8517421004566206</v>
      </c>
      <c r="M127" s="57">
        <f t="shared" si="63"/>
        <v>2.8517421004566206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0.61046594022415945</v>
      </c>
      <c r="C128" s="2"/>
      <c r="D128" s="31"/>
      <c r="E128" s="2"/>
      <c r="F128" s="2"/>
      <c r="G128" s="2"/>
      <c r="H128" s="24"/>
      <c r="I128" s="29">
        <f>(I30)</f>
        <v>10.184256660212005</v>
      </c>
      <c r="J128" s="228">
        <f>(J30)</f>
        <v>0.21332407096767847</v>
      </c>
      <c r="K128" s="22">
        <f>(B128)</f>
        <v>0.61046594022415945</v>
      </c>
      <c r="L128" s="22">
        <f>IF(L124=L119,0,(L119-L124)/(B119-B124)*K128)</f>
        <v>0.61046594022415945</v>
      </c>
      <c r="M128" s="57">
        <f t="shared" si="63"/>
        <v>0.21332407096767847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2.300449204006112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2.6895502143319661</v>
      </c>
      <c r="K129" s="29">
        <f>(B129)</f>
        <v>2.300449204006112</v>
      </c>
      <c r="L129" s="60">
        <f>IF(SUM(L124:L128)&gt;L130,0,L130-SUM(L124:L128))</f>
        <v>2.300449204006112</v>
      </c>
      <c r="M129" s="57">
        <f t="shared" si="63"/>
        <v>2.6895502143319661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11.258011818970001</v>
      </c>
      <c r="C130" s="2"/>
      <c r="D130" s="31"/>
      <c r="E130" s="2"/>
      <c r="F130" s="2"/>
      <c r="G130" s="2"/>
      <c r="H130" s="24"/>
      <c r="I130" s="29">
        <f>(I119)</f>
        <v>11.394111910294201</v>
      </c>
      <c r="J130" s="228">
        <f>(J119)</f>
        <v>11.249970960039374</v>
      </c>
      <c r="K130" s="22">
        <f>(B130)</f>
        <v>11.258011818970001</v>
      </c>
      <c r="L130" s="22">
        <f>(L119)</f>
        <v>11.258011818970001</v>
      </c>
      <c r="M130" s="57">
        <f t="shared" si="63"/>
        <v>11.249970960039374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1.6387977351598177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581" priority="628" operator="equal">
      <formula>16</formula>
    </cfRule>
    <cfRule type="cellIs" dxfId="580" priority="629" operator="equal">
      <formula>15</formula>
    </cfRule>
    <cfRule type="cellIs" dxfId="579" priority="630" operator="equal">
      <formula>14</formula>
    </cfRule>
    <cfRule type="cellIs" dxfId="578" priority="631" operator="equal">
      <formula>13</formula>
    </cfRule>
    <cfRule type="cellIs" dxfId="577" priority="632" operator="equal">
      <formula>12</formula>
    </cfRule>
    <cfRule type="cellIs" dxfId="576" priority="633" operator="equal">
      <formula>11</formula>
    </cfRule>
    <cfRule type="cellIs" dxfId="575" priority="634" operator="equal">
      <formula>10</formula>
    </cfRule>
    <cfRule type="cellIs" dxfId="574" priority="635" operator="equal">
      <formula>9</formula>
    </cfRule>
    <cfRule type="cellIs" dxfId="573" priority="636" operator="equal">
      <formula>8</formula>
    </cfRule>
    <cfRule type="cellIs" dxfId="572" priority="637" operator="equal">
      <formula>7</formula>
    </cfRule>
    <cfRule type="cellIs" dxfId="571" priority="638" operator="equal">
      <formula>6</formula>
    </cfRule>
    <cfRule type="cellIs" dxfId="570" priority="639" operator="equal">
      <formula>5</formula>
    </cfRule>
    <cfRule type="cellIs" dxfId="569" priority="640" operator="equal">
      <formula>4</formula>
    </cfRule>
    <cfRule type="cellIs" dxfId="568" priority="641" operator="equal">
      <formula>3</formula>
    </cfRule>
    <cfRule type="cellIs" dxfId="567" priority="642" operator="equal">
      <formula>2</formula>
    </cfRule>
    <cfRule type="cellIs" dxfId="566" priority="643" operator="equal">
      <formula>1</formula>
    </cfRule>
  </conditionalFormatting>
  <conditionalFormatting sqref="N29">
    <cfRule type="cellIs" dxfId="565" priority="612" operator="equal">
      <formula>16</formula>
    </cfRule>
    <cfRule type="cellIs" dxfId="564" priority="613" operator="equal">
      <formula>15</formula>
    </cfRule>
    <cfRule type="cellIs" dxfId="563" priority="614" operator="equal">
      <formula>14</formula>
    </cfRule>
    <cfRule type="cellIs" dxfId="562" priority="615" operator="equal">
      <formula>13</formula>
    </cfRule>
    <cfRule type="cellIs" dxfId="561" priority="616" operator="equal">
      <formula>12</formula>
    </cfRule>
    <cfRule type="cellIs" dxfId="560" priority="617" operator="equal">
      <formula>11</formula>
    </cfRule>
    <cfRule type="cellIs" dxfId="559" priority="618" operator="equal">
      <formula>10</formula>
    </cfRule>
    <cfRule type="cellIs" dxfId="558" priority="619" operator="equal">
      <formula>9</formula>
    </cfRule>
    <cfRule type="cellIs" dxfId="557" priority="620" operator="equal">
      <formula>8</formula>
    </cfRule>
    <cfRule type="cellIs" dxfId="556" priority="621" operator="equal">
      <formula>7</formula>
    </cfRule>
    <cfRule type="cellIs" dxfId="555" priority="622" operator="equal">
      <formula>6</formula>
    </cfRule>
    <cfRule type="cellIs" dxfId="554" priority="623" operator="equal">
      <formula>5</formula>
    </cfRule>
    <cfRule type="cellIs" dxfId="553" priority="624" operator="equal">
      <formula>4</formula>
    </cfRule>
    <cfRule type="cellIs" dxfId="552" priority="625" operator="equal">
      <formula>3</formula>
    </cfRule>
    <cfRule type="cellIs" dxfId="551" priority="626" operator="equal">
      <formula>2</formula>
    </cfRule>
    <cfRule type="cellIs" dxfId="550" priority="627" operator="equal">
      <formula>1</formula>
    </cfRule>
  </conditionalFormatting>
  <conditionalFormatting sqref="N27:N28">
    <cfRule type="cellIs" dxfId="549" priority="420" operator="equal">
      <formula>16</formula>
    </cfRule>
    <cfRule type="cellIs" dxfId="548" priority="421" operator="equal">
      <formula>15</formula>
    </cfRule>
    <cfRule type="cellIs" dxfId="547" priority="422" operator="equal">
      <formula>14</formula>
    </cfRule>
    <cfRule type="cellIs" dxfId="546" priority="423" operator="equal">
      <formula>13</formula>
    </cfRule>
    <cfRule type="cellIs" dxfId="545" priority="424" operator="equal">
      <formula>12</formula>
    </cfRule>
    <cfRule type="cellIs" dxfId="544" priority="425" operator="equal">
      <formula>11</formula>
    </cfRule>
    <cfRule type="cellIs" dxfId="543" priority="426" operator="equal">
      <formula>10</formula>
    </cfRule>
    <cfRule type="cellIs" dxfId="542" priority="427" operator="equal">
      <formula>9</formula>
    </cfRule>
    <cfRule type="cellIs" dxfId="541" priority="428" operator="equal">
      <formula>8</formula>
    </cfRule>
    <cfRule type="cellIs" dxfId="540" priority="429" operator="equal">
      <formula>7</formula>
    </cfRule>
    <cfRule type="cellIs" dxfId="539" priority="430" operator="equal">
      <formula>6</formula>
    </cfRule>
    <cfRule type="cellIs" dxfId="538" priority="431" operator="equal">
      <formula>5</formula>
    </cfRule>
    <cfRule type="cellIs" dxfId="537" priority="432" operator="equal">
      <formula>4</formula>
    </cfRule>
    <cfRule type="cellIs" dxfId="536" priority="433" operator="equal">
      <formula>3</formula>
    </cfRule>
    <cfRule type="cellIs" dxfId="535" priority="434" operator="equal">
      <formula>2</formula>
    </cfRule>
    <cfRule type="cellIs" dxfId="534" priority="435" operator="equal">
      <formula>1</formula>
    </cfRule>
  </conditionalFormatting>
  <conditionalFormatting sqref="N114:N118">
    <cfRule type="cellIs" dxfId="533" priority="292" operator="equal">
      <formula>16</formula>
    </cfRule>
    <cfRule type="cellIs" dxfId="532" priority="293" operator="equal">
      <formula>15</formula>
    </cfRule>
    <cfRule type="cellIs" dxfId="531" priority="294" operator="equal">
      <formula>14</formula>
    </cfRule>
    <cfRule type="cellIs" dxfId="530" priority="295" operator="equal">
      <formula>13</formula>
    </cfRule>
    <cfRule type="cellIs" dxfId="529" priority="296" operator="equal">
      <formula>12</formula>
    </cfRule>
    <cfRule type="cellIs" dxfId="528" priority="297" operator="equal">
      <formula>11</formula>
    </cfRule>
    <cfRule type="cellIs" dxfId="527" priority="298" operator="equal">
      <formula>10</formula>
    </cfRule>
    <cfRule type="cellIs" dxfId="526" priority="299" operator="equal">
      <formula>9</formula>
    </cfRule>
    <cfRule type="cellIs" dxfId="525" priority="300" operator="equal">
      <formula>8</formula>
    </cfRule>
    <cfRule type="cellIs" dxfId="524" priority="301" operator="equal">
      <formula>7</formula>
    </cfRule>
    <cfRule type="cellIs" dxfId="523" priority="302" operator="equal">
      <formula>6</formula>
    </cfRule>
    <cfRule type="cellIs" dxfId="522" priority="303" operator="equal">
      <formula>5</formula>
    </cfRule>
    <cfRule type="cellIs" dxfId="521" priority="304" operator="equal">
      <formula>4</formula>
    </cfRule>
    <cfRule type="cellIs" dxfId="520" priority="305" operator="equal">
      <formula>3</formula>
    </cfRule>
    <cfRule type="cellIs" dxfId="519" priority="306" operator="equal">
      <formula>2</formula>
    </cfRule>
    <cfRule type="cellIs" dxfId="518" priority="307" operator="equal">
      <formula>1</formula>
    </cfRule>
  </conditionalFormatting>
  <conditionalFormatting sqref="R31:T31">
    <cfRule type="cellIs" dxfId="437" priority="99" operator="greaterThan">
      <formula>0</formula>
    </cfRule>
  </conditionalFormatting>
  <conditionalFormatting sqref="R32:T32">
    <cfRule type="cellIs" dxfId="436" priority="98" operator="greaterThan">
      <formula>0</formula>
    </cfRule>
  </conditionalFormatting>
  <conditionalFormatting sqref="R30:T30">
    <cfRule type="cellIs" dxfId="435" priority="97" operator="greaterThan">
      <formula>0</formula>
    </cfRule>
  </conditionalFormatting>
  <conditionalFormatting sqref="N6:N26">
    <cfRule type="cellIs" dxfId="287" priority="81" operator="equal">
      <formula>16</formula>
    </cfRule>
    <cfRule type="cellIs" dxfId="286" priority="82" operator="equal">
      <formula>15</formula>
    </cfRule>
    <cfRule type="cellIs" dxfId="285" priority="83" operator="equal">
      <formula>14</formula>
    </cfRule>
    <cfRule type="cellIs" dxfId="284" priority="84" operator="equal">
      <formula>13</formula>
    </cfRule>
    <cfRule type="cellIs" dxfId="283" priority="85" operator="equal">
      <formula>12</formula>
    </cfRule>
    <cfRule type="cellIs" dxfId="282" priority="86" operator="equal">
      <formula>11</formula>
    </cfRule>
    <cfRule type="cellIs" dxfId="281" priority="87" operator="equal">
      <formula>10</formula>
    </cfRule>
    <cfRule type="cellIs" dxfId="280" priority="88" operator="equal">
      <formula>9</formula>
    </cfRule>
    <cfRule type="cellIs" dxfId="279" priority="89" operator="equal">
      <formula>8</formula>
    </cfRule>
    <cfRule type="cellIs" dxfId="278" priority="90" operator="equal">
      <formula>7</formula>
    </cfRule>
    <cfRule type="cellIs" dxfId="277" priority="91" operator="equal">
      <formula>6</formula>
    </cfRule>
    <cfRule type="cellIs" dxfId="276" priority="92" operator="equal">
      <formula>5</formula>
    </cfRule>
    <cfRule type="cellIs" dxfId="275" priority="93" operator="equal">
      <formula>4</formula>
    </cfRule>
    <cfRule type="cellIs" dxfId="274" priority="94" operator="equal">
      <formula>3</formula>
    </cfRule>
    <cfRule type="cellIs" dxfId="273" priority="95" operator="equal">
      <formula>2</formula>
    </cfRule>
    <cfRule type="cellIs" dxfId="272" priority="96" operator="equal">
      <formula>1</formula>
    </cfRule>
  </conditionalFormatting>
  <conditionalFormatting sqref="N113">
    <cfRule type="cellIs" dxfId="239" priority="65" operator="equal">
      <formula>16</formula>
    </cfRule>
    <cfRule type="cellIs" dxfId="238" priority="66" operator="equal">
      <formula>15</formula>
    </cfRule>
    <cfRule type="cellIs" dxfId="237" priority="67" operator="equal">
      <formula>14</formula>
    </cfRule>
    <cfRule type="cellIs" dxfId="236" priority="68" operator="equal">
      <formula>13</formula>
    </cfRule>
    <cfRule type="cellIs" dxfId="235" priority="69" operator="equal">
      <formula>12</formula>
    </cfRule>
    <cfRule type="cellIs" dxfId="234" priority="70" operator="equal">
      <formula>11</formula>
    </cfRule>
    <cfRule type="cellIs" dxfId="233" priority="71" operator="equal">
      <formula>10</formula>
    </cfRule>
    <cfRule type="cellIs" dxfId="232" priority="72" operator="equal">
      <formula>9</formula>
    </cfRule>
    <cfRule type="cellIs" dxfId="231" priority="73" operator="equal">
      <formula>8</formula>
    </cfRule>
    <cfRule type="cellIs" dxfId="230" priority="74" operator="equal">
      <formula>7</formula>
    </cfRule>
    <cfRule type="cellIs" dxfId="229" priority="75" operator="equal">
      <formula>6</formula>
    </cfRule>
    <cfRule type="cellIs" dxfId="228" priority="76" operator="equal">
      <formula>5</formula>
    </cfRule>
    <cfRule type="cellIs" dxfId="227" priority="77" operator="equal">
      <formula>4</formula>
    </cfRule>
    <cfRule type="cellIs" dxfId="226" priority="78" operator="equal">
      <formula>3</formula>
    </cfRule>
    <cfRule type="cellIs" dxfId="225" priority="79" operator="equal">
      <formula>2</formula>
    </cfRule>
    <cfRule type="cellIs" dxfId="224" priority="80" operator="equal">
      <formula>1</formula>
    </cfRule>
  </conditionalFormatting>
  <conditionalFormatting sqref="N112">
    <cfRule type="cellIs" dxfId="223" priority="49" operator="equal">
      <formula>16</formula>
    </cfRule>
    <cfRule type="cellIs" dxfId="222" priority="50" operator="equal">
      <formula>15</formula>
    </cfRule>
    <cfRule type="cellIs" dxfId="221" priority="51" operator="equal">
      <formula>14</formula>
    </cfRule>
    <cfRule type="cellIs" dxfId="220" priority="52" operator="equal">
      <formula>13</formula>
    </cfRule>
    <cfRule type="cellIs" dxfId="219" priority="53" operator="equal">
      <formula>12</formula>
    </cfRule>
    <cfRule type="cellIs" dxfId="218" priority="54" operator="equal">
      <formula>11</formula>
    </cfRule>
    <cfRule type="cellIs" dxfId="217" priority="55" operator="equal">
      <formula>10</formula>
    </cfRule>
    <cfRule type="cellIs" dxfId="216" priority="56" operator="equal">
      <formula>9</formula>
    </cfRule>
    <cfRule type="cellIs" dxfId="215" priority="57" operator="equal">
      <formula>8</formula>
    </cfRule>
    <cfRule type="cellIs" dxfId="214" priority="58" operator="equal">
      <formula>7</formula>
    </cfRule>
    <cfRule type="cellIs" dxfId="213" priority="59" operator="equal">
      <formula>6</formula>
    </cfRule>
    <cfRule type="cellIs" dxfId="212" priority="60" operator="equal">
      <formula>5</formula>
    </cfRule>
    <cfRule type="cellIs" dxfId="211" priority="61" operator="equal">
      <formula>4</formula>
    </cfRule>
    <cfRule type="cellIs" dxfId="210" priority="62" operator="equal">
      <formula>3</formula>
    </cfRule>
    <cfRule type="cellIs" dxfId="209" priority="63" operator="equal">
      <formula>2</formula>
    </cfRule>
    <cfRule type="cellIs" dxfId="208" priority="64" operator="equal">
      <formula>1</formula>
    </cfRule>
  </conditionalFormatting>
  <conditionalFormatting sqref="N111">
    <cfRule type="cellIs" dxfId="207" priority="33" operator="equal">
      <formula>16</formula>
    </cfRule>
    <cfRule type="cellIs" dxfId="206" priority="34" operator="equal">
      <formula>15</formula>
    </cfRule>
    <cfRule type="cellIs" dxfId="205" priority="35" operator="equal">
      <formula>14</formula>
    </cfRule>
    <cfRule type="cellIs" dxfId="204" priority="36" operator="equal">
      <formula>13</formula>
    </cfRule>
    <cfRule type="cellIs" dxfId="203" priority="37" operator="equal">
      <formula>12</formula>
    </cfRule>
    <cfRule type="cellIs" dxfId="202" priority="38" operator="equal">
      <formula>11</formula>
    </cfRule>
    <cfRule type="cellIs" dxfId="201" priority="39" operator="equal">
      <formula>10</formula>
    </cfRule>
    <cfRule type="cellIs" dxfId="200" priority="40" operator="equal">
      <formula>9</formula>
    </cfRule>
    <cfRule type="cellIs" dxfId="199" priority="41" operator="equal">
      <formula>8</formula>
    </cfRule>
    <cfRule type="cellIs" dxfId="198" priority="42" operator="equal">
      <formula>7</formula>
    </cfRule>
    <cfRule type="cellIs" dxfId="197" priority="43" operator="equal">
      <formula>6</formula>
    </cfRule>
    <cfRule type="cellIs" dxfId="196" priority="44" operator="equal">
      <formula>5</formula>
    </cfRule>
    <cfRule type="cellIs" dxfId="195" priority="45" operator="equal">
      <formula>4</formula>
    </cfRule>
    <cfRule type="cellIs" dxfId="194" priority="46" operator="equal">
      <formula>3</formula>
    </cfRule>
    <cfRule type="cellIs" dxfId="193" priority="47" operator="equal">
      <formula>2</formula>
    </cfRule>
    <cfRule type="cellIs" dxfId="192" priority="48" operator="equal">
      <formula>1</formula>
    </cfRule>
  </conditionalFormatting>
  <conditionalFormatting sqref="N91:N104">
    <cfRule type="cellIs" dxfId="191" priority="17" operator="equal">
      <formula>16</formula>
    </cfRule>
    <cfRule type="cellIs" dxfId="190" priority="18" operator="equal">
      <formula>15</formula>
    </cfRule>
    <cfRule type="cellIs" dxfId="189" priority="19" operator="equal">
      <formula>14</formula>
    </cfRule>
    <cfRule type="cellIs" dxfId="188" priority="20" operator="equal">
      <formula>13</formula>
    </cfRule>
    <cfRule type="cellIs" dxfId="187" priority="21" operator="equal">
      <formula>12</formula>
    </cfRule>
    <cfRule type="cellIs" dxfId="186" priority="22" operator="equal">
      <formula>11</formula>
    </cfRule>
    <cfRule type="cellIs" dxfId="185" priority="23" operator="equal">
      <formula>10</formula>
    </cfRule>
    <cfRule type="cellIs" dxfId="184" priority="24" operator="equal">
      <formula>9</formula>
    </cfRule>
    <cfRule type="cellIs" dxfId="183" priority="25" operator="equal">
      <formula>8</formula>
    </cfRule>
    <cfRule type="cellIs" dxfId="182" priority="26" operator="equal">
      <formula>7</formula>
    </cfRule>
    <cfRule type="cellIs" dxfId="181" priority="27" operator="equal">
      <formula>6</formula>
    </cfRule>
    <cfRule type="cellIs" dxfId="180" priority="28" operator="equal">
      <formula>5</formula>
    </cfRule>
    <cfRule type="cellIs" dxfId="179" priority="29" operator="equal">
      <formula>4</formula>
    </cfRule>
    <cfRule type="cellIs" dxfId="178" priority="30" operator="equal">
      <formula>3</formula>
    </cfRule>
    <cfRule type="cellIs" dxfId="177" priority="31" operator="equal">
      <formula>2</formula>
    </cfRule>
    <cfRule type="cellIs" dxfId="176" priority="32" operator="equal">
      <formula>1</formula>
    </cfRule>
  </conditionalFormatting>
  <conditionalFormatting sqref="N105:N110">
    <cfRule type="cellIs" dxfId="175" priority="1" operator="equal">
      <formula>16</formula>
    </cfRule>
    <cfRule type="cellIs" dxfId="174" priority="2" operator="equal">
      <formula>15</formula>
    </cfRule>
    <cfRule type="cellIs" dxfId="173" priority="3" operator="equal">
      <formula>14</formula>
    </cfRule>
    <cfRule type="cellIs" dxfId="172" priority="4" operator="equal">
      <formula>13</formula>
    </cfRule>
    <cfRule type="cellIs" dxfId="171" priority="5" operator="equal">
      <formula>12</formula>
    </cfRule>
    <cfRule type="cellIs" dxfId="170" priority="6" operator="equal">
      <formula>11</formula>
    </cfRule>
    <cfRule type="cellIs" dxfId="169" priority="7" operator="equal">
      <formula>10</formula>
    </cfRule>
    <cfRule type="cellIs" dxfId="168" priority="8" operator="equal">
      <formula>9</formula>
    </cfRule>
    <cfRule type="cellIs" dxfId="167" priority="9" operator="equal">
      <formula>8</formula>
    </cfRule>
    <cfRule type="cellIs" dxfId="166" priority="10" operator="equal">
      <formula>7</formula>
    </cfRule>
    <cfRule type="cellIs" dxfId="165" priority="11" operator="equal">
      <formula>6</formula>
    </cfRule>
    <cfRule type="cellIs" dxfId="164" priority="12" operator="equal">
      <formula>5</formula>
    </cfRule>
    <cfRule type="cellIs" dxfId="163" priority="13" operator="equal">
      <formula>4</formula>
    </cfRule>
    <cfRule type="cellIs" dxfId="162" priority="14" operator="equal">
      <formula>3</formula>
    </cfRule>
    <cfRule type="cellIs" dxfId="161" priority="15" operator="equal">
      <formula>2</formula>
    </cfRule>
    <cfRule type="cellIs" dxfId="16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N91" sqref="N91:N11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9.0112079701120812E-2</v>
      </c>
      <c r="C6" s="102">
        <f>IF([1]Summ!$K1044="",0,[1]Summ!$K1044)</f>
        <v>0</v>
      </c>
      <c r="D6" s="24">
        <f t="shared" ref="D6:D29" si="0">(B6+C6)</f>
        <v>9.0112079701120812E-2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9.0112079701120812E-2</v>
      </c>
      <c r="J6" s="24">
        <f t="shared" ref="J6:J13" si="3">IF(I$32&lt;=1+I$131,I6,B6*H6+J$33*(I6-B6*H6))</f>
        <v>9.0112079701120812E-2</v>
      </c>
      <c r="K6" s="22">
        <f t="shared" ref="K6:K31" si="4">B6</f>
        <v>9.0112079701120812E-2</v>
      </c>
      <c r="L6" s="22">
        <f t="shared" ref="L6:L29" si="5">IF(K6="","",K6*H6)</f>
        <v>9.0112079701120812E-2</v>
      </c>
      <c r="M6" s="177">
        <f t="shared" ref="M6:M31" si="6">J6</f>
        <v>9.0112079701120812E-2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0.36044831880448325</v>
      </c>
      <c r="Z6" s="156">
        <f>Poor!Z6</f>
        <v>0.17</v>
      </c>
      <c r="AA6" s="121">
        <f>$M6*Z6*4</f>
        <v>6.1276214196762158E-2</v>
      </c>
      <c r="AB6" s="156">
        <f>Poor!AB6</f>
        <v>0.17</v>
      </c>
      <c r="AC6" s="121">
        <f t="shared" ref="AC6:AC29" si="7">$M6*AB6*4</f>
        <v>6.1276214196762158E-2</v>
      </c>
      <c r="AD6" s="156">
        <f>Poor!AD6</f>
        <v>0.33</v>
      </c>
      <c r="AE6" s="121">
        <f t="shared" ref="AE6:AE29" si="8">$M6*AD6*4</f>
        <v>0.11894794520547948</v>
      </c>
      <c r="AF6" s="122">
        <f>1-SUM(Z6,AB6,AD6)</f>
        <v>0.32999999999999996</v>
      </c>
      <c r="AG6" s="121">
        <f>$M6*AF6*4</f>
        <v>0.11894794520547945</v>
      </c>
      <c r="AH6" s="123">
        <f>SUM(Z6,AB6,AD6,AF6)</f>
        <v>1</v>
      </c>
      <c r="AI6" s="184">
        <f>SUM(AA6,AC6,AE6,AG6)/4</f>
        <v>9.0112079701120812E-2</v>
      </c>
      <c r="AJ6" s="120">
        <f>(AA6+AC6)/2</f>
        <v>6.1276214196762158E-2</v>
      </c>
      <c r="AK6" s="119">
        <f>(AE6+AG6)/2</f>
        <v>0.11894794520547947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0.12969694894146949</v>
      </c>
      <c r="J7" s="24">
        <f t="shared" si="3"/>
        <v>0.12969694894146949</v>
      </c>
      <c r="K7" s="22">
        <f t="shared" si="4"/>
        <v>0.12969694894146949</v>
      </c>
      <c r="L7" s="22">
        <f t="shared" si="5"/>
        <v>0.12969694894146949</v>
      </c>
      <c r="M7" s="177">
        <f t="shared" si="6"/>
        <v>0.12969694894146949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3394.5357624928206</v>
      </c>
      <c r="S7" s="222">
        <f>IF($B$81=0,0,(SUMIF($N$6:$N$28,$U7,L$6:L$28)+SUMIF($N$91:$N$118,$U7,L$91:L$118))*$I$83*Poor!$B$81/$B$81)</f>
        <v>3394.5357624928206</v>
      </c>
      <c r="T7" s="222">
        <f>IF($B$81=0,0,(SUMIF($N$6:$N$28,$U7,M$6:M$28)+SUMIF($N$91:$N$118,$U7,M$91:M$118))*$I$83*Poor!$B$81/$B$81)</f>
        <v>3345.1979229265562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0.51878779576587797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0.51878779576587797</v>
      </c>
      <c r="AH7" s="123">
        <f t="shared" ref="AH7:AH30" si="12">SUM(Z7,AB7,AD7,AF7)</f>
        <v>1</v>
      </c>
      <c r="AI7" s="184">
        <f t="shared" ref="AI7:AI30" si="13">SUM(AA7,AC7,AE7,AG7)/4</f>
        <v>0.12969694894146949</v>
      </c>
      <c r="AJ7" s="120">
        <f t="shared" ref="AJ7:AJ31" si="14">(AA7+AC7)/2</f>
        <v>0</v>
      </c>
      <c r="AK7" s="119">
        <f t="shared" ref="AK7:AK31" si="15">(AE7+AG7)/2</f>
        <v>0.25939389788293898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16380.000000000004</v>
      </c>
      <c r="S8" s="222">
        <f>IF($B$81=0,0,(SUMIF($N$6:$N$28,$U8,L$6:L$28)+SUMIF($N$91:$N$118,$U8,L$91:L$118))*$I$83*Poor!$B$81/$B$81)</f>
        <v>16380.000000000004</v>
      </c>
      <c r="T8" s="222">
        <f>IF($B$81=0,0,(SUMIF($N$6:$N$28,$U8,M$6:M$28)+SUMIF($N$91:$N$118,$U8,M$91:M$118))*$I$83*Poor!$B$81/$B$81)</f>
        <v>16425.224369236923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0.32986577563513636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5.4977629272522727E-2</v>
      </c>
      <c r="AB8" s="125">
        <f>IF($Y8=0,0,AC8/$Y8)</f>
        <v>0.34613252274135192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5.7688753790225318E-2</v>
      </c>
      <c r="AD8" s="125">
        <f>IF($Y8=0,0,AE8/$Y8)</f>
        <v>0.32024201132363556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5.3373668553939255E-2</v>
      </c>
      <c r="AF8" s="122">
        <f t="shared" si="10"/>
        <v>3.7596902998762172E-3</v>
      </c>
      <c r="AG8" s="121">
        <f t="shared" si="11"/>
        <v>6.2661504997936946E-4</v>
      </c>
      <c r="AH8" s="123">
        <f t="shared" si="12"/>
        <v>1</v>
      </c>
      <c r="AI8" s="184">
        <f t="shared" si="13"/>
        <v>4.1666666666666664E-2</v>
      </c>
      <c r="AJ8" s="120">
        <f t="shared" si="14"/>
        <v>5.6333191531374019E-2</v>
      </c>
      <c r="AK8" s="119">
        <f t="shared" si="15"/>
        <v>2.7000141801959313E-2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0.58199387671232883</v>
      </c>
      <c r="J9" s="24">
        <f t="shared" si="3"/>
        <v>0.19728562527328306</v>
      </c>
      <c r="K9" s="22">
        <f t="shared" si="4"/>
        <v>0.20346127397260275</v>
      </c>
      <c r="L9" s="22">
        <f t="shared" si="5"/>
        <v>0.20346127397260275</v>
      </c>
      <c r="M9" s="224">
        <f t="shared" si="6"/>
        <v>0.19728562527328306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1728.1080296068092</v>
      </c>
      <c r="S9" s="222">
        <f>IF($B$81=0,0,(SUMIF($N$6:$N$28,$U9,L$6:L$28)+SUMIF($N$91:$N$118,$U9,L$91:L$118))*$I$83*Poor!$B$81/$B$81)</f>
        <v>1728.1080296068092</v>
      </c>
      <c r="T9" s="222">
        <f>IF($B$81=0,0,(SUMIF($N$6:$N$28,$U9,M$6:M$28)+SUMIF($N$91:$N$118,$U9,M$91:M$118))*$I$83*Poor!$B$81/$B$81)</f>
        <v>1728.1080296068092</v>
      </c>
      <c r="U9" s="223">
        <v>3</v>
      </c>
      <c r="V9" s="56"/>
      <c r="W9" s="115"/>
      <c r="X9" s="118">
        <f>Poor!X9</f>
        <v>1</v>
      </c>
      <c r="Y9" s="184">
        <f t="shared" si="9"/>
        <v>0.78914250109313222</v>
      </c>
      <c r="Z9" s="125">
        <f>IF($Y9=0,0,AA9/$Y9)</f>
        <v>0.32986577563513642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0.26031110320973755</v>
      </c>
      <c r="AB9" s="125">
        <f>IF($Y9=0,0,AC9/$Y9)</f>
        <v>0.34613252274135192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0.27314788470578594</v>
      </c>
      <c r="AD9" s="125">
        <f>IF($Y9=0,0,AE9/$Y9)</f>
        <v>0.32024201132363561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0.25271658177102896</v>
      </c>
      <c r="AF9" s="122">
        <f t="shared" si="10"/>
        <v>3.7596902998761061E-3</v>
      </c>
      <c r="AG9" s="121">
        <f t="shared" si="11"/>
        <v>2.9669314065798188E-3</v>
      </c>
      <c r="AH9" s="123">
        <f t="shared" si="12"/>
        <v>1</v>
      </c>
      <c r="AI9" s="184">
        <f t="shared" si="13"/>
        <v>0.19728562527328306</v>
      </c>
      <c r="AJ9" s="120">
        <f t="shared" si="14"/>
        <v>0.26672949395776174</v>
      </c>
      <c r="AK9" s="119">
        <f t="shared" si="15"/>
        <v>0.12784175658880439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1</v>
      </c>
      <c r="H10" s="24">
        <f t="shared" si="1"/>
        <v>1</v>
      </c>
      <c r="I10" s="22">
        <f t="shared" si="2"/>
        <v>2.1272906600249067E-2</v>
      </c>
      <c r="J10" s="24">
        <f t="shared" si="3"/>
        <v>2.9380394543799201E-2</v>
      </c>
      <c r="K10" s="22">
        <f t="shared" si="4"/>
        <v>2.9250246575342465E-2</v>
      </c>
      <c r="L10" s="22">
        <f t="shared" si="5"/>
        <v>2.9250246575342465E-2</v>
      </c>
      <c r="M10" s="224">
        <f t="shared" si="6"/>
        <v>2.9380394543799201E-2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0.1175215781751968</v>
      </c>
      <c r="Z10" s="125">
        <f>IF($Y10=0,0,AA10/$Y10)</f>
        <v>0.32986577563513642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3.8766346538626616E-2</v>
      </c>
      <c r="AB10" s="125">
        <f>IF($Y10=0,0,AC10/$Y10)</f>
        <v>0.34613252274135192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4.0678040330325876E-2</v>
      </c>
      <c r="AD10" s="125">
        <f>IF($Y10=0,0,AE10/$Y10)</f>
        <v>0.32024201132363556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3.7635346568752899E-2</v>
      </c>
      <c r="AF10" s="122">
        <f t="shared" si="10"/>
        <v>3.7596902998762172E-3</v>
      </c>
      <c r="AG10" s="121">
        <f t="shared" si="11"/>
        <v>4.4184473749143196E-4</v>
      </c>
      <c r="AH10" s="123">
        <f t="shared" si="12"/>
        <v>1</v>
      </c>
      <c r="AI10" s="184">
        <f t="shared" si="13"/>
        <v>2.9380394543799204E-2</v>
      </c>
      <c r="AJ10" s="120">
        <f t="shared" si="14"/>
        <v>3.972219343447625E-2</v>
      </c>
      <c r="AK10" s="119">
        <f t="shared" si="15"/>
        <v>1.9038595653122166E-2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1</v>
      </c>
      <c r="H11" s="24">
        <f t="shared" si="1"/>
        <v>1</v>
      </c>
      <c r="I11" s="22">
        <f t="shared" si="2"/>
        <v>6.0095961145703619E-2</v>
      </c>
      <c r="J11" s="24">
        <f t="shared" si="3"/>
        <v>6.0095961145703619E-2</v>
      </c>
      <c r="K11" s="22">
        <f t="shared" si="4"/>
        <v>6.0095961145703619E-2</v>
      </c>
      <c r="L11" s="22">
        <f t="shared" si="5"/>
        <v>6.0095961145703619E-2</v>
      </c>
      <c r="M11" s="224">
        <f t="shared" si="6"/>
        <v>6.0095961145703619E-2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21726</v>
      </c>
      <c r="S11" s="222">
        <f>IF($B$81=0,0,(SUMIF($N$6:$N$28,$U11,L$6:L$28)+SUMIF($N$91:$N$118,$U11,L$91:L$118))*$I$83*Poor!$B$81/$B$81)</f>
        <v>21726</v>
      </c>
      <c r="T11" s="222">
        <f>IF($B$81=0,0,(SUMIF($N$6:$N$28,$U11,M$6:M$28)+SUMIF($N$91:$N$118,$U11,M$91:M$118))*$I$83*Poor!$B$81/$B$81)</f>
        <v>21746.556531471324</v>
      </c>
      <c r="U11" s="223">
        <v>5</v>
      </c>
      <c r="V11" s="56"/>
      <c r="W11" s="115"/>
      <c r="X11" s="118">
        <f>Poor!X11</f>
        <v>1</v>
      </c>
      <c r="Y11" s="184">
        <f t="shared" si="9"/>
        <v>0.24038384458281448</v>
      </c>
      <c r="Z11" s="125">
        <f>IF($Y11=0,0,AA11/$Y11)</f>
        <v>0.32986577563513642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7.9294403343466185E-2</v>
      </c>
      <c r="AB11" s="125">
        <f>IF($Y11=0,0,AC11/$Y11)</f>
        <v>0.34613252274135192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8.3204666551714643E-2</v>
      </c>
      <c r="AD11" s="125">
        <f>IF($Y11=0,0,AE11/$Y11)</f>
        <v>0.3202420113236355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7.6981005878908715E-2</v>
      </c>
      <c r="AF11" s="122">
        <f t="shared" si="10"/>
        <v>3.7596902998762172E-3</v>
      </c>
      <c r="AG11" s="121">
        <f t="shared" si="11"/>
        <v>9.0376880872495972E-4</v>
      </c>
      <c r="AH11" s="123">
        <f t="shared" si="12"/>
        <v>1</v>
      </c>
      <c r="AI11" s="184">
        <f t="shared" si="13"/>
        <v>6.0095961145703619E-2</v>
      </c>
      <c r="AJ11" s="120">
        <f t="shared" si="14"/>
        <v>8.1249534947590407E-2</v>
      </c>
      <c r="AK11" s="119">
        <f t="shared" si="15"/>
        <v>3.8942387343816838E-2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4.7011207970112075E-3</v>
      </c>
      <c r="C12" s="102">
        <f>IF([1]Summ!$K1050="",0,[1]Summ!$K1050)</f>
        <v>1.4103362391033623E-2</v>
      </c>
      <c r="D12" s="24">
        <f t="shared" si="0"/>
        <v>1.880448318804483E-2</v>
      </c>
      <c r="E12" s="75">
        <f>Middle!E12</f>
        <v>1</v>
      </c>
      <c r="H12" s="24">
        <f t="shared" si="1"/>
        <v>1</v>
      </c>
      <c r="I12" s="22">
        <f t="shared" si="2"/>
        <v>1.880448318804483E-2</v>
      </c>
      <c r="J12" s="24">
        <f t="shared" si="3"/>
        <v>4.4710285645962683E-3</v>
      </c>
      <c r="K12" s="22">
        <f t="shared" si="4"/>
        <v>4.7011207970112075E-3</v>
      </c>
      <c r="L12" s="22">
        <f t="shared" si="5"/>
        <v>4.7011207970112075E-3</v>
      </c>
      <c r="M12" s="224">
        <f t="shared" si="6"/>
        <v>4.4710285645962683E-3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1.7884114258385073E-2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1.1982356553118001E-2</v>
      </c>
      <c r="AF12" s="122">
        <f>1-SUM(Z12,AB12,AD12)</f>
        <v>0.32999999999999996</v>
      </c>
      <c r="AG12" s="121">
        <f>$M12*AF12*4</f>
        <v>5.9017577052670736E-3</v>
      </c>
      <c r="AH12" s="123">
        <f t="shared" si="12"/>
        <v>1</v>
      </c>
      <c r="AI12" s="184">
        <f t="shared" si="13"/>
        <v>4.4710285645962683E-3</v>
      </c>
      <c r="AJ12" s="120">
        <f t="shared" si="14"/>
        <v>0</v>
      </c>
      <c r="AK12" s="119">
        <f t="shared" si="15"/>
        <v>8.9420571291925367E-3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1.4252801992528021E-2</v>
      </c>
      <c r="C13" s="102">
        <f>IF([1]Summ!$K1051="",0,[1]Summ!$K1051)</f>
        <v>0</v>
      </c>
      <c r="D13" s="24">
        <f t="shared" si="0"/>
        <v>1.4252801992528021E-2</v>
      </c>
      <c r="E13" s="75">
        <f>Middle!E13</f>
        <v>1</v>
      </c>
      <c r="H13" s="24">
        <f t="shared" si="1"/>
        <v>1</v>
      </c>
      <c r="I13" s="22">
        <f t="shared" si="2"/>
        <v>1.4252801992528021E-2</v>
      </c>
      <c r="J13" s="24">
        <f t="shared" si="3"/>
        <v>1.4252801992528021E-2</v>
      </c>
      <c r="K13" s="22">
        <f t="shared" si="4"/>
        <v>1.4252801992528021E-2</v>
      </c>
      <c r="L13" s="22">
        <f t="shared" si="5"/>
        <v>1.4252801992528021E-2</v>
      </c>
      <c r="M13" s="225">
        <f t="shared" si="6"/>
        <v>1.4252801992528021E-2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5.7011207970112082E-2</v>
      </c>
      <c r="Z13" s="156">
        <f>Poor!Z13</f>
        <v>1</v>
      </c>
      <c r="AA13" s="121">
        <f>$M13*Z13*4</f>
        <v>5.7011207970112082E-2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1.4252801992528021E-2</v>
      </c>
      <c r="AJ13" s="120">
        <f t="shared" si="14"/>
        <v>2.8505603985056041E-2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8.9103362391033634E-3</v>
      </c>
      <c r="C14" s="102">
        <f>IF([1]Summ!$K1052="",0,[1]Summ!$K1052)</f>
        <v>0</v>
      </c>
      <c r="D14" s="24">
        <f t="shared" si="0"/>
        <v>8.9103362391033634E-3</v>
      </c>
      <c r="E14" s="75">
        <f>Middle!E14</f>
        <v>1</v>
      </c>
      <c r="F14" s="22"/>
      <c r="H14" s="24">
        <f t="shared" si="1"/>
        <v>1</v>
      </c>
      <c r="I14" s="22">
        <f t="shared" si="2"/>
        <v>8.9103362391033634E-3</v>
      </c>
      <c r="J14" s="24">
        <f>IF(I$32&lt;=1+I131,I14,B14*H14+J$33*(I14-B14*H14))</f>
        <v>8.9103362391033634E-3</v>
      </c>
      <c r="K14" s="22">
        <f t="shared" si="4"/>
        <v>8.9103362391033634E-3</v>
      </c>
      <c r="L14" s="22">
        <f t="shared" si="5"/>
        <v>8.9103362391033634E-3</v>
      </c>
      <c r="M14" s="225">
        <f t="shared" si="6"/>
        <v>8.9103362391033634E-3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244800</v>
      </c>
      <c r="S14" s="222">
        <f>IF($B$81=0,0,(SUMIF($N$6:$N$28,$U14,L$6:L$28)+SUMIF($N$91:$N$118,$U14,L$91:L$118))*$I$83*Poor!$B$81/$B$81)</f>
        <v>244800</v>
      </c>
      <c r="T14" s="222">
        <f>IF($B$81=0,0,(SUMIF($N$6:$N$28,$U14,M$6:M$28)+SUMIF($N$91:$N$118,$U14,M$91:M$118))*$I$83*Poor!$B$81/$B$81)</f>
        <v>244800</v>
      </c>
      <c r="U14" s="223">
        <v>8</v>
      </c>
      <c r="V14" s="56"/>
      <c r="W14" s="110"/>
      <c r="X14" s="118"/>
      <c r="Y14" s="184">
        <f>M14*4</f>
        <v>3.5641344956413454E-2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3.5641344956413454E-2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8.9103362391033634E-3</v>
      </c>
      <c r="AJ14" s="120">
        <f t="shared" si="14"/>
        <v>1.7820672478206727E-2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1</v>
      </c>
      <c r="F15" s="22"/>
      <c r="H15" s="24">
        <f t="shared" si="1"/>
        <v>1</v>
      </c>
      <c r="I15" s="22">
        <f t="shared" si="2"/>
        <v>6.943414146948941E-2</v>
      </c>
      <c r="J15" s="24">
        <f>IF(I$32&lt;=1+I131,I15,B15*H15+J$33*(I15-B15*H15))</f>
        <v>6.943414146948941E-2</v>
      </c>
      <c r="K15" s="22">
        <f t="shared" si="4"/>
        <v>6.943414146948941E-2</v>
      </c>
      <c r="L15" s="22">
        <f t="shared" si="5"/>
        <v>6.943414146948941E-2</v>
      </c>
      <c r="M15" s="226">
        <f t="shared" si="6"/>
        <v>6.943414146948941E-2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0.27773656587795764</v>
      </c>
      <c r="Z15" s="156">
        <f>Poor!Z15</f>
        <v>0.25</v>
      </c>
      <c r="AA15" s="121">
        <f t="shared" si="16"/>
        <v>6.943414146948941E-2</v>
      </c>
      <c r="AB15" s="156">
        <f>Poor!AB15</f>
        <v>0.25</v>
      </c>
      <c r="AC15" s="121">
        <f t="shared" si="7"/>
        <v>6.943414146948941E-2</v>
      </c>
      <c r="AD15" s="156">
        <f>Poor!AD15</f>
        <v>0.25</v>
      </c>
      <c r="AE15" s="121">
        <f t="shared" si="8"/>
        <v>6.943414146948941E-2</v>
      </c>
      <c r="AF15" s="122">
        <f t="shared" si="10"/>
        <v>0.25</v>
      </c>
      <c r="AG15" s="121">
        <f t="shared" si="11"/>
        <v>6.943414146948941E-2</v>
      </c>
      <c r="AH15" s="123">
        <f t="shared" si="12"/>
        <v>1</v>
      </c>
      <c r="AI15" s="184">
        <f t="shared" si="13"/>
        <v>6.943414146948941E-2</v>
      </c>
      <c r="AJ15" s="120">
        <f t="shared" si="14"/>
        <v>6.943414146948941E-2</v>
      </c>
      <c r="AK15" s="119">
        <f t="shared" si="15"/>
        <v>6.943414146948941E-2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7200</v>
      </c>
      <c r="S16" s="222">
        <f>IF($B$81=0,0,(SUMIF($N$6:$N$28,$U16,L$6:L$28)+SUMIF($N$91:$N$118,$U16,L$91:L$118))*$I$83*Poor!$B$81/$B$81)</f>
        <v>7200</v>
      </c>
      <c r="T16" s="222">
        <f>IF($B$81=0,0,(SUMIF($N$6:$N$28,$U16,M$6:M$28)+SUMIF($N$91:$N$118,$U16,M$91:M$118))*$I$83*Poor!$B$81/$B$81)</f>
        <v>7176.5068211756252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17280</v>
      </c>
      <c r="S17" s="222">
        <f>IF($B$81=0,0,(SUMIF($N$6:$N$28,$U17,L$6:L$28)+SUMIF($N$91:$N$118,$U17,L$91:L$118))*$I$83*Poor!$B$81/$B$81)</f>
        <v>17280</v>
      </c>
      <c r="T17" s="222">
        <f>IF($B$81=0,0,(SUMIF($N$6:$N$28,$U17,M$6:M$28)+SUMIF($N$91:$N$118,$U17,M$91:M$118))*$I$83*Poor!$B$81/$B$81)</f>
        <v>17280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9694.7088607594942</v>
      </c>
      <c r="S20" s="222">
        <f>IF($B$81=0,0,(SUMIF($N$6:$N$28,$U20,L$6:L$28)+SUMIF($N$91:$N$118,$U20,L$91:L$118))*$I$83*Poor!$B$81/$B$81)</f>
        <v>9694.7088607594942</v>
      </c>
      <c r="T20" s="222">
        <f>IF($B$81=0,0,(SUMIF($N$6:$N$28,$U20,M$6:M$28)+SUMIF($N$91:$N$118,$U20,M$91:M$118))*$I$83*Poor!$B$81/$B$81)</f>
        <v>9694.7088607594942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43200</v>
      </c>
      <c r="S21" s="222">
        <f>IF($B$81=0,0,(SUMIF($N$6:$N$28,$U21,L$6:L$28)+SUMIF($N$91:$N$118,$U21,L$91:L$118))*$I$83*Poor!$B$81/$B$81)</f>
        <v>43200</v>
      </c>
      <c r="T21" s="222">
        <f>IF($B$81=0,0,(SUMIF($N$6:$N$28,$U21,M$6:M$28)+SUMIF($N$91:$N$118,$U21,M$91:M$118))*$I$83*Poor!$B$81/$B$81)</f>
        <v>43200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365403.35265285918</v>
      </c>
      <c r="S23" s="179">
        <f>SUM(S7:S22)</f>
        <v>365403.35265285918</v>
      </c>
      <c r="T23" s="179">
        <f>SUM(T7:T22)</f>
        <v>365396.30253517674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15608.109339601986</v>
      </c>
      <c r="S24" s="41">
        <f>IF($B$81=0,0,(SUM(($B$70*$H$70))+((1-$D$29)*$I$83))*Poor!$B$81/$B$81)</f>
        <v>15608.109339601986</v>
      </c>
      <c r="T24" s="41">
        <f>IF($B$81=0,0,(SUM(($B$70*$H$70))+((1-$D$29)*$I$83))*Poor!$B$81/$B$81)</f>
        <v>15608.109339601986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28492.109339601982</v>
      </c>
      <c r="S25" s="41">
        <f>IF($B$81=0,0,(SUM(($B$70*$H$70),($B$71*$H$71))+((1-$D$29)*$I$83))*Poor!$B$81/$B$81)</f>
        <v>28492.109339601982</v>
      </c>
      <c r="T25" s="41">
        <f>IF($B$81=0,0,(SUM(($B$70*$H$70),($B$71*$H$71))+((1-$D$29)*$I$83))*Poor!$B$81/$B$81)</f>
        <v>28492.109339601982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49300.109339601986</v>
      </c>
      <c r="S26" s="41">
        <f>IF($B$81=0,0,(SUM(($B$70*$H$70),($B$71*$H$71),($B$72*$H$72))+((1-$D$29)*$I$83))*Poor!$B$81/$B$81)</f>
        <v>49300.109339601986</v>
      </c>
      <c r="T26" s="41">
        <f>IF($B$81=0,0,(SUM(($B$70*$H$70),($B$71*$H$71),($B$72*$H$72))+((1-$D$29)*$I$83))*Poor!$B$81/$B$81)</f>
        <v>49300.109339601986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5.5639623142010743E-2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5.5639623142010743E-2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0.22255849256804297</v>
      </c>
      <c r="Z27" s="156">
        <f>Poor!Z27</f>
        <v>0.25</v>
      </c>
      <c r="AA27" s="121">
        <f t="shared" si="16"/>
        <v>5.5639623142010743E-2</v>
      </c>
      <c r="AB27" s="156">
        <f>Poor!AB27</f>
        <v>0.25</v>
      </c>
      <c r="AC27" s="121">
        <f t="shared" si="7"/>
        <v>5.5639623142010743E-2</v>
      </c>
      <c r="AD27" s="156">
        <f>Poor!AD27</f>
        <v>0.25</v>
      </c>
      <c r="AE27" s="121">
        <f t="shared" si="8"/>
        <v>5.5639623142010743E-2</v>
      </c>
      <c r="AF27" s="122">
        <f t="shared" si="10"/>
        <v>0.25</v>
      </c>
      <c r="AG27" s="121">
        <f t="shared" si="11"/>
        <v>5.5639623142010743E-2</v>
      </c>
      <c r="AH27" s="123">
        <f t="shared" si="12"/>
        <v>1</v>
      </c>
      <c r="AI27" s="184">
        <f t="shared" si="13"/>
        <v>5.5639623142010743E-2</v>
      </c>
      <c r="AJ27" s="120">
        <f t="shared" si="14"/>
        <v>5.5639623142010743E-2</v>
      </c>
      <c r="AK27" s="119">
        <f t="shared" si="15"/>
        <v>5.5639623142010743E-2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0.32170445977584061</v>
      </c>
      <c r="C29" s="102">
        <f>IF([1]Summ!$K1067="",0,[1]Summ!$K1067)</f>
        <v>-9.7143701766489635E-2</v>
      </c>
      <c r="D29" s="24">
        <f t="shared" si="0"/>
        <v>0.22456075800935099</v>
      </c>
      <c r="E29" s="75">
        <f>Middle!E29</f>
        <v>1</v>
      </c>
      <c r="F29" s="22"/>
      <c r="H29" s="24">
        <f t="shared" si="1"/>
        <v>1</v>
      </c>
      <c r="I29" s="22">
        <f t="shared" si="2"/>
        <v>0.22456075800935099</v>
      </c>
      <c r="J29" s="24">
        <f>IF(I$32&lt;=1+I131,I29,B29*H29+J$33*(I29-B29*H29))</f>
        <v>0.32328933085727246</v>
      </c>
      <c r="K29" s="22">
        <f t="shared" si="4"/>
        <v>0.32170445977584061</v>
      </c>
      <c r="L29" s="22">
        <f t="shared" si="5"/>
        <v>0.32170445977584061</v>
      </c>
      <c r="M29" s="175">
        <f t="shared" si="6"/>
        <v>0.32328933085727246</v>
      </c>
      <c r="N29" s="229"/>
      <c r="P29" s="22"/>
      <c r="V29" s="56"/>
      <c r="W29" s="110"/>
      <c r="X29" s="118"/>
      <c r="Y29" s="184">
        <f t="shared" si="9"/>
        <v>1.2931573234290898</v>
      </c>
      <c r="Z29" s="156">
        <f>Poor!Z29</f>
        <v>0.25</v>
      </c>
      <c r="AA29" s="121">
        <f t="shared" si="16"/>
        <v>0.32328933085727246</v>
      </c>
      <c r="AB29" s="156">
        <f>Poor!AB29</f>
        <v>0.25</v>
      </c>
      <c r="AC29" s="121">
        <f t="shared" si="7"/>
        <v>0.32328933085727246</v>
      </c>
      <c r="AD29" s="156">
        <f>Poor!AD29</f>
        <v>0.25</v>
      </c>
      <c r="AE29" s="121">
        <f t="shared" si="8"/>
        <v>0.32328933085727246</v>
      </c>
      <c r="AF29" s="122">
        <f t="shared" si="10"/>
        <v>0.25</v>
      </c>
      <c r="AG29" s="121">
        <f t="shared" si="11"/>
        <v>0.32328933085727246</v>
      </c>
      <c r="AH29" s="123">
        <f t="shared" si="12"/>
        <v>1</v>
      </c>
      <c r="AI29" s="184">
        <f t="shared" si="13"/>
        <v>0.32328933085727246</v>
      </c>
      <c r="AJ29" s="120">
        <f t="shared" si="14"/>
        <v>0.32328933085727246</v>
      </c>
      <c r="AK29" s="119">
        <f t="shared" si="15"/>
        <v>0.32328933085727246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0.58156320298879205</v>
      </c>
      <c r="C30" s="65"/>
      <c r="D30" s="24">
        <f>(D119-B124)</f>
        <v>44.286841891585915</v>
      </c>
      <c r="E30" s="75">
        <f>Middle!E30</f>
        <v>1</v>
      </c>
      <c r="H30" s="96">
        <f>(E30*F$7/F$9)</f>
        <v>1</v>
      </c>
      <c r="I30" s="29">
        <f>IF(E30&gt;=1,I119-I124,MIN(I119-I124,B30*H30))</f>
        <v>44.286841891585915</v>
      </c>
      <c r="J30" s="231">
        <f>IF(I$32&lt;=1,I30,1-SUM(J6:J29))</f>
        <v>-2.423493853704306E-2</v>
      </c>
      <c r="K30" s="22">
        <f t="shared" si="4"/>
        <v>0.58156320298879205</v>
      </c>
      <c r="L30" s="22">
        <f>IF(L124=L119,0,IF(K30="",0,(L119-L124)/(B119-B124)*K30))</f>
        <v>0.58156320298879205</v>
      </c>
      <c r="M30" s="175">
        <f t="shared" si="6"/>
        <v>-2.423493853704306E-2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-9.6939754148172241E-2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0</v>
      </c>
      <c r="AE30" s="188">
        <f>IF(AE79*4/$I$83+SUM(AE6:AE29)&lt;1,AE79*4/$I$83,1-SUM(AE6:AE29))</f>
        <v>0</v>
      </c>
      <c r="AF30" s="122">
        <f>IF($Y30=0,0,AG30/($Y$30))</f>
        <v>1.0000000000000047</v>
      </c>
      <c r="AG30" s="188">
        <f>IF(AG79*4/$I$83+SUM(AG6:AG29)&lt;1,AG79*4/$I$83,1-SUM(AG6:AG29))</f>
        <v>-9.6939754148172685E-2</v>
      </c>
      <c r="AH30" s="123">
        <f t="shared" si="12"/>
        <v>1.0000000000000047</v>
      </c>
      <c r="AI30" s="184">
        <f t="shared" si="13"/>
        <v>-2.4234938537043171E-2</v>
      </c>
      <c r="AJ30" s="120">
        <f t="shared" si="14"/>
        <v>0</v>
      </c>
      <c r="AK30" s="119">
        <f t="shared" si="15"/>
        <v>-4.8469877074086343E-2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-0.609595691075135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1.609595691075135</v>
      </c>
      <c r="C32" s="29">
        <f>SUM(C6:C31)</f>
        <v>0.23276847257971217</v>
      </c>
      <c r="D32" s="24">
        <f>SUM(D6:D30)</f>
        <v>45.547642852251968</v>
      </c>
      <c r="E32" s="2"/>
      <c r="F32" s="2"/>
      <c r="H32" s="17"/>
      <c r="I32" s="22">
        <f>SUM(I6:I30)</f>
        <v>45.547642852251968</v>
      </c>
      <c r="J32" s="17"/>
      <c r="L32" s="22">
        <f>SUM(L6:L30)</f>
        <v>1.609595691075135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-1.6314707516926836E-2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600</v>
      </c>
      <c r="J37" s="38">
        <f>J91*I$83</f>
        <v>600</v>
      </c>
      <c r="K37" s="40">
        <f t="shared" ref="K37:K52" si="28">(B37/B$65)</f>
        <v>1.9984417213919272E-3</v>
      </c>
      <c r="L37" s="22">
        <f t="shared" ref="L37:L52" si="29">(K37*H37)</f>
        <v>1.9984417213919272E-3</v>
      </c>
      <c r="M37" s="24">
        <f t="shared" ref="M37:M52" si="30">J37/B$65</f>
        <v>1.9984417213919272E-3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600</v>
      </c>
      <c r="AH37" s="123">
        <f>SUM(Z37,AB37,AD37,AF37)</f>
        <v>1</v>
      </c>
      <c r="AI37" s="112">
        <f>SUM(AA37,AC37,AE37,AG37)</f>
        <v>600</v>
      </c>
      <c r="AJ37" s="148">
        <f>(AA37+AC37)</f>
        <v>0</v>
      </c>
      <c r="AK37" s="147">
        <f>(AE37+AG37)</f>
        <v>600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12000</v>
      </c>
      <c r="J38" s="38">
        <f t="shared" ref="J38:J64" si="33">J92*I$83</f>
        <v>12000</v>
      </c>
      <c r="K38" s="40">
        <f t="shared" si="28"/>
        <v>3.9968834427838544E-2</v>
      </c>
      <c r="L38" s="22">
        <f t="shared" si="29"/>
        <v>3.9968834427838544E-2</v>
      </c>
      <c r="M38" s="24">
        <f t="shared" si="30"/>
        <v>3.9968834427838544E-2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12000</v>
      </c>
      <c r="AH38" s="123">
        <f t="shared" ref="AH38:AI58" si="35">SUM(Z38,AB38,AD38,AF38)</f>
        <v>1</v>
      </c>
      <c r="AI38" s="112">
        <f t="shared" si="35"/>
        <v>12000</v>
      </c>
      <c r="AJ38" s="148">
        <f t="shared" ref="AJ38:AJ64" si="36">(AA38+AC38)</f>
        <v>0</v>
      </c>
      <c r="AK38" s="147">
        <f t="shared" ref="AK38:AK64" si="37">(AE38+AG38)</f>
        <v>12000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3150</v>
      </c>
      <c r="J39" s="38">
        <f t="shared" si="33"/>
        <v>4217.1304428927733</v>
      </c>
      <c r="K39" s="40">
        <f t="shared" si="28"/>
        <v>1.398909204974349E-2</v>
      </c>
      <c r="L39" s="22">
        <f t="shared" si="29"/>
        <v>1.398909204974349E-2</v>
      </c>
      <c r="M39" s="24">
        <f t="shared" si="30"/>
        <v>1.4046149036048224E-2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0.32986577563513636</v>
      </c>
      <c r="AA39" s="147">
        <f>$J39*Z39</f>
        <v>1391.0870044993708</v>
      </c>
      <c r="AB39" s="122">
        <f>AB8</f>
        <v>0.34613252274135192</v>
      </c>
      <c r="AC39" s="147">
        <f>$J39*AB39</f>
        <v>1459.6859989278303</v>
      </c>
      <c r="AD39" s="122">
        <f>AD8</f>
        <v>0.32024201132363556</v>
      </c>
      <c r="AE39" s="147">
        <f>$J39*AD39</f>
        <v>1350.5023350461158</v>
      </c>
      <c r="AF39" s="122">
        <f t="shared" si="31"/>
        <v>3.7596902998762172E-3</v>
      </c>
      <c r="AG39" s="147">
        <f t="shared" si="34"/>
        <v>15.855104419456655</v>
      </c>
      <c r="AH39" s="123">
        <f t="shared" si="35"/>
        <v>1</v>
      </c>
      <c r="AI39" s="112">
        <f t="shared" si="35"/>
        <v>4217.1304428927733</v>
      </c>
      <c r="AJ39" s="148">
        <f t="shared" si="36"/>
        <v>2850.7730034272008</v>
      </c>
      <c r="AK39" s="147">
        <f t="shared" si="37"/>
        <v>1366.3574394655725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900</v>
      </c>
      <c r="J40" s="38">
        <f t="shared" si="33"/>
        <v>900</v>
      </c>
      <c r="K40" s="40">
        <f t="shared" si="28"/>
        <v>2.9976625820878908E-3</v>
      </c>
      <c r="L40" s="22">
        <f t="shared" si="29"/>
        <v>2.9976625820878908E-3</v>
      </c>
      <c r="M40" s="24">
        <f t="shared" si="30"/>
        <v>2.9976625820878908E-3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0.32986577563513642</v>
      </c>
      <c r="AA40" s="147">
        <f>$J40*Z40</f>
        <v>296.8791980716228</v>
      </c>
      <c r="AB40" s="122">
        <f>AB9</f>
        <v>0.34613252274135192</v>
      </c>
      <c r="AC40" s="147">
        <f>$J40*AB40</f>
        <v>311.51927046721676</v>
      </c>
      <c r="AD40" s="122">
        <f>AD9</f>
        <v>0.32024201132363561</v>
      </c>
      <c r="AE40" s="147">
        <f>$J40*AD40</f>
        <v>288.21781019127206</v>
      </c>
      <c r="AF40" s="122">
        <f t="shared" si="31"/>
        <v>3.7596902998761061E-3</v>
      </c>
      <c r="AG40" s="147">
        <f t="shared" si="34"/>
        <v>3.3837212698884955</v>
      </c>
      <c r="AH40" s="123">
        <f t="shared" si="35"/>
        <v>1</v>
      </c>
      <c r="AI40" s="112">
        <f t="shared" si="35"/>
        <v>900.00000000000011</v>
      </c>
      <c r="AJ40" s="148">
        <f t="shared" si="36"/>
        <v>608.39846853883955</v>
      </c>
      <c r="AK40" s="147">
        <f t="shared" si="37"/>
        <v>291.60153146116056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405</v>
      </c>
      <c r="J41" s="38">
        <f t="shared" si="33"/>
        <v>405</v>
      </c>
      <c r="K41" s="40">
        <f t="shared" si="28"/>
        <v>1.3489481619395509E-3</v>
      </c>
      <c r="L41" s="22">
        <f t="shared" si="29"/>
        <v>1.3489481619395509E-3</v>
      </c>
      <c r="M41" s="24">
        <f t="shared" si="30"/>
        <v>1.3489481619395509E-3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0.32986577563513642</v>
      </c>
      <c r="AA41" s="147">
        <f>$J41*Z41</f>
        <v>133.59563913223025</v>
      </c>
      <c r="AB41" s="122">
        <f>AB11</f>
        <v>0.34613252274135192</v>
      </c>
      <c r="AC41" s="147">
        <f>$J41*AB41</f>
        <v>140.18367171024752</v>
      </c>
      <c r="AD41" s="122">
        <f>AD11</f>
        <v>0.3202420113236355</v>
      </c>
      <c r="AE41" s="147">
        <f>$J41*AD41</f>
        <v>129.69801458607239</v>
      </c>
      <c r="AF41" s="122">
        <f t="shared" si="31"/>
        <v>3.7596902998762172E-3</v>
      </c>
      <c r="AG41" s="147">
        <f t="shared" si="34"/>
        <v>1.522674571449868</v>
      </c>
      <c r="AH41" s="123">
        <f t="shared" si="35"/>
        <v>1</v>
      </c>
      <c r="AI41" s="112">
        <f t="shared" si="35"/>
        <v>405.00000000000006</v>
      </c>
      <c r="AJ41" s="148">
        <f t="shared" si="36"/>
        <v>273.7793108424778</v>
      </c>
      <c r="AK41" s="147">
        <f t="shared" si="37"/>
        <v>131.22068915752226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914.68323676523414</v>
      </c>
      <c r="K42" s="40">
        <f t="shared" si="28"/>
        <v>2.9976625820878908E-3</v>
      </c>
      <c r="L42" s="22">
        <f t="shared" si="29"/>
        <v>2.9976625820878908E-3</v>
      </c>
      <c r="M42" s="24">
        <f t="shared" si="30"/>
        <v>3.0465685703490904E-3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228.67080919130854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457.34161838261707</v>
      </c>
      <c r="AF42" s="122">
        <f t="shared" si="31"/>
        <v>0.25</v>
      </c>
      <c r="AG42" s="147">
        <f t="shared" si="34"/>
        <v>228.67080919130854</v>
      </c>
      <c r="AH42" s="123">
        <f t="shared" si="35"/>
        <v>1</v>
      </c>
      <c r="AI42" s="112">
        <f t="shared" si="35"/>
        <v>914.68323676523414</v>
      </c>
      <c r="AJ42" s="148">
        <f t="shared" si="36"/>
        <v>228.67080919130854</v>
      </c>
      <c r="AK42" s="147">
        <f t="shared" si="37"/>
        <v>686.01242757392561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240</v>
      </c>
      <c r="J43" s="38">
        <f t="shared" si="33"/>
        <v>148.53167632347657</v>
      </c>
      <c r="K43" s="40">
        <f t="shared" si="28"/>
        <v>4.996104303479818E-4</v>
      </c>
      <c r="L43" s="22">
        <f t="shared" si="29"/>
        <v>4.996104303479818E-4</v>
      </c>
      <c r="M43" s="24">
        <f t="shared" si="30"/>
        <v>4.947198315218618E-4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37.132919080869144</v>
      </c>
      <c r="AB43" s="156">
        <f>Poor!AB43</f>
        <v>0.25</v>
      </c>
      <c r="AC43" s="147">
        <f t="shared" si="39"/>
        <v>37.132919080869144</v>
      </c>
      <c r="AD43" s="156">
        <f>Poor!AD43</f>
        <v>0.25</v>
      </c>
      <c r="AE43" s="147">
        <f t="shared" si="40"/>
        <v>37.132919080869144</v>
      </c>
      <c r="AF43" s="122">
        <f t="shared" si="31"/>
        <v>0.25</v>
      </c>
      <c r="AG43" s="147">
        <f t="shared" si="34"/>
        <v>37.132919080869144</v>
      </c>
      <c r="AH43" s="123">
        <f t="shared" si="35"/>
        <v>1</v>
      </c>
      <c r="AI43" s="112">
        <f t="shared" si="35"/>
        <v>148.53167632347657</v>
      </c>
      <c r="AJ43" s="148">
        <f t="shared" si="36"/>
        <v>74.265838161738287</v>
      </c>
      <c r="AK43" s="147">
        <f t="shared" si="37"/>
        <v>74.265838161738287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1524.4720612753902</v>
      </c>
      <c r="K44" s="40">
        <f t="shared" si="28"/>
        <v>4.996104303479818E-3</v>
      </c>
      <c r="L44" s="22">
        <f t="shared" si="29"/>
        <v>4.996104303479818E-3</v>
      </c>
      <c r="M44" s="24">
        <f t="shared" si="30"/>
        <v>5.0776142839151503E-3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381.11801531884754</v>
      </c>
      <c r="AB44" s="156">
        <f>Poor!AB44</f>
        <v>0.25</v>
      </c>
      <c r="AC44" s="147">
        <f t="shared" si="39"/>
        <v>381.11801531884754</v>
      </c>
      <c r="AD44" s="156">
        <f>Poor!AD44</f>
        <v>0.25</v>
      </c>
      <c r="AE44" s="147">
        <f t="shared" si="40"/>
        <v>381.11801531884754</v>
      </c>
      <c r="AF44" s="122">
        <f t="shared" si="31"/>
        <v>0.25</v>
      </c>
      <c r="AG44" s="147">
        <f t="shared" si="34"/>
        <v>381.11801531884754</v>
      </c>
      <c r="AH44" s="123">
        <f t="shared" si="35"/>
        <v>1</v>
      </c>
      <c r="AI44" s="112">
        <f t="shared" si="35"/>
        <v>1524.4720612753902</v>
      </c>
      <c r="AJ44" s="148">
        <f t="shared" si="36"/>
        <v>762.23603063769508</v>
      </c>
      <c r="AK44" s="147">
        <f t="shared" si="37"/>
        <v>762.23603063769508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150</v>
      </c>
      <c r="J45" s="38">
        <f t="shared" si="33"/>
        <v>150</v>
      </c>
      <c r="K45" s="40">
        <f t="shared" si="28"/>
        <v>4.996104303479818E-4</v>
      </c>
      <c r="L45" s="22">
        <f t="shared" si="29"/>
        <v>4.996104303479818E-4</v>
      </c>
      <c r="M45" s="24">
        <f t="shared" si="30"/>
        <v>4.996104303479818E-4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37.5</v>
      </c>
      <c r="AB45" s="156">
        <f>Poor!AB45</f>
        <v>0.25</v>
      </c>
      <c r="AC45" s="147">
        <f t="shared" si="39"/>
        <v>37.5</v>
      </c>
      <c r="AD45" s="156">
        <f>Poor!AD45</f>
        <v>0.25</v>
      </c>
      <c r="AE45" s="147">
        <f t="shared" si="40"/>
        <v>37.5</v>
      </c>
      <c r="AF45" s="122">
        <f t="shared" si="31"/>
        <v>0.25</v>
      </c>
      <c r="AG45" s="147">
        <f t="shared" si="34"/>
        <v>37.5</v>
      </c>
      <c r="AH45" s="123">
        <f t="shared" si="35"/>
        <v>1</v>
      </c>
      <c r="AI45" s="112">
        <f t="shared" si="35"/>
        <v>150</v>
      </c>
      <c r="AJ45" s="148">
        <f t="shared" si="36"/>
        <v>75</v>
      </c>
      <c r="AK45" s="147">
        <f t="shared" si="37"/>
        <v>75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7000</v>
      </c>
      <c r="J46" s="38">
        <f t="shared" si="33"/>
        <v>7000</v>
      </c>
      <c r="K46" s="40">
        <f t="shared" si="28"/>
        <v>2.3315153416239152E-2</v>
      </c>
      <c r="L46" s="22">
        <f t="shared" si="29"/>
        <v>2.3315153416239152E-2</v>
      </c>
      <c r="M46" s="24">
        <f t="shared" si="30"/>
        <v>2.3315153416239152E-2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1750</v>
      </c>
      <c r="AB46" s="156">
        <f>Poor!AB46</f>
        <v>0.25</v>
      </c>
      <c r="AC46" s="147">
        <f t="shared" si="39"/>
        <v>1750</v>
      </c>
      <c r="AD46" s="156">
        <f>Poor!AD46</f>
        <v>0.25</v>
      </c>
      <c r="AE46" s="147">
        <f t="shared" si="40"/>
        <v>1750</v>
      </c>
      <c r="AF46" s="122">
        <f t="shared" si="31"/>
        <v>0.25</v>
      </c>
      <c r="AG46" s="147">
        <f t="shared" si="34"/>
        <v>1750</v>
      </c>
      <c r="AH46" s="123">
        <f t="shared" si="35"/>
        <v>1</v>
      </c>
      <c r="AI46" s="112">
        <f t="shared" si="35"/>
        <v>7000</v>
      </c>
      <c r="AJ46" s="148">
        <f t="shared" si="36"/>
        <v>3500</v>
      </c>
      <c r="AK46" s="147">
        <f t="shared" si="37"/>
        <v>3500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3500</v>
      </c>
      <c r="J47" s="38">
        <f t="shared" si="33"/>
        <v>3500</v>
      </c>
      <c r="K47" s="40">
        <f t="shared" si="28"/>
        <v>1.1657576708119576E-2</v>
      </c>
      <c r="L47" s="22">
        <f t="shared" si="29"/>
        <v>1.1657576708119576E-2</v>
      </c>
      <c r="M47" s="24">
        <f t="shared" si="30"/>
        <v>1.1657576708119576E-2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875</v>
      </c>
      <c r="AB47" s="156">
        <f>Poor!AB47</f>
        <v>0.25</v>
      </c>
      <c r="AC47" s="147">
        <f t="shared" si="39"/>
        <v>875</v>
      </c>
      <c r="AD47" s="156">
        <f>Poor!AD47</f>
        <v>0.25</v>
      </c>
      <c r="AE47" s="147">
        <f t="shared" si="40"/>
        <v>875</v>
      </c>
      <c r="AF47" s="122">
        <f t="shared" si="31"/>
        <v>0.25</v>
      </c>
      <c r="AG47" s="147">
        <f t="shared" si="34"/>
        <v>875</v>
      </c>
      <c r="AH47" s="123">
        <f t="shared" si="35"/>
        <v>1</v>
      </c>
      <c r="AI47" s="112">
        <f t="shared" si="35"/>
        <v>3500</v>
      </c>
      <c r="AJ47" s="148">
        <f t="shared" si="36"/>
        <v>1750</v>
      </c>
      <c r="AK47" s="147">
        <f t="shared" si="37"/>
        <v>1750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200</v>
      </c>
      <c r="J48" s="38">
        <f t="shared" si="33"/>
        <v>200</v>
      </c>
      <c r="K48" s="40">
        <f t="shared" si="28"/>
        <v>6.6614724046397573E-4</v>
      </c>
      <c r="L48" s="22">
        <f t="shared" si="29"/>
        <v>6.6614724046397573E-4</v>
      </c>
      <c r="M48" s="24">
        <f t="shared" si="30"/>
        <v>6.6614724046397573E-4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50</v>
      </c>
      <c r="AB48" s="156">
        <f>Poor!AB48</f>
        <v>0.25</v>
      </c>
      <c r="AC48" s="147">
        <f t="shared" si="39"/>
        <v>50</v>
      </c>
      <c r="AD48" s="156">
        <f>Poor!AD48</f>
        <v>0.25</v>
      </c>
      <c r="AE48" s="147">
        <f t="shared" si="40"/>
        <v>50</v>
      </c>
      <c r="AF48" s="122">
        <f t="shared" si="31"/>
        <v>0.25</v>
      </c>
      <c r="AG48" s="147">
        <f t="shared" si="34"/>
        <v>50</v>
      </c>
      <c r="AH48" s="123">
        <f t="shared" si="35"/>
        <v>1</v>
      </c>
      <c r="AI48" s="112">
        <f t="shared" si="35"/>
        <v>200</v>
      </c>
      <c r="AJ48" s="148">
        <f t="shared" si="36"/>
        <v>100</v>
      </c>
      <c r="AK48" s="147">
        <f t="shared" si="37"/>
        <v>100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250</v>
      </c>
      <c r="J49" s="38">
        <f t="shared" si="33"/>
        <v>249.99999999999997</v>
      </c>
      <c r="K49" s="40">
        <f t="shared" si="28"/>
        <v>8.3268405057996967E-4</v>
      </c>
      <c r="L49" s="22">
        <f t="shared" si="29"/>
        <v>8.3268405057996967E-4</v>
      </c>
      <c r="M49" s="24">
        <f t="shared" si="30"/>
        <v>8.3268405057996956E-4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62.499999999999993</v>
      </c>
      <c r="AB49" s="156">
        <f>Poor!AB49</f>
        <v>0.25</v>
      </c>
      <c r="AC49" s="147">
        <f t="shared" si="39"/>
        <v>62.499999999999993</v>
      </c>
      <c r="AD49" s="156">
        <f>Poor!AD49</f>
        <v>0.25</v>
      </c>
      <c r="AE49" s="147">
        <f t="shared" si="40"/>
        <v>62.499999999999993</v>
      </c>
      <c r="AF49" s="122">
        <f t="shared" si="31"/>
        <v>0.25</v>
      </c>
      <c r="AG49" s="147">
        <f t="shared" si="34"/>
        <v>62.499999999999993</v>
      </c>
      <c r="AH49" s="123">
        <f t="shared" si="35"/>
        <v>1</v>
      </c>
      <c r="AI49" s="112">
        <f t="shared" si="35"/>
        <v>249.99999999999997</v>
      </c>
      <c r="AJ49" s="148">
        <f t="shared" si="36"/>
        <v>124.99999999999999</v>
      </c>
      <c r="AK49" s="147">
        <f t="shared" si="37"/>
        <v>124.99999999999999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204000</v>
      </c>
      <c r="J53" s="38">
        <f t="shared" si="33"/>
        <v>204000</v>
      </c>
      <c r="K53" s="40">
        <f t="shared" ref="K53:K64" si="43">(B53/B$65)</f>
        <v>0.67947018527325531</v>
      </c>
      <c r="L53" s="22">
        <f t="shared" ref="L53:L64" si="44">(K53*H53)</f>
        <v>0.67947018527325531</v>
      </c>
      <c r="M53" s="24">
        <f t="shared" ref="M53:M64" si="45">J53/B$65</f>
        <v>0.67947018527325531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7200</v>
      </c>
      <c r="J54" s="38">
        <f t="shared" si="33"/>
        <v>5980.4223509796875</v>
      </c>
      <c r="K54" s="40">
        <f t="shared" si="43"/>
        <v>1.9984417213919272E-2</v>
      </c>
      <c r="L54" s="22">
        <f t="shared" si="44"/>
        <v>1.9984417213919272E-2</v>
      </c>
      <c r="M54" s="24">
        <f t="shared" si="45"/>
        <v>1.9919209229571005E-2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14400</v>
      </c>
      <c r="J55" s="38">
        <f t="shared" si="33"/>
        <v>14400</v>
      </c>
      <c r="K55" s="40">
        <f t="shared" si="43"/>
        <v>4.7962601313406253E-2</v>
      </c>
      <c r="L55" s="22">
        <f t="shared" si="44"/>
        <v>4.7962601313406253E-2</v>
      </c>
      <c r="M55" s="24">
        <f t="shared" si="45"/>
        <v>4.7962601313406253E-2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8078.9240506329124</v>
      </c>
      <c r="J56" s="38">
        <f t="shared" si="33"/>
        <v>8078.9240506329115</v>
      </c>
      <c r="K56" s="40">
        <f t="shared" si="43"/>
        <v>2.6908764811235799E-2</v>
      </c>
      <c r="L56" s="22">
        <f t="shared" si="44"/>
        <v>2.6908764811235799E-2</v>
      </c>
      <c r="M56" s="24">
        <f t="shared" si="45"/>
        <v>2.6908764811235795E-2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36000</v>
      </c>
      <c r="J59" s="38">
        <f t="shared" si="33"/>
        <v>36000</v>
      </c>
      <c r="K59" s="40">
        <f t="shared" si="43"/>
        <v>0.11990650328351564</v>
      </c>
      <c r="L59" s="22">
        <f t="shared" si="44"/>
        <v>0.11990650328351564</v>
      </c>
      <c r="M59" s="24">
        <f t="shared" si="45"/>
        <v>0.11990650328351564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9000</v>
      </c>
      <c r="AB59" s="156">
        <f>Poor!AB59</f>
        <v>0.25</v>
      </c>
      <c r="AC59" s="147">
        <f t="shared" si="39"/>
        <v>9000</v>
      </c>
      <c r="AD59" s="156">
        <f>Poor!AD59</f>
        <v>0.25</v>
      </c>
      <c r="AE59" s="147">
        <f t="shared" si="40"/>
        <v>9000</v>
      </c>
      <c r="AF59" s="122">
        <f t="shared" si="31"/>
        <v>0.25</v>
      </c>
      <c r="AG59" s="147">
        <f t="shared" si="34"/>
        <v>9000</v>
      </c>
      <c r="AH59" s="123">
        <f t="shared" ref="AH59:AI64" si="46">SUM(Z59,AB59,AD59,AF59)</f>
        <v>1</v>
      </c>
      <c r="AI59" s="112">
        <f t="shared" si="46"/>
        <v>36000</v>
      </c>
      <c r="AJ59" s="148">
        <f t="shared" si="36"/>
        <v>18000</v>
      </c>
      <c r="AK59" s="147">
        <f t="shared" si="37"/>
        <v>18000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298073.92405063292</v>
      </c>
      <c r="J65" s="39">
        <f>SUM(J37:J64)</f>
        <v>300269.16381886951</v>
      </c>
      <c r="K65" s="40">
        <f>SUM(K37:K64)</f>
        <v>1</v>
      </c>
      <c r="L65" s="22">
        <f>SUM(L37:L64)</f>
        <v>1</v>
      </c>
      <c r="M65" s="24">
        <f>SUM(M37:M64)</f>
        <v>1.000117374371827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14243.483585294249</v>
      </c>
      <c r="AB65" s="137"/>
      <c r="AC65" s="153">
        <f>SUM(AC37:AC64)</f>
        <v>14104.63987550501</v>
      </c>
      <c r="AD65" s="137"/>
      <c r="AE65" s="153">
        <f>SUM(AE37:AE64)</f>
        <v>14419.010712605794</v>
      </c>
      <c r="AF65" s="137"/>
      <c r="AG65" s="153">
        <f>SUM(AG37:AG64)</f>
        <v>25042.683243851818</v>
      </c>
      <c r="AH65" s="137"/>
      <c r="AI65" s="153">
        <f>SUM(AI37:AI64)</f>
        <v>67809.817417256883</v>
      </c>
      <c r="AJ65" s="153">
        <f>SUM(AJ37:AJ64)</f>
        <v>28348.123460799259</v>
      </c>
      <c r="AK65" s="153">
        <f>SUM(AK37:AK64)</f>
        <v>39461.693956457617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7926.4281713096143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7926.4281713096152</v>
      </c>
      <c r="J70" s="51">
        <f>J124*I$83</f>
        <v>7926.4281713096152</v>
      </c>
      <c r="K70" s="40">
        <f>B70/B$76</f>
        <v>2.6400841265269086E-2</v>
      </c>
      <c r="L70" s="22">
        <f>(L124*G$37*F$9/F$7)/B$130</f>
        <v>2.6400841265269093E-2</v>
      </c>
      <c r="M70" s="24">
        <f>J70/B$76</f>
        <v>2.6400841265269089E-2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1981.6070428274038</v>
      </c>
      <c r="AB70" s="156">
        <f>Poor!AB70</f>
        <v>0.25</v>
      </c>
      <c r="AC70" s="147">
        <f>$J70*AB70</f>
        <v>1981.6070428274038</v>
      </c>
      <c r="AD70" s="156">
        <f>Poor!AD70</f>
        <v>0.25</v>
      </c>
      <c r="AE70" s="147">
        <f>$J70*AD70</f>
        <v>1981.6070428274038</v>
      </c>
      <c r="AF70" s="156">
        <f>Poor!AF70</f>
        <v>0.25</v>
      </c>
      <c r="AG70" s="147">
        <f>$J70*AF70</f>
        <v>1981.6070428274038</v>
      </c>
      <c r="AH70" s="155">
        <f>SUM(Z70,AB70,AD70,AF70)</f>
        <v>1</v>
      </c>
      <c r="AI70" s="147">
        <f>SUM(AA70,AC70,AE70,AG70)</f>
        <v>7926.4281713096152</v>
      </c>
      <c r="AJ70" s="148">
        <f>(AA70+AC70)</f>
        <v>3963.2140856548076</v>
      </c>
      <c r="AK70" s="147">
        <f>(AE70+AG70)</f>
        <v>3963.2140856548076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10736.666666666668</v>
      </c>
      <c r="J71" s="51">
        <f t="shared" ref="J71:J72" si="49">J125*I$83</f>
        <v>10736.666666666668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17340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43065</v>
      </c>
      <c r="K73" s="40">
        <f>B73/B$76</f>
        <v>0.14343815455290557</v>
      </c>
      <c r="L73" s="22">
        <f>(L127*G$37*F$9/F$7)/B$130</f>
        <v>0.14343815455290562</v>
      </c>
      <c r="M73" s="24">
        <f>J73/B$76</f>
        <v>0.14343815455290557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3875.85</v>
      </c>
      <c r="AB73" s="156">
        <f>Poor!AB73</f>
        <v>0.09</v>
      </c>
      <c r="AC73" s="147">
        <f>$H$73*$B$73*AB73</f>
        <v>3875.85</v>
      </c>
      <c r="AD73" s="156">
        <f>Poor!AD73</f>
        <v>0.23</v>
      </c>
      <c r="AE73" s="147">
        <f>$H$73*$B$73*AD73</f>
        <v>9904.9500000000007</v>
      </c>
      <c r="AF73" s="156">
        <f>Poor!AF73</f>
        <v>0.59</v>
      </c>
      <c r="AG73" s="147">
        <f>$H$73*$B$73*AF73</f>
        <v>25408.35</v>
      </c>
      <c r="AH73" s="155">
        <f>SUM(Z73,AB73,AD73,AF73)</f>
        <v>1</v>
      </c>
      <c r="AI73" s="147">
        <f>SUM(AA73,AC73,AE73,AG73)</f>
        <v>43065</v>
      </c>
      <c r="AJ73" s="148">
        <f>(AA73+AC73)</f>
        <v>7751.7</v>
      </c>
      <c r="AK73" s="147">
        <f>(AE73+AG73)</f>
        <v>35313.300000000003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3810.1408868988569</v>
      </c>
      <c r="C74" s="39"/>
      <c r="D74" s="38"/>
      <c r="E74" s="32"/>
      <c r="F74" s="32"/>
      <c r="G74" s="32"/>
      <c r="H74" s="31"/>
      <c r="I74" s="39">
        <f>I128*I$83</f>
        <v>290147.49587932334</v>
      </c>
      <c r="J74" s="51">
        <f>J128*I$83</f>
        <v>-158.77643175654649</v>
      </c>
      <c r="K74" s="40">
        <f>B74/B$76</f>
        <v>1.2690574187933193E-2</v>
      </c>
      <c r="L74" s="22">
        <f>(L128*G$37*F$9/F$7)/B$130</f>
        <v>1.2690574187933196E-2</v>
      </c>
      <c r="M74" s="24">
        <f>J74/B$76</f>
        <v>-5.2884240932670108E-4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-158.77643175654723</v>
      </c>
      <c r="AH74" s="155"/>
      <c r="AI74" s="147">
        <f>SUM(AA74,AC74,AE74,AG74)</f>
        <v>-158.77643175654723</v>
      </c>
      <c r="AJ74" s="148">
        <f>(AA74+AC74)</f>
        <v>0</v>
      </c>
      <c r="AK74" s="147">
        <f>(AE74+AG74)</f>
        <v>-158.77643175654723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217355.68832575777</v>
      </c>
      <c r="C75" s="39"/>
      <c r="D75" s="38"/>
      <c r="E75" s="32"/>
      <c r="F75" s="32"/>
      <c r="G75" s="32"/>
      <c r="H75" s="31"/>
      <c r="I75" s="47"/>
      <c r="J75" s="51">
        <f>J129*I$83</f>
        <v>221359.84541264974</v>
      </c>
      <c r="K75" s="40">
        <f>B75/B$76</f>
        <v>0.72395445988675766</v>
      </c>
      <c r="L75" s="22">
        <f>(L129*G$37*F$9/F$7)/B$130</f>
        <v>0.72395445988675766</v>
      </c>
      <c r="M75" s="24">
        <f>J75/B$76</f>
        <v>0.73729125085584446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12261.876542466845</v>
      </c>
      <c r="AB75" s="158"/>
      <c r="AC75" s="149">
        <f>AA75+AC65-SUM(AC70,AC74)</f>
        <v>24384.909375144452</v>
      </c>
      <c r="AD75" s="158"/>
      <c r="AE75" s="149">
        <f>AC75+AE65-SUM(AE70,AE74)</f>
        <v>36822.313044922841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60042.165677703801</v>
      </c>
      <c r="AJ75" s="151">
        <f>AJ76-SUM(AJ70,AJ74)</f>
        <v>24384.909375144452</v>
      </c>
      <c r="AK75" s="149">
        <f>AJ75+AK76-SUM(AK70,AK74)</f>
        <v>60042.165677703801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298073.92405063292</v>
      </c>
      <c r="J76" s="51">
        <f>J130*I$83</f>
        <v>300269.16381886945</v>
      </c>
      <c r="K76" s="40">
        <f>SUM(K70:K75)</f>
        <v>0.90648402989286558</v>
      </c>
      <c r="L76" s="22">
        <f>SUM(L70:L75)</f>
        <v>0.90648402989286558</v>
      </c>
      <c r="M76" s="24">
        <f>SUM(M70:M75)</f>
        <v>0.90660140426469238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14243.483585294249</v>
      </c>
      <c r="AB76" s="137"/>
      <c r="AC76" s="153">
        <f>AC65</f>
        <v>14104.63987550501</v>
      </c>
      <c r="AD76" s="137"/>
      <c r="AE76" s="153">
        <f>AE65</f>
        <v>14419.010712605794</v>
      </c>
      <c r="AF76" s="137"/>
      <c r="AG76" s="153">
        <f>AG65</f>
        <v>25042.683243851818</v>
      </c>
      <c r="AH76" s="137"/>
      <c r="AI76" s="153">
        <f>SUM(AA76,AC76,AE76,AG76)</f>
        <v>67809.817417256869</v>
      </c>
      <c r="AJ76" s="154">
        <f>SUM(AA76,AC76)</f>
        <v>28348.123460799259</v>
      </c>
      <c r="AK76" s="154">
        <f>SUM(AE76,AG76)</f>
        <v>39461.69395645761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10736.666666666682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12261.876542466845</v>
      </c>
      <c r="AD78" s="112"/>
      <c r="AE78" s="112">
        <f>AC75</f>
        <v>24384.909375144452</v>
      </c>
      <c r="AF78" s="112"/>
      <c r="AG78" s="112">
        <f>AE75</f>
        <v>36822.313044922841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12261.876542466845</v>
      </c>
      <c r="AB79" s="112"/>
      <c r="AC79" s="112">
        <f>AA79-AA74+AC65-AC70</f>
        <v>24384.909375144452</v>
      </c>
      <c r="AD79" s="112"/>
      <c r="AE79" s="112">
        <f>AC79-AC74+AE65-AE70</f>
        <v>36822.313044922841</v>
      </c>
      <c r="AF79" s="112"/>
      <c r="AG79" s="112">
        <f>AE79-AE74+AG65-AG70</f>
        <v>59883.389245947255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0.64758815645729861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6551.5508328546821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6551.5508328546821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1637.8877082136705</v>
      </c>
      <c r="AB83" s="112"/>
      <c r="AC83" s="165">
        <f>$I$83*AB82/4</f>
        <v>1637.8877082136705</v>
      </c>
      <c r="AD83" s="112"/>
      <c r="AE83" s="165">
        <f>$I$83*AD82/4</f>
        <v>1637.8877082136705</v>
      </c>
      <c r="AF83" s="112"/>
      <c r="AG83" s="165">
        <f>$I$83*AF82/4</f>
        <v>1637.8877082136705</v>
      </c>
      <c r="AH83" s="165">
        <f>SUM(AA83,AC83,AE83,AG83)</f>
        <v>6551.5508328546821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13006.757783001654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13006.757783001654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9.1581369863013684E-2</v>
      </c>
      <c r="C91" s="75">
        <f>(C37/$B$83)</f>
        <v>0</v>
      </c>
      <c r="D91" s="24">
        <f t="shared" ref="D91" si="51">(B91+C91)</f>
        <v>9.1581369863013684E-2</v>
      </c>
      <c r="H91" s="24">
        <f>(E37*F37/G37*F$7/F$9)</f>
        <v>1</v>
      </c>
      <c r="I91" s="22">
        <f t="shared" ref="I91" si="52">(D91*H91)</f>
        <v>9.1581369863013684E-2</v>
      </c>
      <c r="J91" s="24">
        <f>IF(I$32&lt;=1+I$131,I91,L91+J$33*(I91-L91))</f>
        <v>9.1581369863013684E-2</v>
      </c>
      <c r="K91" s="22">
        <f t="shared" ref="K91" si="53">(B91)</f>
        <v>9.1581369863013684E-2</v>
      </c>
      <c r="L91" s="22">
        <f t="shared" ref="L91" si="54">(K91*H91)</f>
        <v>9.1581369863013684E-2</v>
      </c>
      <c r="M91" s="227">
        <f t="shared" si="50"/>
        <v>9.1581369863013684E-2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1.8316273972602737</v>
      </c>
      <c r="C92" s="75">
        <f t="shared" si="56"/>
        <v>0</v>
      </c>
      <c r="D92" s="24">
        <f t="shared" ref="D92:D118" si="57">(B92+C92)</f>
        <v>1.8316273972602737</v>
      </c>
      <c r="H92" s="24">
        <f t="shared" ref="H92:H118" si="58">(E38*F38/G38*F$7/F$9)</f>
        <v>1</v>
      </c>
      <c r="I92" s="22">
        <f t="shared" ref="I92:I118" si="59">(D92*H92)</f>
        <v>1.8316273972602737</v>
      </c>
      <c r="J92" s="24">
        <f t="shared" ref="J92:J118" si="60">IF(I$32&lt;=1+I$131,I92,L92+J$33*(I92-L92))</f>
        <v>1.8316273972602737</v>
      </c>
      <c r="K92" s="22">
        <f t="shared" ref="K92:K118" si="61">(B92)</f>
        <v>1.8316273972602737</v>
      </c>
      <c r="L92" s="22">
        <f t="shared" ref="L92:L118" si="62">(K92*H92)</f>
        <v>1.8316273972602737</v>
      </c>
      <c r="M92" s="227">
        <f t="shared" ref="M92:M118" si="63">(J92)</f>
        <v>1.8316273972602737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0.64106958904109579</v>
      </c>
      <c r="C93" s="75">
        <f t="shared" si="64"/>
        <v>-0.16026739726027395</v>
      </c>
      <c r="D93" s="24">
        <f t="shared" si="57"/>
        <v>0.48080219178082184</v>
      </c>
      <c r="H93" s="24">
        <f t="shared" si="58"/>
        <v>1</v>
      </c>
      <c r="I93" s="22">
        <f t="shared" si="59"/>
        <v>0.48080219178082184</v>
      </c>
      <c r="J93" s="24">
        <f t="shared" si="60"/>
        <v>0.64368430475189631</v>
      </c>
      <c r="K93" s="22">
        <f t="shared" si="61"/>
        <v>0.64106958904109579</v>
      </c>
      <c r="L93" s="22">
        <f t="shared" si="62"/>
        <v>0.64106958904109579</v>
      </c>
      <c r="M93" s="227">
        <f t="shared" si="63"/>
        <v>0.64368430475189631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0.13737205479452053</v>
      </c>
      <c r="C94" s="75">
        <f t="shared" si="65"/>
        <v>0</v>
      </c>
      <c r="D94" s="24">
        <f t="shared" si="57"/>
        <v>0.13737205479452053</v>
      </c>
      <c r="H94" s="24">
        <f t="shared" si="58"/>
        <v>1</v>
      </c>
      <c r="I94" s="22">
        <f t="shared" si="59"/>
        <v>0.13737205479452053</v>
      </c>
      <c r="J94" s="24">
        <f t="shared" si="60"/>
        <v>0.13737205479452053</v>
      </c>
      <c r="K94" s="22">
        <f t="shared" si="61"/>
        <v>0.13737205479452053</v>
      </c>
      <c r="L94" s="22">
        <f t="shared" si="62"/>
        <v>0.13737205479452053</v>
      </c>
      <c r="M94" s="227">
        <f t="shared" si="63"/>
        <v>0.13737205479452053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6.1817424657534238E-2</v>
      </c>
      <c r="C95" s="75">
        <f t="shared" si="66"/>
        <v>0</v>
      </c>
      <c r="D95" s="24">
        <f t="shared" si="57"/>
        <v>6.1817424657534238E-2</v>
      </c>
      <c r="H95" s="24">
        <f t="shared" si="58"/>
        <v>1</v>
      </c>
      <c r="I95" s="22">
        <f t="shared" si="59"/>
        <v>6.1817424657534238E-2</v>
      </c>
      <c r="J95" s="24">
        <f t="shared" si="60"/>
        <v>6.1817424657534238E-2</v>
      </c>
      <c r="K95" s="22">
        <f t="shared" si="61"/>
        <v>6.1817424657534238E-2</v>
      </c>
      <c r="L95" s="22">
        <f t="shared" si="62"/>
        <v>6.1817424657534238E-2</v>
      </c>
      <c r="M95" s="227">
        <f t="shared" si="63"/>
        <v>6.1817424657534238E-2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0.13737205479452053</v>
      </c>
      <c r="C96" s="75">
        <f t="shared" si="67"/>
        <v>-0.13737205479452053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0.13961323968949238</v>
      </c>
      <c r="K96" s="22">
        <f t="shared" si="61"/>
        <v>0.13737205479452053</v>
      </c>
      <c r="L96" s="22">
        <f t="shared" si="62"/>
        <v>0.13737205479452053</v>
      </c>
      <c r="M96" s="227">
        <f t="shared" si="63"/>
        <v>0.13961323968949238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2.2895342465753421E-2</v>
      </c>
      <c r="C97" s="75">
        <f t="shared" si="68"/>
        <v>1.3737205479452053E-2</v>
      </c>
      <c r="D97" s="24">
        <f t="shared" si="57"/>
        <v>3.6632547945205471E-2</v>
      </c>
      <c r="H97" s="24">
        <f t="shared" si="58"/>
        <v>1</v>
      </c>
      <c r="I97" s="22">
        <f t="shared" si="59"/>
        <v>3.6632547945205471E-2</v>
      </c>
      <c r="J97" s="24">
        <f t="shared" si="60"/>
        <v>2.2671223976256236E-2</v>
      </c>
      <c r="K97" s="22">
        <f t="shared" si="61"/>
        <v>2.2895342465753421E-2</v>
      </c>
      <c r="L97" s="22">
        <f t="shared" si="62"/>
        <v>2.2895342465753421E-2</v>
      </c>
      <c r="M97" s="227">
        <f t="shared" si="63"/>
        <v>2.2671223976256236E-2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0.22895342465753421</v>
      </c>
      <c r="C98" s="75">
        <f t="shared" si="69"/>
        <v>-0.22895342465753421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0.23268873281582061</v>
      </c>
      <c r="K98" s="22">
        <f t="shared" si="61"/>
        <v>0.22895342465753421</v>
      </c>
      <c r="L98" s="22">
        <f t="shared" si="62"/>
        <v>0.22895342465753421</v>
      </c>
      <c r="M98" s="227">
        <f t="shared" si="63"/>
        <v>0.23268873281582061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2.2895342465753421E-2</v>
      </c>
      <c r="C99" s="75">
        <f t="shared" si="70"/>
        <v>0</v>
      </c>
      <c r="D99" s="24">
        <f t="shared" si="57"/>
        <v>2.2895342465753421E-2</v>
      </c>
      <c r="H99" s="24">
        <f t="shared" si="58"/>
        <v>1</v>
      </c>
      <c r="I99" s="22">
        <f t="shared" si="59"/>
        <v>2.2895342465753421E-2</v>
      </c>
      <c r="J99" s="24">
        <f t="shared" si="60"/>
        <v>2.2895342465753421E-2</v>
      </c>
      <c r="K99" s="22">
        <f t="shared" si="61"/>
        <v>2.2895342465753421E-2</v>
      </c>
      <c r="L99" s="22">
        <f t="shared" si="62"/>
        <v>2.2895342465753421E-2</v>
      </c>
      <c r="M99" s="227">
        <f t="shared" si="63"/>
        <v>2.2895342465753421E-2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1.0684493150684931</v>
      </c>
      <c r="C100" s="75">
        <f t="shared" si="71"/>
        <v>0</v>
      </c>
      <c r="D100" s="24">
        <f t="shared" si="57"/>
        <v>1.0684493150684931</v>
      </c>
      <c r="H100" s="24">
        <f t="shared" si="58"/>
        <v>1</v>
      </c>
      <c r="I100" s="22">
        <f t="shared" si="59"/>
        <v>1.0684493150684931</v>
      </c>
      <c r="J100" s="24">
        <f t="shared" si="60"/>
        <v>1.0684493150684931</v>
      </c>
      <c r="K100" s="22">
        <f t="shared" si="61"/>
        <v>1.0684493150684931</v>
      </c>
      <c r="L100" s="22">
        <f t="shared" si="62"/>
        <v>1.0684493150684931</v>
      </c>
      <c r="M100" s="227">
        <f t="shared" si="63"/>
        <v>1.0684493150684931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0.53422465753424653</v>
      </c>
      <c r="C101" s="75">
        <f t="shared" si="72"/>
        <v>0</v>
      </c>
      <c r="D101" s="24">
        <f t="shared" si="57"/>
        <v>0.53422465753424653</v>
      </c>
      <c r="H101" s="24">
        <f t="shared" si="58"/>
        <v>1</v>
      </c>
      <c r="I101" s="22">
        <f t="shared" si="59"/>
        <v>0.53422465753424653</v>
      </c>
      <c r="J101" s="24">
        <f t="shared" si="60"/>
        <v>0.53422465753424653</v>
      </c>
      <c r="K101" s="22">
        <f t="shared" si="61"/>
        <v>0.53422465753424653</v>
      </c>
      <c r="L101" s="22">
        <f t="shared" si="62"/>
        <v>0.53422465753424653</v>
      </c>
      <c r="M101" s="227">
        <f t="shared" si="63"/>
        <v>0.53422465753424653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3.052712328767123E-2</v>
      </c>
      <c r="C102" s="75">
        <f t="shared" si="73"/>
        <v>0</v>
      </c>
      <c r="D102" s="24">
        <f t="shared" si="57"/>
        <v>3.052712328767123E-2</v>
      </c>
      <c r="H102" s="24">
        <f t="shared" si="58"/>
        <v>1</v>
      </c>
      <c r="I102" s="22">
        <f t="shared" si="59"/>
        <v>3.052712328767123E-2</v>
      </c>
      <c r="J102" s="24">
        <f t="shared" si="60"/>
        <v>3.052712328767123E-2</v>
      </c>
      <c r="K102" s="22">
        <f t="shared" si="61"/>
        <v>3.052712328767123E-2</v>
      </c>
      <c r="L102" s="22">
        <f t="shared" si="62"/>
        <v>3.052712328767123E-2</v>
      </c>
      <c r="M102" s="227">
        <f t="shared" si="63"/>
        <v>3.052712328767123E-2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3.8158904109589033E-2</v>
      </c>
      <c r="C103" s="75">
        <f t="shared" si="74"/>
        <v>0</v>
      </c>
      <c r="D103" s="24">
        <f t="shared" si="57"/>
        <v>3.8158904109589033E-2</v>
      </c>
      <c r="H103" s="24">
        <f t="shared" si="58"/>
        <v>1</v>
      </c>
      <c r="I103" s="22">
        <f t="shared" si="59"/>
        <v>3.8158904109589033E-2</v>
      </c>
      <c r="J103" s="24">
        <f t="shared" si="60"/>
        <v>3.8158904109589033E-2</v>
      </c>
      <c r="K103" s="22">
        <f t="shared" si="61"/>
        <v>3.8158904109589033E-2</v>
      </c>
      <c r="L103" s="22">
        <f t="shared" si="62"/>
        <v>3.8158904109589033E-2</v>
      </c>
      <c r="M103" s="227">
        <f t="shared" si="63"/>
        <v>3.8158904109589033E-2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31.137665753424653</v>
      </c>
      <c r="C107" s="75">
        <f t="shared" si="78"/>
        <v>0</v>
      </c>
      <c r="D107" s="24">
        <f t="shared" si="57"/>
        <v>31.137665753424653</v>
      </c>
      <c r="H107" s="24">
        <f t="shared" si="58"/>
        <v>1</v>
      </c>
      <c r="I107" s="22">
        <f t="shared" si="59"/>
        <v>31.137665753424653</v>
      </c>
      <c r="J107" s="24">
        <f t="shared" si="60"/>
        <v>31.137665753424653</v>
      </c>
      <c r="K107" s="22">
        <f t="shared" si="61"/>
        <v>31.137665753424653</v>
      </c>
      <c r="L107" s="22">
        <f t="shared" si="62"/>
        <v>31.137665753424653</v>
      </c>
      <c r="M107" s="227">
        <f t="shared" si="63"/>
        <v>31.137665753424653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0.91581369863013684</v>
      </c>
      <c r="C108" s="75">
        <f t="shared" si="79"/>
        <v>0.18316273972602737</v>
      </c>
      <c r="D108" s="24">
        <f t="shared" si="57"/>
        <v>1.0989764383561642</v>
      </c>
      <c r="H108" s="24">
        <f t="shared" si="58"/>
        <v>1</v>
      </c>
      <c r="I108" s="22">
        <f t="shared" si="59"/>
        <v>1.0989764383561642</v>
      </c>
      <c r="J108" s="24">
        <f t="shared" si="60"/>
        <v>0.91282545210350774</v>
      </c>
      <c r="K108" s="22">
        <f t="shared" si="61"/>
        <v>0.91581369863013684</v>
      </c>
      <c r="L108" s="22">
        <f t="shared" si="62"/>
        <v>0.91581369863013684</v>
      </c>
      <c r="M108" s="227">
        <f t="shared" si="63"/>
        <v>0.91282545210350774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2.1979528767123284</v>
      </c>
      <c r="C109" s="75">
        <f t="shared" si="80"/>
        <v>0</v>
      </c>
      <c r="D109" s="24">
        <f t="shared" si="57"/>
        <v>2.1979528767123284</v>
      </c>
      <c r="H109" s="24">
        <f t="shared" si="58"/>
        <v>1</v>
      </c>
      <c r="I109" s="22">
        <f t="shared" si="59"/>
        <v>2.1979528767123284</v>
      </c>
      <c r="J109" s="24">
        <f t="shared" si="60"/>
        <v>2.1979528767123284</v>
      </c>
      <c r="K109" s="22">
        <f t="shared" si="61"/>
        <v>2.1979528767123284</v>
      </c>
      <c r="L109" s="22">
        <f t="shared" si="62"/>
        <v>2.1979528767123284</v>
      </c>
      <c r="M109" s="227">
        <f t="shared" si="63"/>
        <v>2.1979528767123284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1.2331315526270157</v>
      </c>
      <c r="C110" s="75">
        <f t="shared" si="81"/>
        <v>0</v>
      </c>
      <c r="D110" s="24">
        <f t="shared" si="57"/>
        <v>1.2331315526270157</v>
      </c>
      <c r="H110" s="24">
        <f t="shared" si="58"/>
        <v>1</v>
      </c>
      <c r="I110" s="22">
        <f t="shared" si="59"/>
        <v>1.2331315526270157</v>
      </c>
      <c r="J110" s="24">
        <f t="shared" si="60"/>
        <v>1.2331315526270157</v>
      </c>
      <c r="K110" s="22">
        <f t="shared" si="61"/>
        <v>1.2331315526270157</v>
      </c>
      <c r="L110" s="22">
        <f t="shared" si="62"/>
        <v>1.2331315526270157</v>
      </c>
      <c r="M110" s="227">
        <f t="shared" si="63"/>
        <v>1.2331315526270157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5.494882191780821</v>
      </c>
      <c r="C113" s="75">
        <f t="shared" si="84"/>
        <v>0</v>
      </c>
      <c r="D113" s="24">
        <f t="shared" si="57"/>
        <v>5.494882191780821</v>
      </c>
      <c r="H113" s="24">
        <f t="shared" si="58"/>
        <v>1</v>
      </c>
      <c r="I113" s="22">
        <f t="shared" si="59"/>
        <v>5.494882191780821</v>
      </c>
      <c r="J113" s="24">
        <f t="shared" si="60"/>
        <v>5.494882191780821</v>
      </c>
      <c r="K113" s="22">
        <f t="shared" si="61"/>
        <v>5.494882191780821</v>
      </c>
      <c r="L113" s="22">
        <f t="shared" si="62"/>
        <v>5.494882191780821</v>
      </c>
      <c r="M113" s="227">
        <f t="shared" si="63"/>
        <v>5.494882191780821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45.826390073174949</v>
      </c>
      <c r="C119" s="22">
        <f>SUM(C91:C118)</f>
        <v>-0.32969293150684931</v>
      </c>
      <c r="D119" s="24">
        <f>SUM(D91:D118)</f>
        <v>45.496697141668108</v>
      </c>
      <c r="E119" s="22"/>
      <c r="F119" s="2"/>
      <c r="G119" s="2"/>
      <c r="H119" s="31"/>
      <c r="I119" s="22">
        <f>SUM(I91:I118)</f>
        <v>45.496697141668108</v>
      </c>
      <c r="J119" s="24">
        <f>SUM(J91:J118)</f>
        <v>45.831768916922883</v>
      </c>
      <c r="K119" s="22">
        <f>SUM(K91:K118)</f>
        <v>45.826390073174949</v>
      </c>
      <c r="L119" s="22">
        <f>SUM(L91:L118)</f>
        <v>45.826390073174949</v>
      </c>
      <c r="M119" s="57">
        <f t="shared" si="50"/>
        <v>45.831768916922883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1.2098552500821951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1.2098552500821951</v>
      </c>
      <c r="J124" s="237">
        <f>IF(SUMPRODUCT($B$124:$B124,$H$124:$H124)&lt;J$119,($B124*$H124),J$119)</f>
        <v>1.2098552500821951</v>
      </c>
      <c r="K124" s="22">
        <f>(B124)</f>
        <v>1.2098552500821951</v>
      </c>
      <c r="L124" s="29">
        <f>IF(SUMPRODUCT($B$124:$B124,$H$124:$H124)&lt;L$119,($B124*$H124),L$119)</f>
        <v>1.2098552500821951</v>
      </c>
      <c r="M124" s="57">
        <f t="shared" si="90"/>
        <v>1.2098552500821951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1.6387977351598173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1.6387977351598173</v>
      </c>
      <c r="J125" s="237">
        <f>IF(SUMPRODUCT($B$124:$B125,$H$124:$H125)&lt;J$119,($B125*$H125),IF(SUMPRODUCT($B$124:$B124,$H$124:$H124)&lt;J$119,J$119-SUMPRODUCT($B$124:$B124,$H$124:$H124),0))</f>
        <v>1.6387977351598173</v>
      </c>
      <c r="K125" s="22">
        <f t="shared" ref="K125:K126" si="91">(B125)</f>
        <v>1.6387977351598173</v>
      </c>
      <c r="L125" s="29">
        <f>IF(SUMPRODUCT($B$124:$B125,$H$124:$H125)&lt;L$119,($B125*$H125),IF(SUMPRODUCT($B$124:$B124,$H$124:$H124)&lt;L$119,L$119-SUMPRODUCT($B$124:$B124,$H$124:$H124),0))</f>
        <v>1.6387977351598173</v>
      </c>
      <c r="M125" s="57">
        <f t="shared" ref="M125:M126" si="92">(J125)</f>
        <v>1.6387977351598173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2.6467015890410956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2.6467015890410956</v>
      </c>
      <c r="K126" s="22">
        <f t="shared" si="91"/>
        <v>2.6467015890410956</v>
      </c>
      <c r="L126" s="29">
        <f>IF(SUMPRODUCT($B$124:$B126,$H$124:$H126)&lt;(L$119-L$128),($B126*$H126),IF(SUMPRODUCT($B$124:$B125,$H$124:$H125)&lt;(L$119-L$128),L$119-L$128-SUMPRODUCT($B$124:$B125,$H$124:$H125),0))</f>
        <v>2.6467015890410956</v>
      </c>
      <c r="M126" s="57">
        <f t="shared" si="92"/>
        <v>2.6467015890410956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6.5732528219178077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6.5732528219178077</v>
      </c>
      <c r="K127" s="22">
        <f>(B127)</f>
        <v>6.5732528219178077</v>
      </c>
      <c r="L127" s="29">
        <f>IF(SUMPRODUCT($B$124:$B127,$H$124:$H127)&lt;(L$119-L$128),($B127*$H127),IF(SUMPRODUCT($B$124:$B126,$H$124:$H126)&lt;(L$119-L128),L$119-L$128-SUMPRODUCT($B$124:$B126,$H$124:$H126),0))</f>
        <v>6.5732528219178077</v>
      </c>
      <c r="M127" s="57">
        <f t="shared" si="90"/>
        <v>6.5732528219178077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0.58156320298879205</v>
      </c>
      <c r="C128" s="2"/>
      <c r="D128" s="31"/>
      <c r="E128" s="2"/>
      <c r="F128" s="2"/>
      <c r="G128" s="2"/>
      <c r="H128" s="24"/>
      <c r="I128" s="29">
        <f>(I30)</f>
        <v>44.286841891585915</v>
      </c>
      <c r="J128" s="228">
        <f>(J30)</f>
        <v>-2.423493853704306E-2</v>
      </c>
      <c r="K128" s="22">
        <f>(B128)</f>
        <v>0.58156320298879205</v>
      </c>
      <c r="L128" s="22">
        <f>IF(L124=L119,0,(L119-L124)/(B119-B124)*K128)</f>
        <v>0.58156320298879205</v>
      </c>
      <c r="M128" s="57">
        <f t="shared" si="90"/>
        <v>-2.423493853704306E-2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33.176219473985249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33.787396459259014</v>
      </c>
      <c r="K129" s="29">
        <f>(B129)</f>
        <v>33.176219473985249</v>
      </c>
      <c r="L129" s="60">
        <f>IF(SUM(L124:L128)&gt;L130,0,L130-SUM(L124:L128))</f>
        <v>33.176219473985242</v>
      </c>
      <c r="M129" s="57">
        <f t="shared" si="90"/>
        <v>33.787396459259014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45.826390073174949</v>
      </c>
      <c r="C130" s="2"/>
      <c r="D130" s="31"/>
      <c r="E130" s="2"/>
      <c r="F130" s="2"/>
      <c r="G130" s="2"/>
      <c r="H130" s="24"/>
      <c r="I130" s="29">
        <f>(I119)</f>
        <v>45.496697141668108</v>
      </c>
      <c r="J130" s="228">
        <f>(J119)</f>
        <v>45.831768916922883</v>
      </c>
      <c r="K130" s="22">
        <f>(B130)</f>
        <v>45.826390073174949</v>
      </c>
      <c r="L130" s="22">
        <f>(L119)</f>
        <v>45.826390073174949</v>
      </c>
      <c r="M130" s="57">
        <f t="shared" si="90"/>
        <v>45.831768916922883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1.6387977351598195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434" priority="260" operator="equal">
      <formula>16</formula>
    </cfRule>
    <cfRule type="cellIs" dxfId="433" priority="261" operator="equal">
      <formula>15</formula>
    </cfRule>
    <cfRule type="cellIs" dxfId="432" priority="262" operator="equal">
      <formula>14</formula>
    </cfRule>
    <cfRule type="cellIs" dxfId="431" priority="263" operator="equal">
      <formula>13</formula>
    </cfRule>
    <cfRule type="cellIs" dxfId="430" priority="264" operator="equal">
      <formula>12</formula>
    </cfRule>
    <cfRule type="cellIs" dxfId="429" priority="265" operator="equal">
      <formula>11</formula>
    </cfRule>
    <cfRule type="cellIs" dxfId="428" priority="266" operator="equal">
      <formula>10</formula>
    </cfRule>
    <cfRule type="cellIs" dxfId="427" priority="267" operator="equal">
      <formula>9</formula>
    </cfRule>
    <cfRule type="cellIs" dxfId="426" priority="268" operator="equal">
      <formula>8</formula>
    </cfRule>
    <cfRule type="cellIs" dxfId="425" priority="269" operator="equal">
      <formula>7</formula>
    </cfRule>
    <cfRule type="cellIs" dxfId="424" priority="270" operator="equal">
      <formula>6</formula>
    </cfRule>
    <cfRule type="cellIs" dxfId="423" priority="271" operator="equal">
      <formula>5</formula>
    </cfRule>
    <cfRule type="cellIs" dxfId="422" priority="272" operator="equal">
      <formula>4</formula>
    </cfRule>
    <cfRule type="cellIs" dxfId="421" priority="273" operator="equal">
      <formula>3</formula>
    </cfRule>
    <cfRule type="cellIs" dxfId="420" priority="274" operator="equal">
      <formula>2</formula>
    </cfRule>
    <cfRule type="cellIs" dxfId="419" priority="275" operator="equal">
      <formula>1</formula>
    </cfRule>
  </conditionalFormatting>
  <conditionalFormatting sqref="N29">
    <cfRule type="cellIs" dxfId="418" priority="244" operator="equal">
      <formula>16</formula>
    </cfRule>
    <cfRule type="cellIs" dxfId="417" priority="245" operator="equal">
      <formula>15</formula>
    </cfRule>
    <cfRule type="cellIs" dxfId="416" priority="246" operator="equal">
      <formula>14</formula>
    </cfRule>
    <cfRule type="cellIs" dxfId="415" priority="247" operator="equal">
      <formula>13</formula>
    </cfRule>
    <cfRule type="cellIs" dxfId="414" priority="248" operator="equal">
      <formula>12</formula>
    </cfRule>
    <cfRule type="cellIs" dxfId="413" priority="249" operator="equal">
      <formula>11</formula>
    </cfRule>
    <cfRule type="cellIs" dxfId="412" priority="250" operator="equal">
      <formula>10</formula>
    </cfRule>
    <cfRule type="cellIs" dxfId="411" priority="251" operator="equal">
      <formula>9</formula>
    </cfRule>
    <cfRule type="cellIs" dxfId="410" priority="252" operator="equal">
      <formula>8</formula>
    </cfRule>
    <cfRule type="cellIs" dxfId="409" priority="253" operator="equal">
      <formula>7</formula>
    </cfRule>
    <cfRule type="cellIs" dxfId="408" priority="254" operator="equal">
      <formula>6</formula>
    </cfRule>
    <cfRule type="cellIs" dxfId="407" priority="255" operator="equal">
      <formula>5</formula>
    </cfRule>
    <cfRule type="cellIs" dxfId="406" priority="256" operator="equal">
      <formula>4</formula>
    </cfRule>
    <cfRule type="cellIs" dxfId="405" priority="257" operator="equal">
      <formula>3</formula>
    </cfRule>
    <cfRule type="cellIs" dxfId="404" priority="258" operator="equal">
      <formula>2</formula>
    </cfRule>
    <cfRule type="cellIs" dxfId="403" priority="259" operator="equal">
      <formula>1</formula>
    </cfRule>
  </conditionalFormatting>
  <conditionalFormatting sqref="N113:N118">
    <cfRule type="cellIs" dxfId="402" priority="196" operator="equal">
      <formula>16</formula>
    </cfRule>
    <cfRule type="cellIs" dxfId="401" priority="197" operator="equal">
      <formula>15</formula>
    </cfRule>
    <cfRule type="cellIs" dxfId="400" priority="198" operator="equal">
      <formula>14</formula>
    </cfRule>
    <cfRule type="cellIs" dxfId="399" priority="199" operator="equal">
      <formula>13</formula>
    </cfRule>
    <cfRule type="cellIs" dxfId="398" priority="200" operator="equal">
      <formula>12</formula>
    </cfRule>
    <cfRule type="cellIs" dxfId="397" priority="201" operator="equal">
      <formula>11</formula>
    </cfRule>
    <cfRule type="cellIs" dxfId="396" priority="202" operator="equal">
      <formula>10</formula>
    </cfRule>
    <cfRule type="cellIs" dxfId="395" priority="203" operator="equal">
      <formula>9</formula>
    </cfRule>
    <cfRule type="cellIs" dxfId="394" priority="204" operator="equal">
      <formula>8</formula>
    </cfRule>
    <cfRule type="cellIs" dxfId="393" priority="205" operator="equal">
      <formula>7</formula>
    </cfRule>
    <cfRule type="cellIs" dxfId="392" priority="206" operator="equal">
      <formula>6</formula>
    </cfRule>
    <cfRule type="cellIs" dxfId="391" priority="207" operator="equal">
      <formula>5</formula>
    </cfRule>
    <cfRule type="cellIs" dxfId="390" priority="208" operator="equal">
      <formula>4</formula>
    </cfRule>
    <cfRule type="cellIs" dxfId="389" priority="209" operator="equal">
      <formula>3</formula>
    </cfRule>
    <cfRule type="cellIs" dxfId="388" priority="210" operator="equal">
      <formula>2</formula>
    </cfRule>
    <cfRule type="cellIs" dxfId="387" priority="211" operator="equal">
      <formula>1</formula>
    </cfRule>
  </conditionalFormatting>
  <conditionalFormatting sqref="N112">
    <cfRule type="cellIs" dxfId="386" priority="148" operator="equal">
      <formula>16</formula>
    </cfRule>
    <cfRule type="cellIs" dxfId="385" priority="149" operator="equal">
      <formula>15</formula>
    </cfRule>
    <cfRule type="cellIs" dxfId="384" priority="150" operator="equal">
      <formula>14</formula>
    </cfRule>
    <cfRule type="cellIs" dxfId="383" priority="151" operator="equal">
      <formula>13</formula>
    </cfRule>
    <cfRule type="cellIs" dxfId="382" priority="152" operator="equal">
      <formula>12</formula>
    </cfRule>
    <cfRule type="cellIs" dxfId="381" priority="153" operator="equal">
      <formula>11</formula>
    </cfRule>
    <cfRule type="cellIs" dxfId="380" priority="154" operator="equal">
      <formula>10</formula>
    </cfRule>
    <cfRule type="cellIs" dxfId="379" priority="155" operator="equal">
      <formula>9</formula>
    </cfRule>
    <cfRule type="cellIs" dxfId="378" priority="156" operator="equal">
      <formula>8</formula>
    </cfRule>
    <cfRule type="cellIs" dxfId="377" priority="157" operator="equal">
      <formula>7</formula>
    </cfRule>
    <cfRule type="cellIs" dxfId="376" priority="158" operator="equal">
      <formula>6</formula>
    </cfRule>
    <cfRule type="cellIs" dxfId="375" priority="159" operator="equal">
      <formula>5</formula>
    </cfRule>
    <cfRule type="cellIs" dxfId="374" priority="160" operator="equal">
      <formula>4</formula>
    </cfRule>
    <cfRule type="cellIs" dxfId="373" priority="161" operator="equal">
      <formula>3</formula>
    </cfRule>
    <cfRule type="cellIs" dxfId="372" priority="162" operator="equal">
      <formula>2</formula>
    </cfRule>
    <cfRule type="cellIs" dxfId="371" priority="163" operator="equal">
      <formula>1</formula>
    </cfRule>
  </conditionalFormatting>
  <conditionalFormatting sqref="N111">
    <cfRule type="cellIs" dxfId="370" priority="116" operator="equal">
      <formula>16</formula>
    </cfRule>
    <cfRule type="cellIs" dxfId="369" priority="117" operator="equal">
      <formula>15</formula>
    </cfRule>
    <cfRule type="cellIs" dxfId="368" priority="118" operator="equal">
      <formula>14</formula>
    </cfRule>
    <cfRule type="cellIs" dxfId="367" priority="119" operator="equal">
      <formula>13</formula>
    </cfRule>
    <cfRule type="cellIs" dxfId="366" priority="120" operator="equal">
      <formula>12</formula>
    </cfRule>
    <cfRule type="cellIs" dxfId="365" priority="121" operator="equal">
      <formula>11</formula>
    </cfRule>
    <cfRule type="cellIs" dxfId="364" priority="122" operator="equal">
      <formula>10</formula>
    </cfRule>
    <cfRule type="cellIs" dxfId="363" priority="123" operator="equal">
      <formula>9</formula>
    </cfRule>
    <cfRule type="cellIs" dxfId="362" priority="124" operator="equal">
      <formula>8</formula>
    </cfRule>
    <cfRule type="cellIs" dxfId="361" priority="125" operator="equal">
      <formula>7</formula>
    </cfRule>
    <cfRule type="cellIs" dxfId="360" priority="126" operator="equal">
      <formula>6</formula>
    </cfRule>
    <cfRule type="cellIs" dxfId="359" priority="127" operator="equal">
      <formula>5</formula>
    </cfRule>
    <cfRule type="cellIs" dxfId="358" priority="128" operator="equal">
      <formula>4</formula>
    </cfRule>
    <cfRule type="cellIs" dxfId="357" priority="129" operator="equal">
      <formula>3</formula>
    </cfRule>
    <cfRule type="cellIs" dxfId="356" priority="130" operator="equal">
      <formula>2</formula>
    </cfRule>
    <cfRule type="cellIs" dxfId="355" priority="131" operator="equal">
      <formula>1</formula>
    </cfRule>
  </conditionalFormatting>
  <conditionalFormatting sqref="N91:N104">
    <cfRule type="cellIs" dxfId="354" priority="100" operator="equal">
      <formula>16</formula>
    </cfRule>
    <cfRule type="cellIs" dxfId="353" priority="101" operator="equal">
      <formula>15</formula>
    </cfRule>
    <cfRule type="cellIs" dxfId="352" priority="102" operator="equal">
      <formula>14</formula>
    </cfRule>
    <cfRule type="cellIs" dxfId="351" priority="103" operator="equal">
      <formula>13</formula>
    </cfRule>
    <cfRule type="cellIs" dxfId="350" priority="104" operator="equal">
      <formula>12</formula>
    </cfRule>
    <cfRule type="cellIs" dxfId="349" priority="105" operator="equal">
      <formula>11</formula>
    </cfRule>
    <cfRule type="cellIs" dxfId="348" priority="106" operator="equal">
      <formula>10</formula>
    </cfRule>
    <cfRule type="cellIs" dxfId="347" priority="107" operator="equal">
      <formula>9</formula>
    </cfRule>
    <cfRule type="cellIs" dxfId="346" priority="108" operator="equal">
      <formula>8</formula>
    </cfRule>
    <cfRule type="cellIs" dxfId="345" priority="109" operator="equal">
      <formula>7</formula>
    </cfRule>
    <cfRule type="cellIs" dxfId="344" priority="110" operator="equal">
      <formula>6</formula>
    </cfRule>
    <cfRule type="cellIs" dxfId="343" priority="111" operator="equal">
      <formula>5</formula>
    </cfRule>
    <cfRule type="cellIs" dxfId="342" priority="112" operator="equal">
      <formula>4</formula>
    </cfRule>
    <cfRule type="cellIs" dxfId="341" priority="113" operator="equal">
      <formula>3</formula>
    </cfRule>
    <cfRule type="cellIs" dxfId="340" priority="114" operator="equal">
      <formula>2</formula>
    </cfRule>
    <cfRule type="cellIs" dxfId="339" priority="115" operator="equal">
      <formula>1</formula>
    </cfRule>
  </conditionalFormatting>
  <conditionalFormatting sqref="N105:N110">
    <cfRule type="cellIs" dxfId="338" priority="84" operator="equal">
      <formula>16</formula>
    </cfRule>
    <cfRule type="cellIs" dxfId="337" priority="85" operator="equal">
      <formula>15</formula>
    </cfRule>
    <cfRule type="cellIs" dxfId="336" priority="86" operator="equal">
      <formula>14</formula>
    </cfRule>
    <cfRule type="cellIs" dxfId="335" priority="87" operator="equal">
      <formula>13</formula>
    </cfRule>
    <cfRule type="cellIs" dxfId="334" priority="88" operator="equal">
      <formula>12</formula>
    </cfRule>
    <cfRule type="cellIs" dxfId="333" priority="89" operator="equal">
      <formula>11</formula>
    </cfRule>
    <cfRule type="cellIs" dxfId="332" priority="90" operator="equal">
      <formula>10</formula>
    </cfRule>
    <cfRule type="cellIs" dxfId="331" priority="91" operator="equal">
      <formula>9</formula>
    </cfRule>
    <cfRule type="cellIs" dxfId="330" priority="92" operator="equal">
      <formula>8</formula>
    </cfRule>
    <cfRule type="cellIs" dxfId="329" priority="93" operator="equal">
      <formula>7</formula>
    </cfRule>
    <cfRule type="cellIs" dxfId="328" priority="94" operator="equal">
      <formula>6</formula>
    </cfRule>
    <cfRule type="cellIs" dxfId="327" priority="95" operator="equal">
      <formula>5</formula>
    </cfRule>
    <cfRule type="cellIs" dxfId="326" priority="96" operator="equal">
      <formula>4</formula>
    </cfRule>
    <cfRule type="cellIs" dxfId="325" priority="97" operator="equal">
      <formula>3</formula>
    </cfRule>
    <cfRule type="cellIs" dxfId="324" priority="98" operator="equal">
      <formula>2</formula>
    </cfRule>
    <cfRule type="cellIs" dxfId="323" priority="99" operator="equal">
      <formula>1</formula>
    </cfRule>
  </conditionalFormatting>
  <conditionalFormatting sqref="N27:N28">
    <cfRule type="cellIs" dxfId="322" priority="68" operator="equal">
      <formula>16</formula>
    </cfRule>
    <cfRule type="cellIs" dxfId="321" priority="69" operator="equal">
      <formula>15</formula>
    </cfRule>
    <cfRule type="cellIs" dxfId="320" priority="70" operator="equal">
      <formula>14</formula>
    </cfRule>
    <cfRule type="cellIs" dxfId="319" priority="71" operator="equal">
      <formula>13</formula>
    </cfRule>
    <cfRule type="cellIs" dxfId="318" priority="72" operator="equal">
      <formula>12</formula>
    </cfRule>
    <cfRule type="cellIs" dxfId="317" priority="73" operator="equal">
      <formula>11</formula>
    </cfRule>
    <cfRule type="cellIs" dxfId="316" priority="74" operator="equal">
      <formula>10</formula>
    </cfRule>
    <cfRule type="cellIs" dxfId="315" priority="75" operator="equal">
      <formula>9</formula>
    </cfRule>
    <cfRule type="cellIs" dxfId="314" priority="76" operator="equal">
      <formula>8</formula>
    </cfRule>
    <cfRule type="cellIs" dxfId="313" priority="77" operator="equal">
      <formula>7</formula>
    </cfRule>
    <cfRule type="cellIs" dxfId="312" priority="78" operator="equal">
      <formula>6</formula>
    </cfRule>
    <cfRule type="cellIs" dxfId="311" priority="79" operator="equal">
      <formula>5</formula>
    </cfRule>
    <cfRule type="cellIs" dxfId="310" priority="80" operator="equal">
      <formula>4</formula>
    </cfRule>
    <cfRule type="cellIs" dxfId="309" priority="81" operator="equal">
      <formula>3</formula>
    </cfRule>
    <cfRule type="cellIs" dxfId="308" priority="82" operator="equal">
      <formula>2</formula>
    </cfRule>
    <cfRule type="cellIs" dxfId="307" priority="83" operator="equal">
      <formula>1</formula>
    </cfRule>
  </conditionalFormatting>
  <conditionalFormatting sqref="N6:N26">
    <cfRule type="cellIs" dxfId="306" priority="4" operator="equal">
      <formula>16</formula>
    </cfRule>
    <cfRule type="cellIs" dxfId="305" priority="5" operator="equal">
      <formula>15</formula>
    </cfRule>
    <cfRule type="cellIs" dxfId="304" priority="6" operator="equal">
      <formula>14</formula>
    </cfRule>
    <cfRule type="cellIs" dxfId="303" priority="7" operator="equal">
      <formula>13</formula>
    </cfRule>
    <cfRule type="cellIs" dxfId="302" priority="8" operator="equal">
      <formula>12</formula>
    </cfRule>
    <cfRule type="cellIs" dxfId="301" priority="9" operator="equal">
      <formula>11</formula>
    </cfRule>
    <cfRule type="cellIs" dxfId="300" priority="10" operator="equal">
      <formula>10</formula>
    </cfRule>
    <cfRule type="cellIs" dxfId="299" priority="11" operator="equal">
      <formula>9</formula>
    </cfRule>
    <cfRule type="cellIs" dxfId="298" priority="12" operator="equal">
      <formula>8</formula>
    </cfRule>
    <cfRule type="cellIs" dxfId="297" priority="13" operator="equal">
      <formula>7</formula>
    </cfRule>
    <cfRule type="cellIs" dxfId="296" priority="14" operator="equal">
      <formula>6</formula>
    </cfRule>
    <cfRule type="cellIs" dxfId="295" priority="15" operator="equal">
      <formula>5</formula>
    </cfRule>
    <cfRule type="cellIs" dxfId="294" priority="16" operator="equal">
      <formula>4</formula>
    </cfRule>
    <cfRule type="cellIs" dxfId="293" priority="17" operator="equal">
      <formula>3</formula>
    </cfRule>
    <cfRule type="cellIs" dxfId="292" priority="18" operator="equal">
      <formula>2</formula>
    </cfRule>
    <cfRule type="cellIs" dxfId="291" priority="19" operator="equal">
      <formula>1</formula>
    </cfRule>
  </conditionalFormatting>
  <conditionalFormatting sqref="R31:T31">
    <cfRule type="cellIs" dxfId="290" priority="3" operator="greaterThan">
      <formula>0</formula>
    </cfRule>
  </conditionalFormatting>
  <conditionalFormatting sqref="R32:T32">
    <cfRule type="cellIs" dxfId="289" priority="2" operator="greaterThan">
      <formula>0</formula>
    </cfRule>
  </conditionalFormatting>
  <conditionalFormatting sqref="R30:T30">
    <cfRule type="cellIs" dxfId="28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7" workbookViewId="0">
      <selection activeCell="S84" sqref="S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1459.3652991358156</v>
      </c>
      <c r="C72" s="109">
        <f>Poor!R7</f>
        <v>2264.3155024541802</v>
      </c>
      <c r="D72" s="109">
        <f>Middle!R7</f>
        <v>2218.6065920186934</v>
      </c>
      <c r="E72" s="109">
        <f>Rich!R7</f>
        <v>3394.5357624928206</v>
      </c>
      <c r="F72" s="109">
        <f>V.Poor!T7</f>
        <v>1459.3652991358156</v>
      </c>
      <c r="G72" s="109">
        <f>Poor!T7</f>
        <v>2264.3155024541802</v>
      </c>
      <c r="H72" s="109">
        <f>Middle!T7</f>
        <v>2218.6065920186934</v>
      </c>
      <c r="I72" s="109">
        <f>Rich!T7</f>
        <v>3345.1979229265562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150</v>
      </c>
      <c r="E73" s="109">
        <f>Rich!R8</f>
        <v>16380.000000000004</v>
      </c>
      <c r="F73" s="109">
        <f>V.Poor!T8</f>
        <v>0</v>
      </c>
      <c r="G73" s="109">
        <f>Poor!T8</f>
        <v>0</v>
      </c>
      <c r="H73" s="109">
        <f>Middle!T8</f>
        <v>150</v>
      </c>
      <c r="I73" s="109">
        <f>Rich!T8</f>
        <v>16425.224369236923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92.870986665187218</v>
      </c>
      <c r="D74" s="109">
        <f>Middle!R9</f>
        <v>1015.2319477442434</v>
      </c>
      <c r="E74" s="109">
        <f>Rich!R9</f>
        <v>1728.1080296068092</v>
      </c>
      <c r="F74" s="109">
        <f>V.Poor!T9</f>
        <v>0</v>
      </c>
      <c r="G74" s="109">
        <f>Poor!T9</f>
        <v>92.870986665187218</v>
      </c>
      <c r="H74" s="109">
        <f>Middle!T9</f>
        <v>1015.2319477442434</v>
      </c>
      <c r="I74" s="109">
        <f>Rich!T9</f>
        <v>1728.1080296068092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635</v>
      </c>
      <c r="C76" s="109">
        <f>Poor!R11</f>
        <v>2798.0000000000005</v>
      </c>
      <c r="D76" s="109">
        <f>Middle!R11</f>
        <v>8500.0000000000018</v>
      </c>
      <c r="E76" s="109">
        <f>Rich!R11</f>
        <v>21726</v>
      </c>
      <c r="F76" s="109">
        <f>V.Poor!T11</f>
        <v>635</v>
      </c>
      <c r="G76" s="109">
        <f>Poor!T11</f>
        <v>2798.0000000000005</v>
      </c>
      <c r="H76" s="109">
        <f>Middle!T11</f>
        <v>8479.3218314672868</v>
      </c>
      <c r="I76" s="109">
        <f>Rich!T11</f>
        <v>21746.556531471324</v>
      </c>
    </row>
    <row r="77" spans="1:9">
      <c r="A77" t="str">
        <f>V.Poor!Q12</f>
        <v>Wild foods consumed and sold</v>
      </c>
      <c r="B77" s="109">
        <f>V.Poor!R12</f>
        <v>640</v>
      </c>
      <c r="C77" s="109">
        <f>Poor!R12</f>
        <v>640</v>
      </c>
      <c r="D77" s="109">
        <f>Middle!R12</f>
        <v>0</v>
      </c>
      <c r="E77" s="109">
        <f>Rich!R12</f>
        <v>0</v>
      </c>
      <c r="F77" s="109">
        <f>V.Poor!T12</f>
        <v>631.84846073235178</v>
      </c>
      <c r="G77" s="109">
        <f>Poor!T12</f>
        <v>652.98076379987253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6010</v>
      </c>
      <c r="C78" s="109">
        <f>Poor!R13</f>
        <v>12050</v>
      </c>
      <c r="D78" s="109">
        <f>Middle!R13</f>
        <v>1909.9908457782885</v>
      </c>
      <c r="E78" s="109">
        <f>Rich!R13</f>
        <v>0</v>
      </c>
      <c r="F78" s="109">
        <f>V.Poor!T13</f>
        <v>6010</v>
      </c>
      <c r="G78" s="109">
        <f>Poor!T13</f>
        <v>12050</v>
      </c>
      <c r="H78" s="109">
        <f>Middle!T13</f>
        <v>1951.8119304928248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36000</v>
      </c>
      <c r="E79" s="109">
        <f>Rich!R14</f>
        <v>244800</v>
      </c>
      <c r="F79" s="109">
        <f>V.Poor!T14</f>
        <v>0</v>
      </c>
      <c r="G79" s="109">
        <f>Poor!T14</f>
        <v>0</v>
      </c>
      <c r="H79" s="109">
        <f>Middle!T14</f>
        <v>36000</v>
      </c>
      <c r="I79" s="109">
        <f>Rich!T14</f>
        <v>244800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561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561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3600</v>
      </c>
      <c r="C81" s="109">
        <f>Poor!R16</f>
        <v>4100</v>
      </c>
      <c r="D81" s="109">
        <f>Middle!R16</f>
        <v>3600</v>
      </c>
      <c r="E81" s="109">
        <f>Rich!R16</f>
        <v>7200</v>
      </c>
      <c r="F81" s="109">
        <f>V.Poor!T16</f>
        <v>3583.0301884082769</v>
      </c>
      <c r="G81" s="109">
        <f>Poor!T16</f>
        <v>4121.1575697905255</v>
      </c>
      <c r="H81" s="109">
        <f>Middle!T16</f>
        <v>3557.4620533041293</v>
      </c>
      <c r="I81" s="109">
        <f>Rich!T16</f>
        <v>7176.5068211756252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840</v>
      </c>
      <c r="D82" s="109">
        <f>Middle!R17</f>
        <v>7200</v>
      </c>
      <c r="E82" s="109">
        <f>Rich!R17</f>
        <v>17280</v>
      </c>
      <c r="F82" s="109">
        <f>V.Poor!T17</f>
        <v>0</v>
      </c>
      <c r="G82" s="109">
        <f>Poor!T17</f>
        <v>840</v>
      </c>
      <c r="H82" s="109">
        <f>Middle!T17</f>
        <v>7200</v>
      </c>
      <c r="I82" s="109">
        <f>Rich!T17</f>
        <v>17280</v>
      </c>
    </row>
    <row r="83" spans="1:9">
      <c r="A83" t="str">
        <f>V.Poor!Q18</f>
        <v>Food transfer - official</v>
      </c>
      <c r="B83" s="109">
        <f>V.Poor!R18</f>
        <v>653.87297940428346</v>
      </c>
      <c r="C83" s="109">
        <f>Poor!R18</f>
        <v>641.90667651322462</v>
      </c>
      <c r="D83" s="109">
        <f>Middle!R18</f>
        <v>0</v>
      </c>
      <c r="E83" s="109">
        <f>Rich!R18</f>
        <v>0</v>
      </c>
      <c r="F83" s="109">
        <f>V.Poor!T18</f>
        <v>653.87297940428346</v>
      </c>
      <c r="G83" s="109">
        <f>Poor!T18</f>
        <v>641.90667651322462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19980.908313376669</v>
      </c>
      <c r="C85" s="109">
        <f>Poor!R20</f>
        <v>19980.908313376669</v>
      </c>
      <c r="D85" s="109">
        <f>Middle!R20</f>
        <v>8078.9240506329124</v>
      </c>
      <c r="E85" s="109">
        <f>Rich!R20</f>
        <v>9694.7088607594942</v>
      </c>
      <c r="F85" s="109">
        <f>V.Poor!T20</f>
        <v>19980.908313376669</v>
      </c>
      <c r="G85" s="109">
        <f>Poor!T20</f>
        <v>19980.908313376669</v>
      </c>
      <c r="H85" s="109">
        <f>Middle!T20</f>
        <v>8078.9240506329124</v>
      </c>
      <c r="I85" s="109">
        <f>Rich!T20</f>
        <v>9694.7088607594942</v>
      </c>
    </row>
    <row r="86" spans="1:9">
      <c r="A86" t="str">
        <f>V.Poor!Q21</f>
        <v>Cash transfer - gifts</v>
      </c>
      <c r="B86" s="109">
        <f>V.Poor!R21</f>
        <v>2400</v>
      </c>
      <c r="C86" s="109">
        <f>Poor!R21</f>
        <v>3600</v>
      </c>
      <c r="D86" s="109">
        <f>Middle!R21</f>
        <v>24000</v>
      </c>
      <c r="E86" s="109">
        <f>Rich!R21</f>
        <v>43200</v>
      </c>
      <c r="F86" s="109">
        <f>V.Poor!T21</f>
        <v>2400</v>
      </c>
      <c r="G86" s="109">
        <f>Poor!T21</f>
        <v>3600</v>
      </c>
      <c r="H86" s="109">
        <f>Middle!T21</f>
        <v>24000</v>
      </c>
      <c r="I86" s="109">
        <f>Rich!T21</f>
        <v>43200</v>
      </c>
    </row>
    <row r="87" spans="1:9">
      <c r="A87" t="str">
        <f>V.Poor!Q22</f>
        <v>Other</v>
      </c>
      <c r="B87" s="109">
        <f>V.Poor!R22</f>
        <v>450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35829.146591916768</v>
      </c>
      <c r="C88" s="109">
        <f>Poor!R23</f>
        <v>47569.001479009261</v>
      </c>
      <c r="D88" s="109">
        <f>Middle!R23</f>
        <v>92672.753436174142</v>
      </c>
      <c r="E88" s="109">
        <f>Rich!R23</f>
        <v>365403.35265285918</v>
      </c>
      <c r="F88" s="109">
        <f>V.Poor!T23</f>
        <v>35804.025241057396</v>
      </c>
      <c r="G88" s="109">
        <f>Poor!T23</f>
        <v>47603.139812599657</v>
      </c>
      <c r="H88" s="109">
        <f>Middle!T23</f>
        <v>92651.358405660096</v>
      </c>
      <c r="I88" s="109">
        <f>Rich!T23</f>
        <v>365396.30253517674</v>
      </c>
    </row>
    <row r="89" spans="1:9">
      <c r="A89" t="str">
        <f>V.Poor!Q24</f>
        <v>Food Poverty line</v>
      </c>
      <c r="B89" s="109">
        <f>V.Poor!R24</f>
        <v>15608.109339601991</v>
      </c>
      <c r="C89" s="109">
        <f>Poor!R24</f>
        <v>15608.109339601991</v>
      </c>
      <c r="D89" s="109">
        <f>Middle!R24</f>
        <v>15608.109339601991</v>
      </c>
      <c r="E89" s="109">
        <f>Rich!R24</f>
        <v>15608.109339601986</v>
      </c>
      <c r="F89" s="109">
        <f>V.Poor!T24</f>
        <v>15608.109339601991</v>
      </c>
      <c r="G89" s="109">
        <f>Poor!T24</f>
        <v>15608.109339601991</v>
      </c>
      <c r="H89" s="109">
        <f>Middle!T24</f>
        <v>15608.109339601991</v>
      </c>
      <c r="I89" s="109">
        <f>Rich!T24</f>
        <v>15608.109339601986</v>
      </c>
    </row>
    <row r="90" spans="1:9">
      <c r="A90" s="108" t="str">
        <f>V.Poor!Q25</f>
        <v>Lower Bound Poverty line</v>
      </c>
      <c r="B90" s="109">
        <f>V.Poor!R25</f>
        <v>28492.10933960199</v>
      </c>
      <c r="C90" s="109">
        <f>Poor!R25</f>
        <v>28492.10933960199</v>
      </c>
      <c r="D90" s="109">
        <f>Middle!R25</f>
        <v>28492.10933960199</v>
      </c>
      <c r="E90" s="109">
        <f>Rich!R25</f>
        <v>28492.109339601982</v>
      </c>
      <c r="F90" s="109">
        <f>V.Poor!T25</f>
        <v>28492.10933960199</v>
      </c>
      <c r="G90" s="109">
        <f>Poor!T25</f>
        <v>28492.10933960199</v>
      </c>
      <c r="H90" s="109">
        <f>Middle!T25</f>
        <v>28492.10933960199</v>
      </c>
      <c r="I90" s="109">
        <f>Rich!T25</f>
        <v>28492.109339601982</v>
      </c>
    </row>
    <row r="91" spans="1:9">
      <c r="A91" s="108" t="str">
        <f>V.Poor!Q26</f>
        <v>Upper Bound Poverty line</v>
      </c>
      <c r="B91" s="109">
        <f>V.Poor!R26</f>
        <v>49300.109339601979</v>
      </c>
      <c r="C91" s="109">
        <f>Poor!R26</f>
        <v>49300.109339601979</v>
      </c>
      <c r="D91" s="109">
        <f>Middle!R26</f>
        <v>49300.109339601979</v>
      </c>
      <c r="E91" s="109">
        <f>Rich!R26</f>
        <v>49300.109339601986</v>
      </c>
      <c r="F91" s="109">
        <f>V.Poor!T26</f>
        <v>49300.109339601979</v>
      </c>
      <c r="G91" s="109">
        <f>Poor!T26</f>
        <v>49300.109339601979</v>
      </c>
      <c r="H91" s="109">
        <f>Middle!T26</f>
        <v>49300.109339601979</v>
      </c>
      <c r="I91" s="109">
        <f>Rich!T26</f>
        <v>49300.109339601986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15608.109339601991</v>
      </c>
      <c r="G93" s="109">
        <f>Poor!T24</f>
        <v>15608.109339601991</v>
      </c>
      <c r="H93" s="109">
        <f>Middle!T24</f>
        <v>15608.109339601991</v>
      </c>
      <c r="I93" s="109">
        <f>Rich!T24</f>
        <v>15608.109339601986</v>
      </c>
    </row>
    <row r="94" spans="1:9">
      <c r="A94" t="str">
        <f>V.Poor!Q25</f>
        <v>Lower Bound Poverty line</v>
      </c>
      <c r="F94" s="109">
        <f>V.Poor!T25</f>
        <v>28492.10933960199</v>
      </c>
      <c r="G94" s="109">
        <f>Poor!T25</f>
        <v>28492.10933960199</v>
      </c>
      <c r="H94" s="109">
        <f>Middle!T25</f>
        <v>28492.10933960199</v>
      </c>
      <c r="I94" s="109">
        <f>Rich!T25</f>
        <v>28492.109339601982</v>
      </c>
    </row>
    <row r="95" spans="1:9">
      <c r="A95" t="str">
        <f>V.Poor!Q26</f>
        <v>Upper Bound Poverty line</v>
      </c>
      <c r="F95" s="109">
        <f>V.Poor!T26</f>
        <v>49300.109339601979</v>
      </c>
      <c r="G95" s="109">
        <f>Poor!T26</f>
        <v>49300.109339601979</v>
      </c>
      <c r="H95" s="109">
        <f>Middle!T26</f>
        <v>49300.109339601979</v>
      </c>
      <c r="I95" s="109">
        <f>Rich!T26</f>
        <v>49300.109339601986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0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13470.962747685211</v>
      </c>
      <c r="C100" s="239">
        <f t="shared" si="0"/>
        <v>1731.1078605927178</v>
      </c>
      <c r="D100" s="239">
        <f t="shared" si="0"/>
        <v>0</v>
      </c>
      <c r="E100" s="239">
        <f t="shared" si="0"/>
        <v>0</v>
      </c>
      <c r="F100" s="239">
        <f t="shared" si="0"/>
        <v>13496.084098544583</v>
      </c>
      <c r="G100" s="239">
        <f t="shared" si="0"/>
        <v>1696.9695270023221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1459.3652991358156</v>
      </c>
      <c r="C3" s="204">
        <f>Income!C72</f>
        <v>2264.3155024541802</v>
      </c>
      <c r="D3" s="204">
        <f>Income!D72</f>
        <v>2218.6065920186934</v>
      </c>
      <c r="E3" s="204">
        <f>Income!E72</f>
        <v>3394.5357624928206</v>
      </c>
      <c r="F3" s="205">
        <f>IF(F$2&lt;=($B$2+$C$2+$D$2),IF(F$2&lt;=($B$2+$C$2),IF(F$2&lt;=$B$2,$B3,$C3),$D3),$E3)</f>
        <v>1459.3652991358156</v>
      </c>
      <c r="G3" s="205">
        <f t="shared" ref="G3:AW7" si="0">IF(G$2&lt;=($B$2+$C$2+$D$2),IF(G$2&lt;=($B$2+$C$2),IF(G$2&lt;=$B$2,$B3,$C3),$D3),$E3)</f>
        <v>1459.3652991358156</v>
      </c>
      <c r="H3" s="205">
        <f t="shared" si="0"/>
        <v>1459.3652991358156</v>
      </c>
      <c r="I3" s="205">
        <f t="shared" si="0"/>
        <v>1459.3652991358156</v>
      </c>
      <c r="J3" s="205">
        <f t="shared" si="0"/>
        <v>1459.3652991358156</v>
      </c>
      <c r="K3" s="205">
        <f t="shared" si="0"/>
        <v>1459.3652991358156</v>
      </c>
      <c r="L3" s="205">
        <f t="shared" si="0"/>
        <v>1459.3652991358156</v>
      </c>
      <c r="M3" s="205">
        <f t="shared" si="0"/>
        <v>1459.3652991358156</v>
      </c>
      <c r="N3" s="205">
        <f t="shared" si="0"/>
        <v>1459.3652991358156</v>
      </c>
      <c r="O3" s="205">
        <f t="shared" si="0"/>
        <v>1459.3652991358156</v>
      </c>
      <c r="P3" s="205">
        <f t="shared" si="0"/>
        <v>1459.3652991358156</v>
      </c>
      <c r="Q3" s="205">
        <f t="shared" si="0"/>
        <v>1459.3652991358156</v>
      </c>
      <c r="R3" s="205">
        <f t="shared" si="0"/>
        <v>1459.3652991358156</v>
      </c>
      <c r="S3" s="205">
        <f t="shared" si="0"/>
        <v>1459.3652991358156</v>
      </c>
      <c r="T3" s="205">
        <f t="shared" si="0"/>
        <v>1459.3652991358156</v>
      </c>
      <c r="U3" s="205">
        <f t="shared" si="0"/>
        <v>1459.3652991358156</v>
      </c>
      <c r="V3" s="205">
        <f t="shared" si="0"/>
        <v>1459.3652991358156</v>
      </c>
      <c r="W3" s="205">
        <f t="shared" si="0"/>
        <v>1459.3652991358156</v>
      </c>
      <c r="X3" s="205">
        <f t="shared" si="0"/>
        <v>1459.3652991358156</v>
      </c>
      <c r="Y3" s="205">
        <f t="shared" si="0"/>
        <v>1459.3652991358156</v>
      </c>
      <c r="Z3" s="205">
        <f t="shared" si="0"/>
        <v>1459.3652991358156</v>
      </c>
      <c r="AA3" s="205">
        <f t="shared" si="0"/>
        <v>1459.3652991358156</v>
      </c>
      <c r="AB3" s="205">
        <f t="shared" si="0"/>
        <v>1459.3652991358156</v>
      </c>
      <c r="AC3" s="205">
        <f t="shared" si="0"/>
        <v>1459.3652991358156</v>
      </c>
      <c r="AD3" s="205">
        <f t="shared" si="0"/>
        <v>1459.3652991358156</v>
      </c>
      <c r="AE3" s="205">
        <f t="shared" si="0"/>
        <v>1459.3652991358156</v>
      </c>
      <c r="AF3" s="205">
        <f t="shared" si="0"/>
        <v>1459.3652991358156</v>
      </c>
      <c r="AG3" s="205">
        <f t="shared" si="0"/>
        <v>1459.3652991358156</v>
      </c>
      <c r="AH3" s="205">
        <f t="shared" si="0"/>
        <v>1459.3652991358156</v>
      </c>
      <c r="AI3" s="205">
        <f t="shared" si="0"/>
        <v>1459.3652991358156</v>
      </c>
      <c r="AJ3" s="205">
        <f t="shared" si="0"/>
        <v>1459.3652991358156</v>
      </c>
      <c r="AK3" s="205">
        <f t="shared" si="0"/>
        <v>1459.3652991358156</v>
      </c>
      <c r="AL3" s="205">
        <f t="shared" si="0"/>
        <v>1459.3652991358156</v>
      </c>
      <c r="AM3" s="205">
        <f t="shared" si="0"/>
        <v>1459.3652991358156</v>
      </c>
      <c r="AN3" s="205">
        <f t="shared" si="0"/>
        <v>1459.3652991358156</v>
      </c>
      <c r="AO3" s="205">
        <f t="shared" si="0"/>
        <v>1459.3652991358156</v>
      </c>
      <c r="AP3" s="205">
        <f t="shared" si="0"/>
        <v>1459.3652991358156</v>
      </c>
      <c r="AQ3" s="205">
        <f t="shared" si="0"/>
        <v>1459.3652991358156</v>
      </c>
      <c r="AR3" s="205">
        <f t="shared" si="0"/>
        <v>1459.3652991358156</v>
      </c>
      <c r="AS3" s="205">
        <f t="shared" si="0"/>
        <v>1459.3652991358156</v>
      </c>
      <c r="AT3" s="205">
        <f t="shared" si="0"/>
        <v>1459.3652991358156</v>
      </c>
      <c r="AU3" s="205">
        <f t="shared" si="0"/>
        <v>1459.3652991358156</v>
      </c>
      <c r="AV3" s="205">
        <f t="shared" si="0"/>
        <v>1459.3652991358156</v>
      </c>
      <c r="AW3" s="205">
        <f t="shared" si="0"/>
        <v>1459.3652991358156</v>
      </c>
      <c r="AX3" s="205">
        <f t="shared" ref="AX3:BZ10" si="1">IF(AX$2&lt;=($B$2+$C$2+$D$2),IF(AX$2&lt;=($B$2+$C$2),IF(AX$2&lt;=$B$2,$B3,$C3),$D3),$E3)</f>
        <v>1459.3652991358156</v>
      </c>
      <c r="AY3" s="205">
        <f t="shared" si="1"/>
        <v>1459.3652991358156</v>
      </c>
      <c r="AZ3" s="205">
        <f t="shared" si="1"/>
        <v>1459.3652991358156</v>
      </c>
      <c r="BA3" s="205">
        <f t="shared" si="1"/>
        <v>1459.3652991358156</v>
      </c>
      <c r="BB3" s="205">
        <f t="shared" si="1"/>
        <v>1459.3652991358156</v>
      </c>
      <c r="BC3" s="205">
        <f t="shared" si="1"/>
        <v>3394.5357624928206</v>
      </c>
      <c r="BD3" s="205">
        <f t="shared" si="1"/>
        <v>3394.5357624928206</v>
      </c>
      <c r="BE3" s="205">
        <f t="shared" si="1"/>
        <v>3394.5357624928206</v>
      </c>
      <c r="BF3" s="205">
        <f t="shared" si="1"/>
        <v>3394.5357624928206</v>
      </c>
      <c r="BG3" s="205">
        <f t="shared" si="1"/>
        <v>3394.5357624928206</v>
      </c>
      <c r="BH3" s="205">
        <f t="shared" si="1"/>
        <v>3394.5357624928206</v>
      </c>
      <c r="BI3" s="205">
        <f t="shared" si="1"/>
        <v>3394.5357624928206</v>
      </c>
      <c r="BJ3" s="205">
        <f t="shared" si="1"/>
        <v>3394.5357624928206</v>
      </c>
      <c r="BK3" s="205">
        <f t="shared" si="1"/>
        <v>3394.5357624928206</v>
      </c>
      <c r="BL3" s="205">
        <f t="shared" si="1"/>
        <v>3394.5357624928206</v>
      </c>
      <c r="BM3" s="205">
        <f t="shared" si="1"/>
        <v>3394.5357624928206</v>
      </c>
      <c r="BN3" s="205">
        <f t="shared" si="1"/>
        <v>3394.5357624928206</v>
      </c>
      <c r="BO3" s="205">
        <f t="shared" si="1"/>
        <v>3394.5357624928206</v>
      </c>
      <c r="BP3" s="205">
        <f t="shared" si="1"/>
        <v>3394.5357624928206</v>
      </c>
      <c r="BQ3" s="205">
        <f t="shared" si="1"/>
        <v>3394.5357624928206</v>
      </c>
      <c r="BR3" s="205">
        <f t="shared" si="1"/>
        <v>3394.5357624928206</v>
      </c>
      <c r="BS3" s="205">
        <f t="shared" si="1"/>
        <v>3394.5357624928206</v>
      </c>
      <c r="BT3" s="205">
        <f t="shared" si="1"/>
        <v>3394.5357624928206</v>
      </c>
      <c r="BU3" s="205">
        <f t="shared" si="1"/>
        <v>3394.5357624928206</v>
      </c>
      <c r="BV3" s="205">
        <f t="shared" si="1"/>
        <v>3394.5357624928206</v>
      </c>
      <c r="BW3" s="205">
        <f t="shared" si="1"/>
        <v>3394.5357624928206</v>
      </c>
      <c r="BX3" s="205">
        <f t="shared" si="1"/>
        <v>3394.5357624928206</v>
      </c>
      <c r="BY3" s="205">
        <f t="shared" si="1"/>
        <v>3394.5357624928206</v>
      </c>
      <c r="BZ3" s="205">
        <f t="shared" si="1"/>
        <v>3394.5357624928206</v>
      </c>
      <c r="CA3" s="205">
        <f t="shared" ref="CA3:CR15" si="2">IF(CA$2&lt;=($B$2+$C$2+$D$2),IF(CA$2&lt;=($B$2+$C$2),IF(CA$2&lt;=$B$2,$B3,$C3),$D3),$E3)</f>
        <v>3394.5357624928206</v>
      </c>
      <c r="CB3" s="205">
        <f t="shared" si="2"/>
        <v>3394.5357624928206</v>
      </c>
      <c r="CC3" s="205">
        <f t="shared" si="2"/>
        <v>3394.5357624928206</v>
      </c>
      <c r="CD3" s="205">
        <f t="shared" si="2"/>
        <v>3394.5357624928206</v>
      </c>
      <c r="CE3" s="205">
        <f t="shared" si="2"/>
        <v>3394.5357624928206</v>
      </c>
      <c r="CF3" s="205">
        <f t="shared" si="2"/>
        <v>3394.5357624928206</v>
      </c>
      <c r="CG3" s="205">
        <f t="shared" si="2"/>
        <v>3394.5357624928206</v>
      </c>
      <c r="CH3" s="205">
        <f t="shared" si="2"/>
        <v>3394.5357624928206</v>
      </c>
      <c r="CI3" s="205">
        <f t="shared" si="2"/>
        <v>3394.5357624928206</v>
      </c>
      <c r="CJ3" s="205">
        <f t="shared" si="2"/>
        <v>3394.5357624928206</v>
      </c>
      <c r="CK3" s="205">
        <f t="shared" si="2"/>
        <v>3394.5357624928206</v>
      </c>
      <c r="CL3" s="205">
        <f t="shared" si="2"/>
        <v>3394.5357624928206</v>
      </c>
      <c r="CM3" s="205">
        <f t="shared" si="2"/>
        <v>3394.5357624928206</v>
      </c>
      <c r="CN3" s="205">
        <f t="shared" si="2"/>
        <v>3394.5357624928206</v>
      </c>
      <c r="CO3" s="205">
        <f t="shared" si="2"/>
        <v>3394.5357624928206</v>
      </c>
      <c r="CP3" s="205">
        <f t="shared" si="2"/>
        <v>3394.5357624928206</v>
      </c>
      <c r="CQ3" s="205">
        <f t="shared" si="2"/>
        <v>3394.5357624928206</v>
      </c>
      <c r="CR3" s="205">
        <f t="shared" si="2"/>
        <v>3394.5357624928206</v>
      </c>
      <c r="CS3" s="205">
        <f t="shared" ref="CS3:DA15" si="3">IF(CS$2&lt;=($B$2+$C$2+$D$2),IF(CS$2&lt;=($B$2+$C$2),IF(CS$2&lt;=$B$2,$B3,$C3),$D3),$E3)</f>
        <v>3394.5357624928206</v>
      </c>
      <c r="CT3" s="205">
        <f t="shared" si="3"/>
        <v>3394.5357624928206</v>
      </c>
      <c r="CU3" s="205">
        <f t="shared" si="3"/>
        <v>3394.5357624928206</v>
      </c>
      <c r="CV3" s="205">
        <f t="shared" si="3"/>
        <v>3394.5357624928206</v>
      </c>
      <c r="CW3" s="205">
        <f t="shared" si="3"/>
        <v>3394.5357624928206</v>
      </c>
      <c r="CX3" s="205">
        <f t="shared" si="3"/>
        <v>3394.5357624928206</v>
      </c>
      <c r="CY3" s="205">
        <f t="shared" si="3"/>
        <v>3394.5357624928206</v>
      </c>
      <c r="CZ3" s="205">
        <f t="shared" si="3"/>
        <v>3394.5357624928206</v>
      </c>
      <c r="DA3" s="205">
        <f t="shared" si="3"/>
        <v>3394.5357624928206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150</v>
      </c>
      <c r="E4" s="204">
        <f>Income!E73</f>
        <v>16380.000000000004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16380.000000000004</v>
      </c>
      <c r="BD4" s="205">
        <f t="shared" si="1"/>
        <v>16380.000000000004</v>
      </c>
      <c r="BE4" s="205">
        <f t="shared" si="1"/>
        <v>16380.000000000004</v>
      </c>
      <c r="BF4" s="205">
        <f t="shared" si="1"/>
        <v>16380.000000000004</v>
      </c>
      <c r="BG4" s="205">
        <f t="shared" si="1"/>
        <v>16380.000000000004</v>
      </c>
      <c r="BH4" s="205">
        <f t="shared" si="1"/>
        <v>16380.000000000004</v>
      </c>
      <c r="BI4" s="205">
        <f t="shared" si="1"/>
        <v>16380.000000000004</v>
      </c>
      <c r="BJ4" s="205">
        <f t="shared" si="1"/>
        <v>16380.000000000004</v>
      </c>
      <c r="BK4" s="205">
        <f t="shared" si="1"/>
        <v>16380.000000000004</v>
      </c>
      <c r="BL4" s="205">
        <f t="shared" si="1"/>
        <v>16380.000000000004</v>
      </c>
      <c r="BM4" s="205">
        <f t="shared" si="1"/>
        <v>16380.000000000004</v>
      </c>
      <c r="BN4" s="205">
        <f t="shared" si="1"/>
        <v>16380.000000000004</v>
      </c>
      <c r="BO4" s="205">
        <f t="shared" si="1"/>
        <v>16380.000000000004</v>
      </c>
      <c r="BP4" s="205">
        <f t="shared" si="1"/>
        <v>16380.000000000004</v>
      </c>
      <c r="BQ4" s="205">
        <f t="shared" si="1"/>
        <v>16380.000000000004</v>
      </c>
      <c r="BR4" s="205">
        <f t="shared" si="1"/>
        <v>16380.000000000004</v>
      </c>
      <c r="BS4" s="205">
        <f t="shared" si="1"/>
        <v>16380.000000000004</v>
      </c>
      <c r="BT4" s="205">
        <f t="shared" si="1"/>
        <v>16380.000000000004</v>
      </c>
      <c r="BU4" s="205">
        <f t="shared" si="1"/>
        <v>16380.000000000004</v>
      </c>
      <c r="BV4" s="205">
        <f t="shared" si="1"/>
        <v>16380.000000000004</v>
      </c>
      <c r="BW4" s="205">
        <f t="shared" si="1"/>
        <v>16380.000000000004</v>
      </c>
      <c r="BX4" s="205">
        <f t="shared" si="1"/>
        <v>16380.000000000004</v>
      </c>
      <c r="BY4" s="205">
        <f t="shared" si="1"/>
        <v>16380.000000000004</v>
      </c>
      <c r="BZ4" s="205">
        <f t="shared" si="1"/>
        <v>16380.000000000004</v>
      </c>
      <c r="CA4" s="205">
        <f t="shared" si="2"/>
        <v>16380.000000000004</v>
      </c>
      <c r="CB4" s="205">
        <f t="shared" si="2"/>
        <v>16380.000000000004</v>
      </c>
      <c r="CC4" s="205">
        <f t="shared" si="2"/>
        <v>16380.000000000004</v>
      </c>
      <c r="CD4" s="205">
        <f t="shared" si="2"/>
        <v>16380.000000000004</v>
      </c>
      <c r="CE4" s="205">
        <f t="shared" si="2"/>
        <v>16380.000000000004</v>
      </c>
      <c r="CF4" s="205">
        <f t="shared" si="2"/>
        <v>16380.000000000004</v>
      </c>
      <c r="CG4" s="205">
        <f t="shared" si="2"/>
        <v>16380.000000000004</v>
      </c>
      <c r="CH4" s="205">
        <f t="shared" si="2"/>
        <v>16380.000000000004</v>
      </c>
      <c r="CI4" s="205">
        <f t="shared" si="2"/>
        <v>16380.000000000004</v>
      </c>
      <c r="CJ4" s="205">
        <f t="shared" si="2"/>
        <v>16380.000000000004</v>
      </c>
      <c r="CK4" s="205">
        <f t="shared" si="2"/>
        <v>16380.000000000004</v>
      </c>
      <c r="CL4" s="205">
        <f t="shared" si="2"/>
        <v>16380.000000000004</v>
      </c>
      <c r="CM4" s="205">
        <f t="shared" si="2"/>
        <v>16380.000000000004</v>
      </c>
      <c r="CN4" s="205">
        <f t="shared" si="2"/>
        <v>16380.000000000004</v>
      </c>
      <c r="CO4" s="205">
        <f t="shared" si="2"/>
        <v>16380.000000000004</v>
      </c>
      <c r="CP4" s="205">
        <f t="shared" si="2"/>
        <v>16380.000000000004</v>
      </c>
      <c r="CQ4" s="205">
        <f t="shared" si="2"/>
        <v>16380.000000000004</v>
      </c>
      <c r="CR4" s="205">
        <f t="shared" si="2"/>
        <v>16380.000000000004</v>
      </c>
      <c r="CS4" s="205">
        <f t="shared" si="3"/>
        <v>16380.000000000004</v>
      </c>
      <c r="CT4" s="205">
        <f t="shared" si="3"/>
        <v>16380.000000000004</v>
      </c>
      <c r="CU4" s="205">
        <f t="shared" si="3"/>
        <v>16380.000000000004</v>
      </c>
      <c r="CV4" s="205">
        <f t="shared" si="3"/>
        <v>16380.000000000004</v>
      </c>
      <c r="CW4" s="205">
        <f t="shared" si="3"/>
        <v>16380.000000000004</v>
      </c>
      <c r="CX4" s="205">
        <f t="shared" si="3"/>
        <v>16380.000000000004</v>
      </c>
      <c r="CY4" s="205">
        <f t="shared" si="3"/>
        <v>16380.000000000004</v>
      </c>
      <c r="CZ4" s="205">
        <f t="shared" si="3"/>
        <v>16380.000000000004</v>
      </c>
      <c r="DA4" s="205">
        <f t="shared" si="3"/>
        <v>16380.000000000004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92.870986665187218</v>
      </c>
      <c r="D5" s="204">
        <f>Income!D74</f>
        <v>1015.2319477442434</v>
      </c>
      <c r="E5" s="204">
        <f>Income!E74</f>
        <v>1728.1080296068092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1728.1080296068092</v>
      </c>
      <c r="BD5" s="205">
        <f t="shared" si="1"/>
        <v>1728.1080296068092</v>
      </c>
      <c r="BE5" s="205">
        <f t="shared" si="1"/>
        <v>1728.1080296068092</v>
      </c>
      <c r="BF5" s="205">
        <f t="shared" si="1"/>
        <v>1728.1080296068092</v>
      </c>
      <c r="BG5" s="205">
        <f t="shared" si="1"/>
        <v>1728.1080296068092</v>
      </c>
      <c r="BH5" s="205">
        <f t="shared" si="1"/>
        <v>1728.1080296068092</v>
      </c>
      <c r="BI5" s="205">
        <f t="shared" si="1"/>
        <v>1728.1080296068092</v>
      </c>
      <c r="BJ5" s="205">
        <f t="shared" si="1"/>
        <v>1728.1080296068092</v>
      </c>
      <c r="BK5" s="205">
        <f t="shared" si="1"/>
        <v>1728.1080296068092</v>
      </c>
      <c r="BL5" s="205">
        <f t="shared" si="1"/>
        <v>1728.1080296068092</v>
      </c>
      <c r="BM5" s="205">
        <f t="shared" si="1"/>
        <v>1728.1080296068092</v>
      </c>
      <c r="BN5" s="205">
        <f t="shared" si="1"/>
        <v>1728.1080296068092</v>
      </c>
      <c r="BO5" s="205">
        <f t="shared" si="1"/>
        <v>1728.1080296068092</v>
      </c>
      <c r="BP5" s="205">
        <f t="shared" si="1"/>
        <v>1728.1080296068092</v>
      </c>
      <c r="BQ5" s="205">
        <f t="shared" si="1"/>
        <v>1728.1080296068092</v>
      </c>
      <c r="BR5" s="205">
        <f t="shared" si="1"/>
        <v>1728.1080296068092</v>
      </c>
      <c r="BS5" s="205">
        <f t="shared" si="1"/>
        <v>1728.1080296068092</v>
      </c>
      <c r="BT5" s="205">
        <f t="shared" si="1"/>
        <v>1728.1080296068092</v>
      </c>
      <c r="BU5" s="205">
        <f t="shared" si="1"/>
        <v>1728.1080296068092</v>
      </c>
      <c r="BV5" s="205">
        <f t="shared" si="1"/>
        <v>1728.1080296068092</v>
      </c>
      <c r="BW5" s="205">
        <f t="shared" si="1"/>
        <v>1728.1080296068092</v>
      </c>
      <c r="BX5" s="205">
        <f t="shared" si="1"/>
        <v>1728.1080296068092</v>
      </c>
      <c r="BY5" s="205">
        <f t="shared" si="1"/>
        <v>1728.1080296068092</v>
      </c>
      <c r="BZ5" s="205">
        <f t="shared" si="1"/>
        <v>1728.1080296068092</v>
      </c>
      <c r="CA5" s="205">
        <f t="shared" si="2"/>
        <v>1728.1080296068092</v>
      </c>
      <c r="CB5" s="205">
        <f t="shared" si="2"/>
        <v>1728.1080296068092</v>
      </c>
      <c r="CC5" s="205">
        <f t="shared" si="2"/>
        <v>1728.1080296068092</v>
      </c>
      <c r="CD5" s="205">
        <f t="shared" si="2"/>
        <v>1728.1080296068092</v>
      </c>
      <c r="CE5" s="205">
        <f t="shared" si="2"/>
        <v>1728.1080296068092</v>
      </c>
      <c r="CF5" s="205">
        <f t="shared" si="2"/>
        <v>1728.1080296068092</v>
      </c>
      <c r="CG5" s="205">
        <f t="shared" si="2"/>
        <v>1728.1080296068092</v>
      </c>
      <c r="CH5" s="205">
        <f t="shared" si="2"/>
        <v>1728.1080296068092</v>
      </c>
      <c r="CI5" s="205">
        <f t="shared" si="2"/>
        <v>1728.1080296068092</v>
      </c>
      <c r="CJ5" s="205">
        <f t="shared" si="2"/>
        <v>1728.1080296068092</v>
      </c>
      <c r="CK5" s="205">
        <f t="shared" si="2"/>
        <v>1728.1080296068092</v>
      </c>
      <c r="CL5" s="205">
        <f t="shared" si="2"/>
        <v>1728.1080296068092</v>
      </c>
      <c r="CM5" s="205">
        <f t="shared" si="2"/>
        <v>1728.1080296068092</v>
      </c>
      <c r="CN5" s="205">
        <f t="shared" si="2"/>
        <v>1728.1080296068092</v>
      </c>
      <c r="CO5" s="205">
        <f t="shared" si="2"/>
        <v>1728.1080296068092</v>
      </c>
      <c r="CP5" s="205">
        <f t="shared" si="2"/>
        <v>1728.1080296068092</v>
      </c>
      <c r="CQ5" s="205">
        <f t="shared" si="2"/>
        <v>1728.1080296068092</v>
      </c>
      <c r="CR5" s="205">
        <f t="shared" si="2"/>
        <v>1728.1080296068092</v>
      </c>
      <c r="CS5" s="205">
        <f t="shared" si="3"/>
        <v>1728.1080296068092</v>
      </c>
      <c r="CT5" s="205">
        <f t="shared" si="3"/>
        <v>1728.1080296068092</v>
      </c>
      <c r="CU5" s="205">
        <f t="shared" si="3"/>
        <v>1728.1080296068092</v>
      </c>
      <c r="CV5" s="205">
        <f t="shared" si="3"/>
        <v>1728.1080296068092</v>
      </c>
      <c r="CW5" s="205">
        <f t="shared" si="3"/>
        <v>1728.1080296068092</v>
      </c>
      <c r="CX5" s="205">
        <f t="shared" si="3"/>
        <v>1728.1080296068092</v>
      </c>
      <c r="CY5" s="205">
        <f t="shared" si="3"/>
        <v>1728.1080296068092</v>
      </c>
      <c r="CZ5" s="205">
        <f t="shared" si="3"/>
        <v>1728.1080296068092</v>
      </c>
      <c r="DA5" s="205">
        <f t="shared" si="3"/>
        <v>1728.1080296068092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635</v>
      </c>
      <c r="C7" s="204">
        <f>Income!C76</f>
        <v>2798.0000000000005</v>
      </c>
      <c r="D7" s="204">
        <f>Income!D76</f>
        <v>8500.0000000000018</v>
      </c>
      <c r="E7" s="204">
        <f>Income!E76</f>
        <v>21726</v>
      </c>
      <c r="F7" s="205">
        <f t="shared" si="4"/>
        <v>635</v>
      </c>
      <c r="G7" s="205">
        <f t="shared" si="0"/>
        <v>635</v>
      </c>
      <c r="H7" s="205">
        <f t="shared" si="0"/>
        <v>635</v>
      </c>
      <c r="I7" s="205">
        <f t="shared" si="0"/>
        <v>635</v>
      </c>
      <c r="J7" s="205">
        <f t="shared" si="0"/>
        <v>635</v>
      </c>
      <c r="K7" s="205">
        <f t="shared" si="0"/>
        <v>635</v>
      </c>
      <c r="L7" s="205">
        <f t="shared" si="0"/>
        <v>635</v>
      </c>
      <c r="M7" s="205">
        <f t="shared" si="0"/>
        <v>635</v>
      </c>
      <c r="N7" s="205">
        <f t="shared" si="0"/>
        <v>635</v>
      </c>
      <c r="O7" s="205">
        <f t="shared" si="0"/>
        <v>635</v>
      </c>
      <c r="P7" s="205">
        <f t="shared" si="0"/>
        <v>635</v>
      </c>
      <c r="Q7" s="205">
        <f t="shared" si="0"/>
        <v>635</v>
      </c>
      <c r="R7" s="205">
        <f t="shared" si="0"/>
        <v>635</v>
      </c>
      <c r="S7" s="205">
        <f t="shared" si="0"/>
        <v>635</v>
      </c>
      <c r="T7" s="205">
        <f t="shared" si="0"/>
        <v>635</v>
      </c>
      <c r="U7" s="205">
        <f t="shared" si="0"/>
        <v>635</v>
      </c>
      <c r="V7" s="205">
        <f t="shared" si="0"/>
        <v>635</v>
      </c>
      <c r="W7" s="205">
        <f t="shared" si="0"/>
        <v>635</v>
      </c>
      <c r="X7" s="205">
        <f t="shared" si="0"/>
        <v>635</v>
      </c>
      <c r="Y7" s="205">
        <f t="shared" si="0"/>
        <v>635</v>
      </c>
      <c r="Z7" s="205">
        <f t="shared" si="0"/>
        <v>635</v>
      </c>
      <c r="AA7" s="205">
        <f t="shared" si="0"/>
        <v>635</v>
      </c>
      <c r="AB7" s="205">
        <f t="shared" si="0"/>
        <v>635</v>
      </c>
      <c r="AC7" s="205">
        <f t="shared" si="0"/>
        <v>635</v>
      </c>
      <c r="AD7" s="205">
        <f t="shared" si="0"/>
        <v>635</v>
      </c>
      <c r="AE7" s="205">
        <f t="shared" si="0"/>
        <v>635</v>
      </c>
      <c r="AF7" s="205">
        <f t="shared" si="0"/>
        <v>635</v>
      </c>
      <c r="AG7" s="205">
        <f t="shared" si="0"/>
        <v>635</v>
      </c>
      <c r="AH7" s="205">
        <f t="shared" si="0"/>
        <v>635</v>
      </c>
      <c r="AI7" s="205">
        <f t="shared" si="0"/>
        <v>635</v>
      </c>
      <c r="AJ7" s="205">
        <f t="shared" si="0"/>
        <v>635</v>
      </c>
      <c r="AK7" s="205">
        <f t="shared" si="0"/>
        <v>635</v>
      </c>
      <c r="AL7" s="205">
        <f t="shared" si="0"/>
        <v>635</v>
      </c>
      <c r="AM7" s="205">
        <f t="shared" si="0"/>
        <v>635</v>
      </c>
      <c r="AN7" s="205">
        <f t="shared" si="0"/>
        <v>635</v>
      </c>
      <c r="AO7" s="205">
        <f t="shared" si="0"/>
        <v>635</v>
      </c>
      <c r="AP7" s="205">
        <f t="shared" si="0"/>
        <v>635</v>
      </c>
      <c r="AQ7" s="205">
        <f t="shared" si="0"/>
        <v>635</v>
      </c>
      <c r="AR7" s="205">
        <f t="shared" si="0"/>
        <v>635</v>
      </c>
      <c r="AS7" s="205">
        <f t="shared" si="0"/>
        <v>635</v>
      </c>
      <c r="AT7" s="205">
        <f t="shared" si="0"/>
        <v>635</v>
      </c>
      <c r="AU7" s="205">
        <f t="shared" ref="AU7:BJ8" si="5">IF(AU$2&lt;=($B$2+$C$2+$D$2),IF(AU$2&lt;=($B$2+$C$2),IF(AU$2&lt;=$B$2,$B7,$C7),$D7),$E7)</f>
        <v>635</v>
      </c>
      <c r="AV7" s="205">
        <f t="shared" si="5"/>
        <v>635</v>
      </c>
      <c r="AW7" s="205">
        <f t="shared" si="5"/>
        <v>635</v>
      </c>
      <c r="AX7" s="205">
        <f t="shared" si="5"/>
        <v>635</v>
      </c>
      <c r="AY7" s="205">
        <f t="shared" si="5"/>
        <v>635</v>
      </c>
      <c r="AZ7" s="205">
        <f t="shared" si="5"/>
        <v>635</v>
      </c>
      <c r="BA7" s="205">
        <f t="shared" si="5"/>
        <v>635</v>
      </c>
      <c r="BB7" s="205">
        <f t="shared" si="5"/>
        <v>635</v>
      </c>
      <c r="BC7" s="205">
        <f t="shared" si="5"/>
        <v>21726</v>
      </c>
      <c r="BD7" s="205">
        <f t="shared" si="5"/>
        <v>21726</v>
      </c>
      <c r="BE7" s="205">
        <f t="shared" si="5"/>
        <v>21726</v>
      </c>
      <c r="BF7" s="205">
        <f t="shared" si="5"/>
        <v>21726</v>
      </c>
      <c r="BG7" s="205">
        <f t="shared" si="5"/>
        <v>21726</v>
      </c>
      <c r="BH7" s="205">
        <f t="shared" si="5"/>
        <v>21726</v>
      </c>
      <c r="BI7" s="205">
        <f t="shared" si="5"/>
        <v>21726</v>
      </c>
      <c r="BJ7" s="205">
        <f t="shared" si="5"/>
        <v>21726</v>
      </c>
      <c r="BK7" s="205">
        <f t="shared" si="1"/>
        <v>21726</v>
      </c>
      <c r="BL7" s="205">
        <f t="shared" si="1"/>
        <v>21726</v>
      </c>
      <c r="BM7" s="205">
        <f t="shared" si="1"/>
        <v>21726</v>
      </c>
      <c r="BN7" s="205">
        <f t="shared" si="1"/>
        <v>21726</v>
      </c>
      <c r="BO7" s="205">
        <f t="shared" si="1"/>
        <v>21726</v>
      </c>
      <c r="BP7" s="205">
        <f t="shared" si="1"/>
        <v>21726</v>
      </c>
      <c r="BQ7" s="205">
        <f t="shared" si="1"/>
        <v>21726</v>
      </c>
      <c r="BR7" s="205">
        <f t="shared" si="1"/>
        <v>21726</v>
      </c>
      <c r="BS7" s="205">
        <f t="shared" si="1"/>
        <v>21726</v>
      </c>
      <c r="BT7" s="205">
        <f t="shared" si="1"/>
        <v>21726</v>
      </c>
      <c r="BU7" s="205">
        <f t="shared" si="1"/>
        <v>21726</v>
      </c>
      <c r="BV7" s="205">
        <f t="shared" si="1"/>
        <v>21726</v>
      </c>
      <c r="BW7" s="205">
        <f t="shared" si="1"/>
        <v>21726</v>
      </c>
      <c r="BX7" s="205">
        <f t="shared" si="1"/>
        <v>21726</v>
      </c>
      <c r="BY7" s="205">
        <f t="shared" si="1"/>
        <v>21726</v>
      </c>
      <c r="BZ7" s="205">
        <f t="shared" si="1"/>
        <v>21726</v>
      </c>
      <c r="CA7" s="205">
        <f t="shared" si="2"/>
        <v>21726</v>
      </c>
      <c r="CB7" s="205">
        <f t="shared" si="2"/>
        <v>21726</v>
      </c>
      <c r="CC7" s="205">
        <f t="shared" si="2"/>
        <v>21726</v>
      </c>
      <c r="CD7" s="205">
        <f t="shared" si="2"/>
        <v>21726</v>
      </c>
      <c r="CE7" s="205">
        <f t="shared" si="2"/>
        <v>21726</v>
      </c>
      <c r="CF7" s="205">
        <f t="shared" si="2"/>
        <v>21726</v>
      </c>
      <c r="CG7" s="205">
        <f t="shared" si="2"/>
        <v>21726</v>
      </c>
      <c r="CH7" s="205">
        <f t="shared" si="2"/>
        <v>21726</v>
      </c>
      <c r="CI7" s="205">
        <f t="shared" si="2"/>
        <v>21726</v>
      </c>
      <c r="CJ7" s="205">
        <f t="shared" si="2"/>
        <v>21726</v>
      </c>
      <c r="CK7" s="205">
        <f t="shared" si="2"/>
        <v>21726</v>
      </c>
      <c r="CL7" s="205">
        <f t="shared" si="2"/>
        <v>21726</v>
      </c>
      <c r="CM7" s="205">
        <f t="shared" si="2"/>
        <v>21726</v>
      </c>
      <c r="CN7" s="205">
        <f t="shared" si="2"/>
        <v>21726</v>
      </c>
      <c r="CO7" s="205">
        <f t="shared" si="2"/>
        <v>21726</v>
      </c>
      <c r="CP7" s="205">
        <f t="shared" si="2"/>
        <v>21726</v>
      </c>
      <c r="CQ7" s="205">
        <f t="shared" si="2"/>
        <v>21726</v>
      </c>
      <c r="CR7" s="205">
        <f t="shared" si="2"/>
        <v>21726</v>
      </c>
      <c r="CS7" s="205">
        <f t="shared" si="3"/>
        <v>21726</v>
      </c>
      <c r="CT7" s="205">
        <f t="shared" si="3"/>
        <v>21726</v>
      </c>
      <c r="CU7" s="205">
        <f t="shared" si="3"/>
        <v>21726</v>
      </c>
      <c r="CV7" s="205">
        <f t="shared" si="3"/>
        <v>21726</v>
      </c>
      <c r="CW7" s="205">
        <f t="shared" si="3"/>
        <v>21726</v>
      </c>
      <c r="CX7" s="205">
        <f t="shared" si="3"/>
        <v>21726</v>
      </c>
      <c r="CY7" s="205">
        <f t="shared" si="3"/>
        <v>21726</v>
      </c>
      <c r="CZ7" s="205">
        <f t="shared" si="3"/>
        <v>21726</v>
      </c>
      <c r="DA7" s="205">
        <f t="shared" si="3"/>
        <v>21726</v>
      </c>
      <c r="DB7" s="205"/>
    </row>
    <row r="8" spans="1:106">
      <c r="A8" s="202" t="str">
        <f>Income!A77</f>
        <v>Wild foods consumed and sold</v>
      </c>
      <c r="B8" s="204">
        <f>Income!B77</f>
        <v>640</v>
      </c>
      <c r="C8" s="204">
        <f>Income!C77</f>
        <v>640</v>
      </c>
      <c r="D8" s="204">
        <f>Income!D77</f>
        <v>0</v>
      </c>
      <c r="E8" s="204">
        <f>Income!E77</f>
        <v>0</v>
      </c>
      <c r="F8" s="205">
        <f t="shared" si="4"/>
        <v>640</v>
      </c>
      <c r="G8" s="205">
        <f t="shared" si="4"/>
        <v>640</v>
      </c>
      <c r="H8" s="205">
        <f t="shared" si="4"/>
        <v>640</v>
      </c>
      <c r="I8" s="205">
        <f t="shared" si="4"/>
        <v>640</v>
      </c>
      <c r="J8" s="205">
        <f t="shared" si="4"/>
        <v>640</v>
      </c>
      <c r="K8" s="205">
        <f t="shared" si="4"/>
        <v>640</v>
      </c>
      <c r="L8" s="205">
        <f t="shared" si="4"/>
        <v>640</v>
      </c>
      <c r="M8" s="205">
        <f t="shared" si="4"/>
        <v>640</v>
      </c>
      <c r="N8" s="205">
        <f t="shared" si="4"/>
        <v>640</v>
      </c>
      <c r="O8" s="205">
        <f t="shared" si="4"/>
        <v>640</v>
      </c>
      <c r="P8" s="205">
        <f t="shared" si="4"/>
        <v>640</v>
      </c>
      <c r="Q8" s="205">
        <f t="shared" si="4"/>
        <v>640</v>
      </c>
      <c r="R8" s="205">
        <f t="shared" si="4"/>
        <v>640</v>
      </c>
      <c r="S8" s="205">
        <f t="shared" si="4"/>
        <v>640</v>
      </c>
      <c r="T8" s="205">
        <f t="shared" si="4"/>
        <v>640</v>
      </c>
      <c r="U8" s="205">
        <f t="shared" si="4"/>
        <v>640</v>
      </c>
      <c r="V8" s="205">
        <f t="shared" ref="V8:AK18" si="6">IF(V$2&lt;=($B$2+$C$2+$D$2),IF(V$2&lt;=($B$2+$C$2),IF(V$2&lt;=$B$2,$B8,$C8),$D8),$E8)</f>
        <v>640</v>
      </c>
      <c r="W8" s="205">
        <f t="shared" si="6"/>
        <v>640</v>
      </c>
      <c r="X8" s="205">
        <f t="shared" si="6"/>
        <v>640</v>
      </c>
      <c r="Y8" s="205">
        <f t="shared" si="6"/>
        <v>640</v>
      </c>
      <c r="Z8" s="205">
        <f t="shared" si="6"/>
        <v>640</v>
      </c>
      <c r="AA8" s="205">
        <f t="shared" si="6"/>
        <v>640</v>
      </c>
      <c r="AB8" s="205">
        <f t="shared" si="6"/>
        <v>640</v>
      </c>
      <c r="AC8" s="205">
        <f t="shared" si="6"/>
        <v>640</v>
      </c>
      <c r="AD8" s="205">
        <f t="shared" si="6"/>
        <v>640</v>
      </c>
      <c r="AE8" s="205">
        <f t="shared" si="6"/>
        <v>640</v>
      </c>
      <c r="AF8" s="205">
        <f t="shared" si="6"/>
        <v>640</v>
      </c>
      <c r="AG8" s="205">
        <f t="shared" si="6"/>
        <v>640</v>
      </c>
      <c r="AH8" s="205">
        <f t="shared" si="6"/>
        <v>640</v>
      </c>
      <c r="AI8" s="205">
        <f t="shared" si="6"/>
        <v>640</v>
      </c>
      <c r="AJ8" s="205">
        <f t="shared" si="6"/>
        <v>640</v>
      </c>
      <c r="AK8" s="205">
        <f t="shared" si="6"/>
        <v>640</v>
      </c>
      <c r="AL8" s="205">
        <f t="shared" ref="AL8:BA18" si="7">IF(AL$2&lt;=($B$2+$C$2+$D$2),IF(AL$2&lt;=($B$2+$C$2),IF(AL$2&lt;=$B$2,$B8,$C8),$D8),$E8)</f>
        <v>640</v>
      </c>
      <c r="AM8" s="205">
        <f t="shared" si="7"/>
        <v>640</v>
      </c>
      <c r="AN8" s="205">
        <f t="shared" si="7"/>
        <v>640</v>
      </c>
      <c r="AO8" s="205">
        <f t="shared" si="7"/>
        <v>640</v>
      </c>
      <c r="AP8" s="205">
        <f t="shared" si="7"/>
        <v>640</v>
      </c>
      <c r="AQ8" s="205">
        <f t="shared" si="7"/>
        <v>640</v>
      </c>
      <c r="AR8" s="205">
        <f t="shared" si="7"/>
        <v>640</v>
      </c>
      <c r="AS8" s="205">
        <f t="shared" si="7"/>
        <v>640</v>
      </c>
      <c r="AT8" s="205">
        <f t="shared" si="7"/>
        <v>640</v>
      </c>
      <c r="AU8" s="205">
        <f t="shared" si="7"/>
        <v>640</v>
      </c>
      <c r="AV8" s="205">
        <f t="shared" si="7"/>
        <v>640</v>
      </c>
      <c r="AW8" s="205">
        <f t="shared" si="7"/>
        <v>640</v>
      </c>
      <c r="AX8" s="205">
        <f t="shared" si="7"/>
        <v>640</v>
      </c>
      <c r="AY8" s="205">
        <f t="shared" si="7"/>
        <v>640</v>
      </c>
      <c r="AZ8" s="205">
        <f t="shared" si="7"/>
        <v>640</v>
      </c>
      <c r="BA8" s="205">
        <f t="shared" si="7"/>
        <v>640</v>
      </c>
      <c r="BB8" s="205">
        <f t="shared" si="5"/>
        <v>640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6010</v>
      </c>
      <c r="C9" s="204">
        <f>Income!C78</f>
        <v>12050</v>
      </c>
      <c r="D9" s="204">
        <f>Income!D78</f>
        <v>1909.9908457782885</v>
      </c>
      <c r="E9" s="204">
        <f>Income!E78</f>
        <v>0</v>
      </c>
      <c r="F9" s="205">
        <f t="shared" si="4"/>
        <v>6010</v>
      </c>
      <c r="G9" s="205">
        <f t="shared" si="4"/>
        <v>6010</v>
      </c>
      <c r="H9" s="205">
        <f t="shared" si="4"/>
        <v>6010</v>
      </c>
      <c r="I9" s="205">
        <f t="shared" si="4"/>
        <v>6010</v>
      </c>
      <c r="J9" s="205">
        <f t="shared" si="4"/>
        <v>6010</v>
      </c>
      <c r="K9" s="205">
        <f t="shared" si="4"/>
        <v>6010</v>
      </c>
      <c r="L9" s="205">
        <f t="shared" si="4"/>
        <v>6010</v>
      </c>
      <c r="M9" s="205">
        <f t="shared" si="4"/>
        <v>6010</v>
      </c>
      <c r="N9" s="205">
        <f t="shared" si="4"/>
        <v>6010</v>
      </c>
      <c r="O9" s="205">
        <f t="shared" si="4"/>
        <v>6010</v>
      </c>
      <c r="P9" s="205">
        <f t="shared" si="4"/>
        <v>6010</v>
      </c>
      <c r="Q9" s="205">
        <f t="shared" si="4"/>
        <v>6010</v>
      </c>
      <c r="R9" s="205">
        <f t="shared" si="4"/>
        <v>6010</v>
      </c>
      <c r="S9" s="205">
        <f t="shared" si="4"/>
        <v>6010</v>
      </c>
      <c r="T9" s="205">
        <f t="shared" si="4"/>
        <v>6010</v>
      </c>
      <c r="U9" s="205">
        <f t="shared" si="4"/>
        <v>6010</v>
      </c>
      <c r="V9" s="205">
        <f t="shared" si="6"/>
        <v>6010</v>
      </c>
      <c r="W9" s="205">
        <f t="shared" si="6"/>
        <v>6010</v>
      </c>
      <c r="X9" s="205">
        <f t="shared" si="6"/>
        <v>6010</v>
      </c>
      <c r="Y9" s="205">
        <f t="shared" si="6"/>
        <v>6010</v>
      </c>
      <c r="Z9" s="205">
        <f t="shared" si="6"/>
        <v>6010</v>
      </c>
      <c r="AA9" s="205">
        <f t="shared" si="6"/>
        <v>6010</v>
      </c>
      <c r="AB9" s="205">
        <f t="shared" si="6"/>
        <v>6010</v>
      </c>
      <c r="AC9" s="205">
        <f t="shared" si="6"/>
        <v>6010</v>
      </c>
      <c r="AD9" s="205">
        <f t="shared" si="6"/>
        <v>6010</v>
      </c>
      <c r="AE9" s="205">
        <f t="shared" si="6"/>
        <v>6010</v>
      </c>
      <c r="AF9" s="205">
        <f t="shared" si="6"/>
        <v>6010</v>
      </c>
      <c r="AG9" s="205">
        <f t="shared" si="6"/>
        <v>6010</v>
      </c>
      <c r="AH9" s="205">
        <f t="shared" si="6"/>
        <v>6010</v>
      </c>
      <c r="AI9" s="205">
        <f t="shared" si="6"/>
        <v>6010</v>
      </c>
      <c r="AJ9" s="205">
        <f t="shared" si="6"/>
        <v>6010</v>
      </c>
      <c r="AK9" s="205">
        <f t="shared" si="6"/>
        <v>6010</v>
      </c>
      <c r="AL9" s="205">
        <f t="shared" si="7"/>
        <v>6010</v>
      </c>
      <c r="AM9" s="205">
        <f t="shared" si="7"/>
        <v>6010</v>
      </c>
      <c r="AN9" s="205">
        <f t="shared" si="7"/>
        <v>6010</v>
      </c>
      <c r="AO9" s="205">
        <f t="shared" si="7"/>
        <v>6010</v>
      </c>
      <c r="AP9" s="205">
        <f t="shared" si="7"/>
        <v>6010</v>
      </c>
      <c r="AQ9" s="205">
        <f t="shared" si="7"/>
        <v>6010</v>
      </c>
      <c r="AR9" s="205">
        <f t="shared" si="7"/>
        <v>6010</v>
      </c>
      <c r="AS9" s="205">
        <f t="shared" si="7"/>
        <v>6010</v>
      </c>
      <c r="AT9" s="205">
        <f t="shared" si="7"/>
        <v>6010</v>
      </c>
      <c r="AU9" s="205">
        <f t="shared" si="7"/>
        <v>6010</v>
      </c>
      <c r="AV9" s="205">
        <f t="shared" si="7"/>
        <v>6010</v>
      </c>
      <c r="AW9" s="205">
        <f t="shared" si="7"/>
        <v>6010</v>
      </c>
      <c r="AX9" s="205">
        <f t="shared" si="1"/>
        <v>6010</v>
      </c>
      <c r="AY9" s="205">
        <f t="shared" si="1"/>
        <v>6010</v>
      </c>
      <c r="AZ9" s="205">
        <f t="shared" si="1"/>
        <v>6010</v>
      </c>
      <c r="BA9" s="205">
        <f t="shared" si="1"/>
        <v>6010</v>
      </c>
      <c r="BB9" s="205">
        <f t="shared" si="1"/>
        <v>6010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36000</v>
      </c>
      <c r="E10" s="204">
        <f>Income!E79</f>
        <v>244800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244800</v>
      </c>
      <c r="BD10" s="205">
        <f t="shared" si="1"/>
        <v>244800</v>
      </c>
      <c r="BE10" s="205">
        <f t="shared" si="1"/>
        <v>244800</v>
      </c>
      <c r="BF10" s="205">
        <f t="shared" si="1"/>
        <v>244800</v>
      </c>
      <c r="BG10" s="205">
        <f t="shared" si="1"/>
        <v>244800</v>
      </c>
      <c r="BH10" s="205">
        <f t="shared" si="1"/>
        <v>244800</v>
      </c>
      <c r="BI10" s="205">
        <f t="shared" si="1"/>
        <v>244800</v>
      </c>
      <c r="BJ10" s="205">
        <f t="shared" si="1"/>
        <v>244800</v>
      </c>
      <c r="BK10" s="205">
        <f t="shared" si="1"/>
        <v>244800</v>
      </c>
      <c r="BL10" s="205">
        <f t="shared" si="1"/>
        <v>244800</v>
      </c>
      <c r="BM10" s="205">
        <f t="shared" si="1"/>
        <v>244800</v>
      </c>
      <c r="BN10" s="205">
        <f t="shared" si="1"/>
        <v>244800</v>
      </c>
      <c r="BO10" s="205">
        <f t="shared" si="1"/>
        <v>244800</v>
      </c>
      <c r="BP10" s="205">
        <f t="shared" si="1"/>
        <v>244800</v>
      </c>
      <c r="BQ10" s="205">
        <f t="shared" si="1"/>
        <v>244800</v>
      </c>
      <c r="BR10" s="205">
        <f t="shared" ref="AX10:BZ18" si="8">IF(BR$2&lt;=($B$2+$C$2+$D$2),IF(BR$2&lt;=($B$2+$C$2),IF(BR$2&lt;=$B$2,$B10,$C10),$D10),$E10)</f>
        <v>244800</v>
      </c>
      <c r="BS10" s="205">
        <f t="shared" si="8"/>
        <v>244800</v>
      </c>
      <c r="BT10" s="205">
        <f t="shared" si="8"/>
        <v>244800</v>
      </c>
      <c r="BU10" s="205">
        <f t="shared" si="8"/>
        <v>244800</v>
      </c>
      <c r="BV10" s="205">
        <f t="shared" si="8"/>
        <v>244800</v>
      </c>
      <c r="BW10" s="205">
        <f t="shared" si="8"/>
        <v>244800</v>
      </c>
      <c r="BX10" s="205">
        <f t="shared" si="8"/>
        <v>244800</v>
      </c>
      <c r="BY10" s="205">
        <f t="shared" si="8"/>
        <v>244800</v>
      </c>
      <c r="BZ10" s="205">
        <f t="shared" si="8"/>
        <v>244800</v>
      </c>
      <c r="CA10" s="205">
        <f t="shared" si="2"/>
        <v>244800</v>
      </c>
      <c r="CB10" s="205">
        <f t="shared" si="2"/>
        <v>244800</v>
      </c>
      <c r="CC10" s="205">
        <f t="shared" si="2"/>
        <v>244800</v>
      </c>
      <c r="CD10" s="205">
        <f t="shared" si="2"/>
        <v>244800</v>
      </c>
      <c r="CE10" s="205">
        <f t="shared" si="2"/>
        <v>244800</v>
      </c>
      <c r="CF10" s="205">
        <f t="shared" si="2"/>
        <v>244800</v>
      </c>
      <c r="CG10" s="205">
        <f t="shared" si="2"/>
        <v>244800</v>
      </c>
      <c r="CH10" s="205">
        <f t="shared" si="2"/>
        <v>244800</v>
      </c>
      <c r="CI10" s="205">
        <f t="shared" si="2"/>
        <v>244800</v>
      </c>
      <c r="CJ10" s="205">
        <f t="shared" si="2"/>
        <v>244800</v>
      </c>
      <c r="CK10" s="205">
        <f t="shared" si="2"/>
        <v>244800</v>
      </c>
      <c r="CL10" s="205">
        <f t="shared" si="2"/>
        <v>244800</v>
      </c>
      <c r="CM10" s="205">
        <f t="shared" si="2"/>
        <v>244800</v>
      </c>
      <c r="CN10" s="205">
        <f t="shared" si="2"/>
        <v>244800</v>
      </c>
      <c r="CO10" s="205">
        <f t="shared" si="2"/>
        <v>244800</v>
      </c>
      <c r="CP10" s="205">
        <f t="shared" si="2"/>
        <v>244800</v>
      </c>
      <c r="CQ10" s="205">
        <f t="shared" si="2"/>
        <v>244800</v>
      </c>
      <c r="CR10" s="205">
        <f t="shared" si="2"/>
        <v>244800</v>
      </c>
      <c r="CS10" s="205">
        <f t="shared" si="3"/>
        <v>244800</v>
      </c>
      <c r="CT10" s="205">
        <f t="shared" si="3"/>
        <v>244800</v>
      </c>
      <c r="CU10" s="205">
        <f t="shared" si="3"/>
        <v>244800</v>
      </c>
      <c r="CV10" s="205">
        <f t="shared" si="3"/>
        <v>244800</v>
      </c>
      <c r="CW10" s="205">
        <f t="shared" si="3"/>
        <v>244800</v>
      </c>
      <c r="CX10" s="205">
        <f t="shared" si="3"/>
        <v>244800</v>
      </c>
      <c r="CY10" s="205">
        <f t="shared" si="3"/>
        <v>244800</v>
      </c>
      <c r="CZ10" s="205">
        <f t="shared" si="3"/>
        <v>244800</v>
      </c>
      <c r="DA10" s="205">
        <f t="shared" si="3"/>
        <v>244800</v>
      </c>
      <c r="DB10" s="205"/>
    </row>
    <row r="11" spans="1:106">
      <c r="A11" s="202" t="str">
        <f>Income!A81</f>
        <v>Self - employment</v>
      </c>
      <c r="B11" s="204">
        <f>Income!B81</f>
        <v>3600</v>
      </c>
      <c r="C11" s="204">
        <f>Income!C81</f>
        <v>4100</v>
      </c>
      <c r="D11" s="204">
        <f>Income!D81</f>
        <v>3600</v>
      </c>
      <c r="E11" s="204">
        <f>Income!E81</f>
        <v>7200</v>
      </c>
      <c r="F11" s="205">
        <f t="shared" si="4"/>
        <v>3600</v>
      </c>
      <c r="G11" s="205">
        <f t="shared" si="4"/>
        <v>3600</v>
      </c>
      <c r="H11" s="205">
        <f t="shared" si="4"/>
        <v>3600</v>
      </c>
      <c r="I11" s="205">
        <f t="shared" si="4"/>
        <v>3600</v>
      </c>
      <c r="J11" s="205">
        <f t="shared" si="4"/>
        <v>3600</v>
      </c>
      <c r="K11" s="205">
        <f t="shared" si="4"/>
        <v>3600</v>
      </c>
      <c r="L11" s="205">
        <f t="shared" si="4"/>
        <v>3600</v>
      </c>
      <c r="M11" s="205">
        <f t="shared" si="4"/>
        <v>3600</v>
      </c>
      <c r="N11" s="205">
        <f t="shared" si="4"/>
        <v>3600</v>
      </c>
      <c r="O11" s="205">
        <f t="shared" si="4"/>
        <v>3600</v>
      </c>
      <c r="P11" s="205">
        <f t="shared" si="4"/>
        <v>3600</v>
      </c>
      <c r="Q11" s="205">
        <f t="shared" si="4"/>
        <v>3600</v>
      </c>
      <c r="R11" s="205">
        <f t="shared" si="4"/>
        <v>3600</v>
      </c>
      <c r="S11" s="205">
        <f t="shared" si="4"/>
        <v>3600</v>
      </c>
      <c r="T11" s="205">
        <f t="shared" si="4"/>
        <v>3600</v>
      </c>
      <c r="U11" s="205">
        <f t="shared" si="4"/>
        <v>3600</v>
      </c>
      <c r="V11" s="205">
        <f t="shared" si="6"/>
        <v>3600</v>
      </c>
      <c r="W11" s="205">
        <f t="shared" si="6"/>
        <v>3600</v>
      </c>
      <c r="X11" s="205">
        <f t="shared" si="6"/>
        <v>3600</v>
      </c>
      <c r="Y11" s="205">
        <f t="shared" si="6"/>
        <v>3600</v>
      </c>
      <c r="Z11" s="205">
        <f t="shared" si="6"/>
        <v>3600</v>
      </c>
      <c r="AA11" s="205">
        <f t="shared" si="6"/>
        <v>3600</v>
      </c>
      <c r="AB11" s="205">
        <f t="shared" si="6"/>
        <v>3600</v>
      </c>
      <c r="AC11" s="205">
        <f t="shared" si="6"/>
        <v>3600</v>
      </c>
      <c r="AD11" s="205">
        <f t="shared" si="6"/>
        <v>3600</v>
      </c>
      <c r="AE11" s="205">
        <f t="shared" si="6"/>
        <v>3600</v>
      </c>
      <c r="AF11" s="205">
        <f t="shared" si="6"/>
        <v>3600</v>
      </c>
      <c r="AG11" s="205">
        <f t="shared" si="6"/>
        <v>3600</v>
      </c>
      <c r="AH11" s="205">
        <f t="shared" si="6"/>
        <v>3600</v>
      </c>
      <c r="AI11" s="205">
        <f t="shared" si="6"/>
        <v>3600</v>
      </c>
      <c r="AJ11" s="205">
        <f t="shared" si="6"/>
        <v>3600</v>
      </c>
      <c r="AK11" s="205">
        <f t="shared" si="6"/>
        <v>3600</v>
      </c>
      <c r="AL11" s="205">
        <f t="shared" si="7"/>
        <v>3600</v>
      </c>
      <c r="AM11" s="205">
        <f t="shared" si="7"/>
        <v>3600</v>
      </c>
      <c r="AN11" s="205">
        <f t="shared" si="7"/>
        <v>3600</v>
      </c>
      <c r="AO11" s="205">
        <f t="shared" si="7"/>
        <v>3600</v>
      </c>
      <c r="AP11" s="205">
        <f t="shared" si="7"/>
        <v>3600</v>
      </c>
      <c r="AQ11" s="205">
        <f t="shared" si="7"/>
        <v>3600</v>
      </c>
      <c r="AR11" s="205">
        <f t="shared" si="7"/>
        <v>3600</v>
      </c>
      <c r="AS11" s="205">
        <f t="shared" si="7"/>
        <v>3600</v>
      </c>
      <c r="AT11" s="205">
        <f t="shared" si="7"/>
        <v>3600</v>
      </c>
      <c r="AU11" s="205">
        <f t="shared" si="7"/>
        <v>3600</v>
      </c>
      <c r="AV11" s="205">
        <f t="shared" si="7"/>
        <v>3600</v>
      </c>
      <c r="AW11" s="205">
        <f t="shared" si="7"/>
        <v>3600</v>
      </c>
      <c r="AX11" s="205">
        <f t="shared" si="8"/>
        <v>3600</v>
      </c>
      <c r="AY11" s="205">
        <f t="shared" si="8"/>
        <v>3600</v>
      </c>
      <c r="AZ11" s="205">
        <f t="shared" si="8"/>
        <v>3600</v>
      </c>
      <c r="BA11" s="205">
        <f t="shared" si="8"/>
        <v>3600</v>
      </c>
      <c r="BB11" s="205">
        <f t="shared" si="8"/>
        <v>3600</v>
      </c>
      <c r="BC11" s="205">
        <f t="shared" si="8"/>
        <v>7200</v>
      </c>
      <c r="BD11" s="205">
        <f t="shared" si="8"/>
        <v>7200</v>
      </c>
      <c r="BE11" s="205">
        <f t="shared" si="8"/>
        <v>7200</v>
      </c>
      <c r="BF11" s="205">
        <f t="shared" si="8"/>
        <v>7200</v>
      </c>
      <c r="BG11" s="205">
        <f t="shared" si="8"/>
        <v>7200</v>
      </c>
      <c r="BH11" s="205">
        <f t="shared" si="8"/>
        <v>7200</v>
      </c>
      <c r="BI11" s="205">
        <f t="shared" si="8"/>
        <v>7200</v>
      </c>
      <c r="BJ11" s="205">
        <f t="shared" si="8"/>
        <v>7200</v>
      </c>
      <c r="BK11" s="205">
        <f t="shared" si="8"/>
        <v>7200</v>
      </c>
      <c r="BL11" s="205">
        <f t="shared" si="8"/>
        <v>7200</v>
      </c>
      <c r="BM11" s="205">
        <f t="shared" si="8"/>
        <v>7200</v>
      </c>
      <c r="BN11" s="205">
        <f t="shared" si="8"/>
        <v>7200</v>
      </c>
      <c r="BO11" s="205">
        <f t="shared" si="8"/>
        <v>7200</v>
      </c>
      <c r="BP11" s="205">
        <f t="shared" si="8"/>
        <v>7200</v>
      </c>
      <c r="BQ11" s="205">
        <f t="shared" si="8"/>
        <v>7200</v>
      </c>
      <c r="BR11" s="205">
        <f t="shared" si="8"/>
        <v>7200</v>
      </c>
      <c r="BS11" s="205">
        <f t="shared" si="8"/>
        <v>7200</v>
      </c>
      <c r="BT11" s="205">
        <f t="shared" si="8"/>
        <v>7200</v>
      </c>
      <c r="BU11" s="205">
        <f t="shared" si="8"/>
        <v>7200</v>
      </c>
      <c r="BV11" s="205">
        <f t="shared" si="8"/>
        <v>7200</v>
      </c>
      <c r="BW11" s="205">
        <f t="shared" si="8"/>
        <v>7200</v>
      </c>
      <c r="BX11" s="205">
        <f t="shared" si="8"/>
        <v>7200</v>
      </c>
      <c r="BY11" s="205">
        <f t="shared" si="8"/>
        <v>7200</v>
      </c>
      <c r="BZ11" s="205">
        <f t="shared" si="8"/>
        <v>7200</v>
      </c>
      <c r="CA11" s="205">
        <f t="shared" si="2"/>
        <v>7200</v>
      </c>
      <c r="CB11" s="205">
        <f t="shared" si="2"/>
        <v>7200</v>
      </c>
      <c r="CC11" s="205">
        <f t="shared" si="2"/>
        <v>7200</v>
      </c>
      <c r="CD11" s="205">
        <f t="shared" si="2"/>
        <v>7200</v>
      </c>
      <c r="CE11" s="205">
        <f t="shared" si="2"/>
        <v>7200</v>
      </c>
      <c r="CF11" s="205">
        <f t="shared" si="2"/>
        <v>7200</v>
      </c>
      <c r="CG11" s="205">
        <f t="shared" si="2"/>
        <v>7200</v>
      </c>
      <c r="CH11" s="205">
        <f t="shared" si="2"/>
        <v>7200</v>
      </c>
      <c r="CI11" s="205">
        <f t="shared" si="2"/>
        <v>7200</v>
      </c>
      <c r="CJ11" s="205">
        <f t="shared" si="2"/>
        <v>7200</v>
      </c>
      <c r="CK11" s="205">
        <f t="shared" si="2"/>
        <v>7200</v>
      </c>
      <c r="CL11" s="205">
        <f t="shared" si="2"/>
        <v>7200</v>
      </c>
      <c r="CM11" s="205">
        <f t="shared" si="2"/>
        <v>7200</v>
      </c>
      <c r="CN11" s="205">
        <f t="shared" si="2"/>
        <v>7200</v>
      </c>
      <c r="CO11" s="205">
        <f t="shared" si="2"/>
        <v>7200</v>
      </c>
      <c r="CP11" s="205">
        <f t="shared" si="2"/>
        <v>7200</v>
      </c>
      <c r="CQ11" s="205">
        <f t="shared" si="2"/>
        <v>7200</v>
      </c>
      <c r="CR11" s="205">
        <f t="shared" si="2"/>
        <v>7200</v>
      </c>
      <c r="CS11" s="205">
        <f t="shared" si="3"/>
        <v>7200</v>
      </c>
      <c r="CT11" s="205">
        <f t="shared" si="3"/>
        <v>7200</v>
      </c>
      <c r="CU11" s="205">
        <f t="shared" si="3"/>
        <v>7200</v>
      </c>
      <c r="CV11" s="205">
        <f t="shared" si="3"/>
        <v>7200</v>
      </c>
      <c r="CW11" s="205">
        <f t="shared" si="3"/>
        <v>7200</v>
      </c>
      <c r="CX11" s="205">
        <f t="shared" si="3"/>
        <v>7200</v>
      </c>
      <c r="CY11" s="205">
        <f t="shared" si="3"/>
        <v>7200</v>
      </c>
      <c r="CZ11" s="205">
        <f t="shared" si="3"/>
        <v>7200</v>
      </c>
      <c r="DA11" s="205">
        <f t="shared" si="3"/>
        <v>7200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840</v>
      </c>
      <c r="D12" s="204">
        <f>Income!D82</f>
        <v>7200</v>
      </c>
      <c r="E12" s="204">
        <f>Income!E82</f>
        <v>17280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17280</v>
      </c>
      <c r="BD12" s="205">
        <f t="shared" si="8"/>
        <v>17280</v>
      </c>
      <c r="BE12" s="205">
        <f t="shared" si="8"/>
        <v>17280</v>
      </c>
      <c r="BF12" s="205">
        <f t="shared" si="8"/>
        <v>17280</v>
      </c>
      <c r="BG12" s="205">
        <f t="shared" si="8"/>
        <v>17280</v>
      </c>
      <c r="BH12" s="205">
        <f t="shared" si="8"/>
        <v>17280</v>
      </c>
      <c r="BI12" s="205">
        <f t="shared" si="8"/>
        <v>17280</v>
      </c>
      <c r="BJ12" s="205">
        <f t="shared" si="8"/>
        <v>17280</v>
      </c>
      <c r="BK12" s="205">
        <f t="shared" si="8"/>
        <v>17280</v>
      </c>
      <c r="BL12" s="205">
        <f t="shared" si="8"/>
        <v>17280</v>
      </c>
      <c r="BM12" s="205">
        <f t="shared" si="8"/>
        <v>17280</v>
      </c>
      <c r="BN12" s="205">
        <f t="shared" si="8"/>
        <v>17280</v>
      </c>
      <c r="BO12" s="205">
        <f t="shared" si="8"/>
        <v>17280</v>
      </c>
      <c r="BP12" s="205">
        <f t="shared" si="8"/>
        <v>17280</v>
      </c>
      <c r="BQ12" s="205">
        <f t="shared" si="8"/>
        <v>17280</v>
      </c>
      <c r="BR12" s="205">
        <f t="shared" si="8"/>
        <v>17280</v>
      </c>
      <c r="BS12" s="205">
        <f t="shared" si="8"/>
        <v>17280</v>
      </c>
      <c r="BT12" s="205">
        <f t="shared" si="8"/>
        <v>17280</v>
      </c>
      <c r="BU12" s="205">
        <f t="shared" si="8"/>
        <v>17280</v>
      </c>
      <c r="BV12" s="205">
        <f t="shared" si="8"/>
        <v>17280</v>
      </c>
      <c r="BW12" s="205">
        <f t="shared" si="8"/>
        <v>17280</v>
      </c>
      <c r="BX12" s="205">
        <f t="shared" si="8"/>
        <v>17280</v>
      </c>
      <c r="BY12" s="205">
        <f t="shared" si="8"/>
        <v>17280</v>
      </c>
      <c r="BZ12" s="205">
        <f t="shared" si="8"/>
        <v>17280</v>
      </c>
      <c r="CA12" s="205">
        <f t="shared" si="2"/>
        <v>17280</v>
      </c>
      <c r="CB12" s="205">
        <f t="shared" si="2"/>
        <v>17280</v>
      </c>
      <c r="CC12" s="205">
        <f t="shared" si="2"/>
        <v>17280</v>
      </c>
      <c r="CD12" s="205">
        <f t="shared" si="2"/>
        <v>17280</v>
      </c>
      <c r="CE12" s="205">
        <f t="shared" si="2"/>
        <v>17280</v>
      </c>
      <c r="CF12" s="205">
        <f t="shared" si="2"/>
        <v>17280</v>
      </c>
      <c r="CG12" s="205">
        <f t="shared" si="2"/>
        <v>17280</v>
      </c>
      <c r="CH12" s="205">
        <f t="shared" si="2"/>
        <v>17280</v>
      </c>
      <c r="CI12" s="205">
        <f t="shared" si="2"/>
        <v>17280</v>
      </c>
      <c r="CJ12" s="205">
        <f t="shared" si="2"/>
        <v>17280</v>
      </c>
      <c r="CK12" s="205">
        <f t="shared" si="2"/>
        <v>17280</v>
      </c>
      <c r="CL12" s="205">
        <f t="shared" si="2"/>
        <v>17280</v>
      </c>
      <c r="CM12" s="205">
        <f t="shared" si="2"/>
        <v>17280</v>
      </c>
      <c r="CN12" s="205">
        <f t="shared" si="2"/>
        <v>17280</v>
      </c>
      <c r="CO12" s="205">
        <f t="shared" si="2"/>
        <v>17280</v>
      </c>
      <c r="CP12" s="205">
        <f t="shared" si="2"/>
        <v>17280</v>
      </c>
      <c r="CQ12" s="205">
        <f t="shared" si="2"/>
        <v>17280</v>
      </c>
      <c r="CR12" s="205">
        <f t="shared" si="2"/>
        <v>17280</v>
      </c>
      <c r="CS12" s="205">
        <f t="shared" si="3"/>
        <v>17280</v>
      </c>
      <c r="CT12" s="205">
        <f t="shared" si="3"/>
        <v>17280</v>
      </c>
      <c r="CU12" s="205">
        <f t="shared" si="3"/>
        <v>17280</v>
      </c>
      <c r="CV12" s="205">
        <f t="shared" si="3"/>
        <v>17280</v>
      </c>
      <c r="CW12" s="205">
        <f t="shared" si="3"/>
        <v>17280</v>
      </c>
      <c r="CX12" s="205">
        <f t="shared" si="3"/>
        <v>17280</v>
      </c>
      <c r="CY12" s="205">
        <f t="shared" si="3"/>
        <v>17280</v>
      </c>
      <c r="CZ12" s="205">
        <f t="shared" si="3"/>
        <v>17280</v>
      </c>
      <c r="DA12" s="205">
        <f t="shared" si="3"/>
        <v>17280</v>
      </c>
      <c r="DB12" s="205"/>
    </row>
    <row r="13" spans="1:106">
      <c r="A13" s="202" t="str">
        <f>Income!A83</f>
        <v>Food transfer - official</v>
      </c>
      <c r="B13" s="204">
        <f>Income!B83</f>
        <v>653.87297940428346</v>
      </c>
      <c r="C13" s="204">
        <f>Income!C83</f>
        <v>641.90667651322462</v>
      </c>
      <c r="D13" s="204">
        <f>Income!D83</f>
        <v>0</v>
      </c>
      <c r="E13" s="204">
        <f>Income!E83</f>
        <v>0</v>
      </c>
      <c r="F13" s="205">
        <f t="shared" si="4"/>
        <v>653.87297940428346</v>
      </c>
      <c r="G13" s="205">
        <f t="shared" si="4"/>
        <v>653.87297940428346</v>
      </c>
      <c r="H13" s="205">
        <f t="shared" si="4"/>
        <v>653.87297940428346</v>
      </c>
      <c r="I13" s="205">
        <f t="shared" si="4"/>
        <v>653.87297940428346</v>
      </c>
      <c r="J13" s="205">
        <f t="shared" si="4"/>
        <v>653.87297940428346</v>
      </c>
      <c r="K13" s="205">
        <f t="shared" si="4"/>
        <v>653.87297940428346</v>
      </c>
      <c r="L13" s="205">
        <f t="shared" si="4"/>
        <v>653.87297940428346</v>
      </c>
      <c r="M13" s="205">
        <f t="shared" si="4"/>
        <v>653.87297940428346</v>
      </c>
      <c r="N13" s="205">
        <f t="shared" si="4"/>
        <v>653.87297940428346</v>
      </c>
      <c r="O13" s="205">
        <f t="shared" si="4"/>
        <v>653.87297940428346</v>
      </c>
      <c r="P13" s="205">
        <f t="shared" si="4"/>
        <v>653.87297940428346</v>
      </c>
      <c r="Q13" s="205">
        <f t="shared" si="4"/>
        <v>653.87297940428346</v>
      </c>
      <c r="R13" s="205">
        <f t="shared" si="4"/>
        <v>653.87297940428346</v>
      </c>
      <c r="S13" s="205">
        <f t="shared" si="4"/>
        <v>653.87297940428346</v>
      </c>
      <c r="T13" s="205">
        <f t="shared" si="4"/>
        <v>653.87297940428346</v>
      </c>
      <c r="U13" s="205">
        <f t="shared" si="4"/>
        <v>653.87297940428346</v>
      </c>
      <c r="V13" s="205">
        <f t="shared" si="6"/>
        <v>653.87297940428346</v>
      </c>
      <c r="W13" s="205">
        <f t="shared" si="6"/>
        <v>653.87297940428346</v>
      </c>
      <c r="X13" s="205">
        <f t="shared" si="6"/>
        <v>653.87297940428346</v>
      </c>
      <c r="Y13" s="205">
        <f t="shared" si="6"/>
        <v>653.87297940428346</v>
      </c>
      <c r="Z13" s="205">
        <f t="shared" si="6"/>
        <v>653.87297940428346</v>
      </c>
      <c r="AA13" s="205">
        <f t="shared" si="6"/>
        <v>653.87297940428346</v>
      </c>
      <c r="AB13" s="205">
        <f t="shared" si="6"/>
        <v>653.87297940428346</v>
      </c>
      <c r="AC13" s="205">
        <f t="shared" si="6"/>
        <v>653.87297940428346</v>
      </c>
      <c r="AD13" s="205">
        <f t="shared" si="6"/>
        <v>653.87297940428346</v>
      </c>
      <c r="AE13" s="205">
        <f t="shared" si="6"/>
        <v>653.87297940428346</v>
      </c>
      <c r="AF13" s="205">
        <f t="shared" si="6"/>
        <v>653.87297940428346</v>
      </c>
      <c r="AG13" s="205">
        <f t="shared" si="6"/>
        <v>653.87297940428346</v>
      </c>
      <c r="AH13" s="205">
        <f t="shared" si="6"/>
        <v>653.87297940428346</v>
      </c>
      <c r="AI13" s="205">
        <f t="shared" si="6"/>
        <v>653.87297940428346</v>
      </c>
      <c r="AJ13" s="205">
        <f t="shared" si="6"/>
        <v>653.87297940428346</v>
      </c>
      <c r="AK13" s="205">
        <f t="shared" si="6"/>
        <v>653.87297940428346</v>
      </c>
      <c r="AL13" s="205">
        <f t="shared" si="7"/>
        <v>653.87297940428346</v>
      </c>
      <c r="AM13" s="205">
        <f t="shared" si="7"/>
        <v>653.87297940428346</v>
      </c>
      <c r="AN13" s="205">
        <f t="shared" si="7"/>
        <v>653.87297940428346</v>
      </c>
      <c r="AO13" s="205">
        <f t="shared" si="7"/>
        <v>653.87297940428346</v>
      </c>
      <c r="AP13" s="205">
        <f t="shared" si="7"/>
        <v>653.87297940428346</v>
      </c>
      <c r="AQ13" s="205">
        <f t="shared" si="7"/>
        <v>653.87297940428346</v>
      </c>
      <c r="AR13" s="205">
        <f t="shared" si="7"/>
        <v>653.87297940428346</v>
      </c>
      <c r="AS13" s="205">
        <f t="shared" si="7"/>
        <v>653.87297940428346</v>
      </c>
      <c r="AT13" s="205">
        <f t="shared" si="7"/>
        <v>653.87297940428346</v>
      </c>
      <c r="AU13" s="205">
        <f t="shared" si="7"/>
        <v>653.87297940428346</v>
      </c>
      <c r="AV13" s="205">
        <f t="shared" si="7"/>
        <v>653.87297940428346</v>
      </c>
      <c r="AW13" s="205">
        <f t="shared" si="7"/>
        <v>653.87297940428346</v>
      </c>
      <c r="AX13" s="205">
        <f t="shared" si="8"/>
        <v>653.87297940428346</v>
      </c>
      <c r="AY13" s="205">
        <f t="shared" si="8"/>
        <v>653.87297940428346</v>
      </c>
      <c r="AZ13" s="205">
        <f t="shared" si="8"/>
        <v>653.87297940428346</v>
      </c>
      <c r="BA13" s="205">
        <f t="shared" si="8"/>
        <v>653.87297940428346</v>
      </c>
      <c r="BB13" s="205">
        <f t="shared" si="8"/>
        <v>653.87297940428346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19980.908313376669</v>
      </c>
      <c r="C14" s="204">
        <f>Income!C85</f>
        <v>19980.908313376669</v>
      </c>
      <c r="D14" s="204">
        <f>Income!D85</f>
        <v>8078.9240506329124</v>
      </c>
      <c r="E14" s="204">
        <f>Income!E85</f>
        <v>9694.7088607594942</v>
      </c>
      <c r="F14" s="205">
        <f t="shared" si="4"/>
        <v>19980.908313376669</v>
      </c>
      <c r="G14" s="205">
        <f t="shared" si="4"/>
        <v>19980.908313376669</v>
      </c>
      <c r="H14" s="205">
        <f t="shared" si="4"/>
        <v>19980.908313376669</v>
      </c>
      <c r="I14" s="205">
        <f t="shared" si="4"/>
        <v>19980.908313376669</v>
      </c>
      <c r="J14" s="205">
        <f t="shared" si="4"/>
        <v>19980.908313376669</v>
      </c>
      <c r="K14" s="205">
        <f t="shared" si="4"/>
        <v>19980.908313376669</v>
      </c>
      <c r="L14" s="205">
        <f t="shared" si="4"/>
        <v>19980.908313376669</v>
      </c>
      <c r="M14" s="205">
        <f t="shared" si="4"/>
        <v>19980.908313376669</v>
      </c>
      <c r="N14" s="205">
        <f t="shared" si="4"/>
        <v>19980.908313376669</v>
      </c>
      <c r="O14" s="205">
        <f t="shared" si="4"/>
        <v>19980.908313376669</v>
      </c>
      <c r="P14" s="205">
        <f t="shared" si="4"/>
        <v>19980.908313376669</v>
      </c>
      <c r="Q14" s="205">
        <f t="shared" si="4"/>
        <v>19980.908313376669</v>
      </c>
      <c r="R14" s="205">
        <f t="shared" si="4"/>
        <v>19980.908313376669</v>
      </c>
      <c r="S14" s="205">
        <f t="shared" si="4"/>
        <v>19980.908313376669</v>
      </c>
      <c r="T14" s="205">
        <f t="shared" si="4"/>
        <v>19980.908313376669</v>
      </c>
      <c r="U14" s="205">
        <f t="shared" si="4"/>
        <v>19980.908313376669</v>
      </c>
      <c r="V14" s="205">
        <f t="shared" si="6"/>
        <v>19980.908313376669</v>
      </c>
      <c r="W14" s="205">
        <f t="shared" si="6"/>
        <v>19980.908313376669</v>
      </c>
      <c r="X14" s="205">
        <f t="shared" si="6"/>
        <v>19980.908313376669</v>
      </c>
      <c r="Y14" s="205">
        <f t="shared" si="6"/>
        <v>19980.908313376669</v>
      </c>
      <c r="Z14" s="205">
        <f t="shared" si="6"/>
        <v>19980.908313376669</v>
      </c>
      <c r="AA14" s="205">
        <f t="shared" si="6"/>
        <v>19980.908313376669</v>
      </c>
      <c r="AB14" s="205">
        <f t="shared" si="6"/>
        <v>19980.908313376669</v>
      </c>
      <c r="AC14" s="205">
        <f t="shared" si="6"/>
        <v>19980.908313376669</v>
      </c>
      <c r="AD14" s="205">
        <f t="shared" si="6"/>
        <v>19980.908313376669</v>
      </c>
      <c r="AE14" s="205">
        <f t="shared" si="6"/>
        <v>19980.908313376669</v>
      </c>
      <c r="AF14" s="205">
        <f t="shared" si="6"/>
        <v>19980.908313376669</v>
      </c>
      <c r="AG14" s="205">
        <f t="shared" si="6"/>
        <v>19980.908313376669</v>
      </c>
      <c r="AH14" s="205">
        <f t="shared" si="6"/>
        <v>19980.908313376669</v>
      </c>
      <c r="AI14" s="205">
        <f t="shared" si="6"/>
        <v>19980.908313376669</v>
      </c>
      <c r="AJ14" s="205">
        <f t="shared" si="6"/>
        <v>19980.908313376669</v>
      </c>
      <c r="AK14" s="205">
        <f t="shared" si="6"/>
        <v>19980.908313376669</v>
      </c>
      <c r="AL14" s="205">
        <f t="shared" si="7"/>
        <v>19980.908313376669</v>
      </c>
      <c r="AM14" s="205">
        <f t="shared" si="7"/>
        <v>19980.908313376669</v>
      </c>
      <c r="AN14" s="205">
        <f t="shared" si="7"/>
        <v>19980.908313376669</v>
      </c>
      <c r="AO14" s="205">
        <f t="shared" si="7"/>
        <v>19980.908313376669</v>
      </c>
      <c r="AP14" s="205">
        <f t="shared" si="7"/>
        <v>19980.908313376669</v>
      </c>
      <c r="AQ14" s="205">
        <f t="shared" si="7"/>
        <v>19980.908313376669</v>
      </c>
      <c r="AR14" s="205">
        <f t="shared" si="7"/>
        <v>19980.908313376669</v>
      </c>
      <c r="AS14" s="205">
        <f t="shared" si="7"/>
        <v>19980.908313376669</v>
      </c>
      <c r="AT14" s="205">
        <f t="shared" si="7"/>
        <v>19980.908313376669</v>
      </c>
      <c r="AU14" s="205">
        <f t="shared" si="7"/>
        <v>19980.908313376669</v>
      </c>
      <c r="AV14" s="205">
        <f t="shared" si="7"/>
        <v>19980.908313376669</v>
      </c>
      <c r="AW14" s="205">
        <f t="shared" si="7"/>
        <v>19980.908313376669</v>
      </c>
      <c r="AX14" s="205">
        <f t="shared" si="7"/>
        <v>19980.908313376669</v>
      </c>
      <c r="AY14" s="205">
        <f t="shared" si="7"/>
        <v>19980.908313376669</v>
      </c>
      <c r="AZ14" s="205">
        <f t="shared" si="7"/>
        <v>19980.908313376669</v>
      </c>
      <c r="BA14" s="205">
        <f t="shared" si="7"/>
        <v>19980.908313376669</v>
      </c>
      <c r="BB14" s="205">
        <f t="shared" si="8"/>
        <v>19980.908313376669</v>
      </c>
      <c r="BC14" s="205">
        <f t="shared" si="8"/>
        <v>9694.7088607594942</v>
      </c>
      <c r="BD14" s="205">
        <f t="shared" si="8"/>
        <v>9694.7088607594942</v>
      </c>
      <c r="BE14" s="205">
        <f t="shared" si="8"/>
        <v>9694.7088607594942</v>
      </c>
      <c r="BF14" s="205">
        <f t="shared" si="8"/>
        <v>9694.7088607594942</v>
      </c>
      <c r="BG14" s="205">
        <f t="shared" si="8"/>
        <v>9694.7088607594942</v>
      </c>
      <c r="BH14" s="205">
        <f t="shared" si="8"/>
        <v>9694.7088607594942</v>
      </c>
      <c r="BI14" s="205">
        <f t="shared" si="8"/>
        <v>9694.7088607594942</v>
      </c>
      <c r="BJ14" s="205">
        <f t="shared" si="8"/>
        <v>9694.7088607594942</v>
      </c>
      <c r="BK14" s="205">
        <f t="shared" si="8"/>
        <v>9694.7088607594942</v>
      </c>
      <c r="BL14" s="205">
        <f t="shared" si="8"/>
        <v>9694.7088607594942</v>
      </c>
      <c r="BM14" s="205">
        <f t="shared" si="8"/>
        <v>9694.7088607594942</v>
      </c>
      <c r="BN14" s="205">
        <f t="shared" si="8"/>
        <v>9694.7088607594942</v>
      </c>
      <c r="BO14" s="205">
        <f t="shared" si="8"/>
        <v>9694.7088607594942</v>
      </c>
      <c r="BP14" s="205">
        <f t="shared" si="8"/>
        <v>9694.7088607594942</v>
      </c>
      <c r="BQ14" s="205">
        <f t="shared" si="8"/>
        <v>9694.7088607594942</v>
      </c>
      <c r="BR14" s="205">
        <f t="shared" si="8"/>
        <v>9694.7088607594942</v>
      </c>
      <c r="BS14" s="205">
        <f t="shared" si="8"/>
        <v>9694.7088607594942</v>
      </c>
      <c r="BT14" s="205">
        <f t="shared" si="8"/>
        <v>9694.7088607594942</v>
      </c>
      <c r="BU14" s="205">
        <f t="shared" si="8"/>
        <v>9694.7088607594942</v>
      </c>
      <c r="BV14" s="205">
        <f t="shared" si="8"/>
        <v>9694.7088607594942</v>
      </c>
      <c r="BW14" s="205">
        <f t="shared" si="8"/>
        <v>9694.7088607594942</v>
      </c>
      <c r="BX14" s="205">
        <f t="shared" si="8"/>
        <v>9694.7088607594942</v>
      </c>
      <c r="BY14" s="205">
        <f t="shared" si="8"/>
        <v>9694.7088607594942</v>
      </c>
      <c r="BZ14" s="205">
        <f t="shared" si="8"/>
        <v>9694.7088607594942</v>
      </c>
      <c r="CA14" s="205">
        <f t="shared" si="2"/>
        <v>9694.7088607594942</v>
      </c>
      <c r="CB14" s="205">
        <f t="shared" si="2"/>
        <v>9694.7088607594942</v>
      </c>
      <c r="CC14" s="205">
        <f t="shared" si="2"/>
        <v>9694.7088607594942</v>
      </c>
      <c r="CD14" s="205">
        <f t="shared" si="2"/>
        <v>9694.7088607594942</v>
      </c>
      <c r="CE14" s="205">
        <f t="shared" si="2"/>
        <v>9694.7088607594942</v>
      </c>
      <c r="CF14" s="205">
        <f t="shared" si="2"/>
        <v>9694.7088607594942</v>
      </c>
      <c r="CG14" s="205">
        <f t="shared" si="2"/>
        <v>9694.7088607594942</v>
      </c>
      <c r="CH14" s="205">
        <f t="shared" si="2"/>
        <v>9694.7088607594942</v>
      </c>
      <c r="CI14" s="205">
        <f t="shared" si="2"/>
        <v>9694.7088607594942</v>
      </c>
      <c r="CJ14" s="205">
        <f t="shared" si="2"/>
        <v>9694.7088607594942</v>
      </c>
      <c r="CK14" s="205">
        <f t="shared" si="2"/>
        <v>9694.7088607594942</v>
      </c>
      <c r="CL14" s="205">
        <f t="shared" si="2"/>
        <v>9694.7088607594942</v>
      </c>
      <c r="CM14" s="205">
        <f t="shared" si="2"/>
        <v>9694.7088607594942</v>
      </c>
      <c r="CN14" s="205">
        <f t="shared" si="2"/>
        <v>9694.7088607594942</v>
      </c>
      <c r="CO14" s="205">
        <f t="shared" si="2"/>
        <v>9694.7088607594942</v>
      </c>
      <c r="CP14" s="205">
        <f t="shared" si="2"/>
        <v>9694.7088607594942</v>
      </c>
      <c r="CQ14" s="205">
        <f t="shared" si="2"/>
        <v>9694.7088607594942</v>
      </c>
      <c r="CR14" s="205">
        <f t="shared" si="2"/>
        <v>9694.7088607594942</v>
      </c>
      <c r="CS14" s="205">
        <f t="shared" si="3"/>
        <v>9694.7088607594942</v>
      </c>
      <c r="CT14" s="205">
        <f t="shared" si="3"/>
        <v>9694.7088607594942</v>
      </c>
      <c r="CU14" s="205">
        <f t="shared" si="3"/>
        <v>9694.7088607594942</v>
      </c>
      <c r="CV14" s="205">
        <f t="shared" si="3"/>
        <v>9694.7088607594942</v>
      </c>
      <c r="CW14" s="205">
        <f t="shared" si="3"/>
        <v>9694.7088607594942</v>
      </c>
      <c r="CX14" s="205">
        <f t="shared" si="3"/>
        <v>9694.7088607594942</v>
      </c>
      <c r="CY14" s="205">
        <f t="shared" si="3"/>
        <v>9694.7088607594942</v>
      </c>
      <c r="CZ14" s="205">
        <f t="shared" si="3"/>
        <v>9694.7088607594942</v>
      </c>
      <c r="DA14" s="205">
        <f t="shared" si="3"/>
        <v>9694.7088607594942</v>
      </c>
      <c r="DB14" s="205"/>
    </row>
    <row r="15" spans="1:106">
      <c r="A15" s="202" t="str">
        <f>Income!A86</f>
        <v>Cash transfer - gifts</v>
      </c>
      <c r="B15" s="204">
        <f>Income!B86</f>
        <v>2400</v>
      </c>
      <c r="C15" s="204">
        <f>Income!C86</f>
        <v>3600</v>
      </c>
      <c r="D15" s="204">
        <f>Income!D86</f>
        <v>24000</v>
      </c>
      <c r="E15" s="204">
        <f>Income!E86</f>
        <v>43200</v>
      </c>
      <c r="F15" s="205">
        <f t="shared" si="4"/>
        <v>2400</v>
      </c>
      <c r="G15" s="205">
        <f t="shared" si="4"/>
        <v>2400</v>
      </c>
      <c r="H15" s="205">
        <f t="shared" si="4"/>
        <v>2400</v>
      </c>
      <c r="I15" s="205">
        <f t="shared" si="4"/>
        <v>2400</v>
      </c>
      <c r="J15" s="205">
        <f t="shared" si="4"/>
        <v>2400</v>
      </c>
      <c r="K15" s="205">
        <f t="shared" si="4"/>
        <v>2400</v>
      </c>
      <c r="L15" s="205">
        <f t="shared" si="4"/>
        <v>2400</v>
      </c>
      <c r="M15" s="205">
        <f t="shared" si="4"/>
        <v>2400</v>
      </c>
      <c r="N15" s="205">
        <f t="shared" si="4"/>
        <v>2400</v>
      </c>
      <c r="O15" s="205">
        <f t="shared" si="4"/>
        <v>2400</v>
      </c>
      <c r="P15" s="205">
        <f t="shared" si="4"/>
        <v>2400</v>
      </c>
      <c r="Q15" s="205">
        <f t="shared" si="4"/>
        <v>2400</v>
      </c>
      <c r="R15" s="205">
        <f t="shared" si="4"/>
        <v>2400</v>
      </c>
      <c r="S15" s="205">
        <f t="shared" si="4"/>
        <v>2400</v>
      </c>
      <c r="T15" s="205">
        <f t="shared" si="4"/>
        <v>2400</v>
      </c>
      <c r="U15" s="205">
        <f t="shared" si="4"/>
        <v>2400</v>
      </c>
      <c r="V15" s="205">
        <f t="shared" si="6"/>
        <v>2400</v>
      </c>
      <c r="W15" s="205">
        <f t="shared" si="6"/>
        <v>2400</v>
      </c>
      <c r="X15" s="205">
        <f t="shared" si="6"/>
        <v>2400</v>
      </c>
      <c r="Y15" s="205">
        <f t="shared" si="6"/>
        <v>2400</v>
      </c>
      <c r="Z15" s="205">
        <f t="shared" si="6"/>
        <v>2400</v>
      </c>
      <c r="AA15" s="205">
        <f t="shared" si="6"/>
        <v>2400</v>
      </c>
      <c r="AB15" s="205">
        <f t="shared" si="6"/>
        <v>2400</v>
      </c>
      <c r="AC15" s="205">
        <f t="shared" si="6"/>
        <v>2400</v>
      </c>
      <c r="AD15" s="205">
        <f t="shared" si="6"/>
        <v>2400</v>
      </c>
      <c r="AE15" s="205">
        <f t="shared" si="6"/>
        <v>2400</v>
      </c>
      <c r="AF15" s="205">
        <f t="shared" si="6"/>
        <v>2400</v>
      </c>
      <c r="AG15" s="205">
        <f t="shared" si="6"/>
        <v>2400</v>
      </c>
      <c r="AH15" s="205">
        <f t="shared" si="6"/>
        <v>2400</v>
      </c>
      <c r="AI15" s="205">
        <f t="shared" si="6"/>
        <v>2400</v>
      </c>
      <c r="AJ15" s="205">
        <f t="shared" si="6"/>
        <v>2400</v>
      </c>
      <c r="AK15" s="205">
        <f t="shared" si="6"/>
        <v>2400</v>
      </c>
      <c r="AL15" s="205">
        <f t="shared" si="7"/>
        <v>2400</v>
      </c>
      <c r="AM15" s="205">
        <f t="shared" si="7"/>
        <v>2400</v>
      </c>
      <c r="AN15" s="205">
        <f t="shared" si="7"/>
        <v>2400</v>
      </c>
      <c r="AO15" s="205">
        <f t="shared" si="7"/>
        <v>2400</v>
      </c>
      <c r="AP15" s="205">
        <f t="shared" si="7"/>
        <v>2400</v>
      </c>
      <c r="AQ15" s="205">
        <f t="shared" si="7"/>
        <v>2400</v>
      </c>
      <c r="AR15" s="205">
        <f t="shared" si="7"/>
        <v>2400</v>
      </c>
      <c r="AS15" s="205">
        <f t="shared" si="7"/>
        <v>2400</v>
      </c>
      <c r="AT15" s="205">
        <f t="shared" si="7"/>
        <v>2400</v>
      </c>
      <c r="AU15" s="205">
        <f t="shared" si="7"/>
        <v>2400</v>
      </c>
      <c r="AV15" s="205">
        <f t="shared" si="7"/>
        <v>2400</v>
      </c>
      <c r="AW15" s="205">
        <f t="shared" si="7"/>
        <v>2400</v>
      </c>
      <c r="AX15" s="205">
        <f t="shared" si="8"/>
        <v>2400</v>
      </c>
      <c r="AY15" s="205">
        <f t="shared" si="8"/>
        <v>2400</v>
      </c>
      <c r="AZ15" s="205">
        <f t="shared" si="8"/>
        <v>2400</v>
      </c>
      <c r="BA15" s="205">
        <f t="shared" si="8"/>
        <v>2400</v>
      </c>
      <c r="BB15" s="205">
        <f t="shared" si="8"/>
        <v>2400</v>
      </c>
      <c r="BC15" s="205">
        <f t="shared" si="8"/>
        <v>43200</v>
      </c>
      <c r="BD15" s="205">
        <f t="shared" si="8"/>
        <v>43200</v>
      </c>
      <c r="BE15" s="205">
        <f t="shared" si="8"/>
        <v>43200</v>
      </c>
      <c r="BF15" s="205">
        <f t="shared" si="8"/>
        <v>43200</v>
      </c>
      <c r="BG15" s="205">
        <f t="shared" si="8"/>
        <v>43200</v>
      </c>
      <c r="BH15" s="205">
        <f t="shared" si="8"/>
        <v>43200</v>
      </c>
      <c r="BI15" s="205">
        <f t="shared" si="8"/>
        <v>43200</v>
      </c>
      <c r="BJ15" s="205">
        <f t="shared" si="8"/>
        <v>43200</v>
      </c>
      <c r="BK15" s="205">
        <f t="shared" si="8"/>
        <v>43200</v>
      </c>
      <c r="BL15" s="205">
        <f t="shared" si="8"/>
        <v>43200</v>
      </c>
      <c r="BM15" s="205">
        <f t="shared" si="8"/>
        <v>43200</v>
      </c>
      <c r="BN15" s="205">
        <f t="shared" si="8"/>
        <v>43200</v>
      </c>
      <c r="BO15" s="205">
        <f t="shared" si="8"/>
        <v>43200</v>
      </c>
      <c r="BP15" s="205">
        <f t="shared" si="8"/>
        <v>43200</v>
      </c>
      <c r="BQ15" s="205">
        <f t="shared" si="8"/>
        <v>43200</v>
      </c>
      <c r="BR15" s="205">
        <f t="shared" si="8"/>
        <v>43200</v>
      </c>
      <c r="BS15" s="205">
        <f t="shared" si="8"/>
        <v>43200</v>
      </c>
      <c r="BT15" s="205">
        <f t="shared" si="8"/>
        <v>43200</v>
      </c>
      <c r="BU15" s="205">
        <f t="shared" si="8"/>
        <v>43200</v>
      </c>
      <c r="BV15" s="205">
        <f t="shared" si="8"/>
        <v>43200</v>
      </c>
      <c r="BW15" s="205">
        <f t="shared" si="8"/>
        <v>43200</v>
      </c>
      <c r="BX15" s="205">
        <f t="shared" si="8"/>
        <v>43200</v>
      </c>
      <c r="BY15" s="205">
        <f t="shared" si="8"/>
        <v>43200</v>
      </c>
      <c r="BZ15" s="205">
        <f t="shared" si="8"/>
        <v>43200</v>
      </c>
      <c r="CA15" s="205">
        <f t="shared" si="2"/>
        <v>43200</v>
      </c>
      <c r="CB15" s="205">
        <f t="shared" si="2"/>
        <v>43200</v>
      </c>
      <c r="CC15" s="205">
        <f t="shared" si="2"/>
        <v>43200</v>
      </c>
      <c r="CD15" s="205">
        <f t="shared" ref="CC15:CR18" si="9">IF(CD$2&lt;=($B$2+$C$2+$D$2),IF(CD$2&lt;=($B$2+$C$2),IF(CD$2&lt;=$B$2,$B15,$C15),$D15),$E15)</f>
        <v>43200</v>
      </c>
      <c r="CE15" s="205">
        <f t="shared" si="9"/>
        <v>43200</v>
      </c>
      <c r="CF15" s="205">
        <f t="shared" si="9"/>
        <v>43200</v>
      </c>
      <c r="CG15" s="205">
        <f t="shared" si="9"/>
        <v>43200</v>
      </c>
      <c r="CH15" s="205">
        <f t="shared" si="9"/>
        <v>43200</v>
      </c>
      <c r="CI15" s="205">
        <f t="shared" si="9"/>
        <v>43200</v>
      </c>
      <c r="CJ15" s="205">
        <f t="shared" si="9"/>
        <v>43200</v>
      </c>
      <c r="CK15" s="205">
        <f t="shared" si="9"/>
        <v>43200</v>
      </c>
      <c r="CL15" s="205">
        <f t="shared" si="9"/>
        <v>43200</v>
      </c>
      <c r="CM15" s="205">
        <f t="shared" si="9"/>
        <v>43200</v>
      </c>
      <c r="CN15" s="205">
        <f t="shared" si="9"/>
        <v>43200</v>
      </c>
      <c r="CO15" s="205">
        <f t="shared" si="9"/>
        <v>43200</v>
      </c>
      <c r="CP15" s="205">
        <f t="shared" si="9"/>
        <v>43200</v>
      </c>
      <c r="CQ15" s="205">
        <f t="shared" si="9"/>
        <v>43200</v>
      </c>
      <c r="CR15" s="205">
        <f t="shared" si="9"/>
        <v>43200</v>
      </c>
      <c r="CS15" s="205">
        <f t="shared" si="3"/>
        <v>43200</v>
      </c>
      <c r="CT15" s="205">
        <f t="shared" si="3"/>
        <v>43200</v>
      </c>
      <c r="CU15" s="205">
        <f t="shared" si="3"/>
        <v>43200</v>
      </c>
      <c r="CV15" s="205">
        <f t="shared" si="3"/>
        <v>43200</v>
      </c>
      <c r="CW15" s="205">
        <f t="shared" si="3"/>
        <v>43200</v>
      </c>
      <c r="CX15" s="205">
        <f t="shared" si="3"/>
        <v>43200</v>
      </c>
      <c r="CY15" s="205">
        <f t="shared" si="3"/>
        <v>43200</v>
      </c>
      <c r="CZ15" s="205">
        <f t="shared" si="3"/>
        <v>43200</v>
      </c>
      <c r="DA15" s="205">
        <f t="shared" si="3"/>
        <v>43200</v>
      </c>
      <c r="DB15" s="205"/>
    </row>
    <row r="16" spans="1:106">
      <c r="A16" s="202" t="s">
        <v>115</v>
      </c>
      <c r="B16" s="204">
        <f>Income!B88</f>
        <v>35829.146591916768</v>
      </c>
      <c r="C16" s="204">
        <f>Income!C88</f>
        <v>47569.001479009261</v>
      </c>
      <c r="D16" s="204">
        <f>Income!D88</f>
        <v>92672.753436174142</v>
      </c>
      <c r="E16" s="204">
        <f>Income!E88</f>
        <v>365403.35265285918</v>
      </c>
      <c r="F16" s="205">
        <f t="shared" si="4"/>
        <v>35829.146591916768</v>
      </c>
      <c r="G16" s="205">
        <f t="shared" si="4"/>
        <v>35829.146591916768</v>
      </c>
      <c r="H16" s="205">
        <f t="shared" si="4"/>
        <v>35829.146591916768</v>
      </c>
      <c r="I16" s="205">
        <f t="shared" si="4"/>
        <v>35829.146591916768</v>
      </c>
      <c r="J16" s="205">
        <f t="shared" si="4"/>
        <v>35829.146591916768</v>
      </c>
      <c r="K16" s="205">
        <f t="shared" si="4"/>
        <v>35829.146591916768</v>
      </c>
      <c r="L16" s="205">
        <f t="shared" si="4"/>
        <v>35829.146591916768</v>
      </c>
      <c r="M16" s="205">
        <f t="shared" si="4"/>
        <v>35829.146591916768</v>
      </c>
      <c r="N16" s="205">
        <f t="shared" si="4"/>
        <v>35829.146591916768</v>
      </c>
      <c r="O16" s="205">
        <f t="shared" si="4"/>
        <v>35829.146591916768</v>
      </c>
      <c r="P16" s="205">
        <f t="shared" si="4"/>
        <v>35829.146591916768</v>
      </c>
      <c r="Q16" s="205">
        <f t="shared" si="4"/>
        <v>35829.146591916768</v>
      </c>
      <c r="R16" s="205">
        <f t="shared" si="4"/>
        <v>35829.146591916768</v>
      </c>
      <c r="S16" s="205">
        <f t="shared" si="4"/>
        <v>35829.146591916768</v>
      </c>
      <c r="T16" s="205">
        <f t="shared" si="4"/>
        <v>35829.146591916768</v>
      </c>
      <c r="U16" s="205">
        <f t="shared" si="4"/>
        <v>35829.146591916768</v>
      </c>
      <c r="V16" s="205">
        <f t="shared" si="6"/>
        <v>35829.146591916768</v>
      </c>
      <c r="W16" s="205">
        <f t="shared" si="6"/>
        <v>35829.146591916768</v>
      </c>
      <c r="X16" s="205">
        <f t="shared" si="6"/>
        <v>35829.146591916768</v>
      </c>
      <c r="Y16" s="205">
        <f t="shared" si="6"/>
        <v>35829.146591916768</v>
      </c>
      <c r="Z16" s="205">
        <f t="shared" si="6"/>
        <v>35829.146591916768</v>
      </c>
      <c r="AA16" s="205">
        <f t="shared" si="6"/>
        <v>35829.146591916768</v>
      </c>
      <c r="AB16" s="205">
        <f t="shared" si="6"/>
        <v>35829.146591916768</v>
      </c>
      <c r="AC16" s="205">
        <f t="shared" si="6"/>
        <v>35829.146591916768</v>
      </c>
      <c r="AD16" s="205">
        <f t="shared" si="6"/>
        <v>35829.146591916768</v>
      </c>
      <c r="AE16" s="205">
        <f>IF(AE$2&lt;=($B$2+$C$2+$D$2),IF(AE$2&lt;=($B$2+$C$2),IF(AE$2&lt;=$B$2,$B16,$C16),$D16),$E16)</f>
        <v>35829.146591916768</v>
      </c>
      <c r="AF16" s="205">
        <f t="shared" si="6"/>
        <v>35829.146591916768</v>
      </c>
      <c r="AG16" s="205">
        <f t="shared" si="6"/>
        <v>35829.146591916768</v>
      </c>
      <c r="AH16" s="205">
        <f t="shared" si="6"/>
        <v>35829.146591916768</v>
      </c>
      <c r="AI16" s="205">
        <f t="shared" si="6"/>
        <v>35829.146591916768</v>
      </c>
      <c r="AJ16" s="205">
        <f t="shared" si="6"/>
        <v>35829.146591916768</v>
      </c>
      <c r="AK16" s="205">
        <f t="shared" si="6"/>
        <v>35829.146591916768</v>
      </c>
      <c r="AL16" s="205">
        <f t="shared" si="7"/>
        <v>35829.146591916768</v>
      </c>
      <c r="AM16" s="205">
        <f t="shared" si="7"/>
        <v>35829.146591916768</v>
      </c>
      <c r="AN16" s="205">
        <f t="shared" si="7"/>
        <v>35829.146591916768</v>
      </c>
      <c r="AO16" s="205">
        <f t="shared" si="7"/>
        <v>35829.146591916768</v>
      </c>
      <c r="AP16" s="205">
        <f t="shared" si="7"/>
        <v>35829.146591916768</v>
      </c>
      <c r="AQ16" s="205">
        <f t="shared" si="7"/>
        <v>35829.146591916768</v>
      </c>
      <c r="AR16" s="205">
        <f t="shared" si="7"/>
        <v>35829.146591916768</v>
      </c>
      <c r="AS16" s="205">
        <f t="shared" si="7"/>
        <v>35829.146591916768</v>
      </c>
      <c r="AT16" s="205">
        <f t="shared" si="7"/>
        <v>35829.146591916768</v>
      </c>
      <c r="AU16" s="205">
        <f t="shared" si="7"/>
        <v>35829.146591916768</v>
      </c>
      <c r="AV16" s="205">
        <f t="shared" si="7"/>
        <v>35829.146591916768</v>
      </c>
      <c r="AW16" s="205">
        <f t="shared" si="7"/>
        <v>35829.146591916768</v>
      </c>
      <c r="AX16" s="205">
        <f t="shared" si="8"/>
        <v>35829.146591916768</v>
      </c>
      <c r="AY16" s="205">
        <f t="shared" si="8"/>
        <v>35829.146591916768</v>
      </c>
      <c r="AZ16" s="205">
        <f t="shared" si="8"/>
        <v>35829.146591916768</v>
      </c>
      <c r="BA16" s="205">
        <f t="shared" si="8"/>
        <v>35829.146591916768</v>
      </c>
      <c r="BB16" s="205">
        <f t="shared" si="8"/>
        <v>35829.146591916768</v>
      </c>
      <c r="BC16" s="205">
        <f t="shared" si="8"/>
        <v>365403.35265285918</v>
      </c>
      <c r="BD16" s="205">
        <f t="shared" si="8"/>
        <v>365403.35265285918</v>
      </c>
      <c r="BE16" s="205">
        <f t="shared" si="8"/>
        <v>365403.35265285918</v>
      </c>
      <c r="BF16" s="205">
        <f t="shared" si="8"/>
        <v>365403.35265285918</v>
      </c>
      <c r="BG16" s="205">
        <f t="shared" si="8"/>
        <v>365403.35265285918</v>
      </c>
      <c r="BH16" s="205">
        <f t="shared" si="8"/>
        <v>365403.35265285918</v>
      </c>
      <c r="BI16" s="205">
        <f t="shared" si="8"/>
        <v>365403.35265285918</v>
      </c>
      <c r="BJ16" s="205">
        <f t="shared" si="8"/>
        <v>365403.35265285918</v>
      </c>
      <c r="BK16" s="205">
        <f t="shared" si="8"/>
        <v>365403.35265285918</v>
      </c>
      <c r="BL16" s="205">
        <f t="shared" si="8"/>
        <v>365403.35265285918</v>
      </c>
      <c r="BM16" s="205">
        <f t="shared" si="8"/>
        <v>365403.35265285918</v>
      </c>
      <c r="BN16" s="205">
        <f t="shared" si="8"/>
        <v>365403.35265285918</v>
      </c>
      <c r="BO16" s="205">
        <f t="shared" si="8"/>
        <v>365403.35265285918</v>
      </c>
      <c r="BP16" s="205">
        <f t="shared" si="8"/>
        <v>365403.35265285918</v>
      </c>
      <c r="BQ16" s="205">
        <f t="shared" si="8"/>
        <v>365403.35265285918</v>
      </c>
      <c r="BR16" s="205">
        <f t="shared" si="8"/>
        <v>365403.35265285918</v>
      </c>
      <c r="BS16" s="205">
        <f t="shared" si="8"/>
        <v>365403.35265285918</v>
      </c>
      <c r="BT16" s="205">
        <f t="shared" si="8"/>
        <v>365403.35265285918</v>
      </c>
      <c r="BU16" s="205">
        <f t="shared" si="8"/>
        <v>365403.35265285918</v>
      </c>
      <c r="BV16" s="205">
        <f t="shared" si="8"/>
        <v>365403.35265285918</v>
      </c>
      <c r="BW16" s="205">
        <f t="shared" si="8"/>
        <v>365403.35265285918</v>
      </c>
      <c r="BX16" s="205">
        <f t="shared" si="8"/>
        <v>365403.35265285918</v>
      </c>
      <c r="BY16" s="205">
        <f t="shared" si="8"/>
        <v>365403.35265285918</v>
      </c>
      <c r="BZ16" s="205">
        <f t="shared" si="8"/>
        <v>365403.35265285918</v>
      </c>
      <c r="CA16" s="205">
        <f t="shared" ref="CA16:CB18" si="10">IF(CA$2&lt;=($B$2+$C$2+$D$2),IF(CA$2&lt;=($B$2+$C$2),IF(CA$2&lt;=$B$2,$B16,$C16),$D16),$E16)</f>
        <v>365403.35265285918</v>
      </c>
      <c r="CB16" s="205">
        <f t="shared" si="10"/>
        <v>365403.35265285918</v>
      </c>
      <c r="CC16" s="205">
        <f t="shared" si="9"/>
        <v>365403.35265285918</v>
      </c>
      <c r="CD16" s="205">
        <f t="shared" si="9"/>
        <v>365403.35265285918</v>
      </c>
      <c r="CE16" s="205">
        <f t="shared" si="9"/>
        <v>365403.35265285918</v>
      </c>
      <c r="CF16" s="205">
        <f t="shared" si="9"/>
        <v>365403.35265285918</v>
      </c>
      <c r="CG16" s="205">
        <f t="shared" si="9"/>
        <v>365403.35265285918</v>
      </c>
      <c r="CH16" s="205">
        <f t="shared" si="9"/>
        <v>365403.35265285918</v>
      </c>
      <c r="CI16" s="205">
        <f t="shared" si="9"/>
        <v>365403.35265285918</v>
      </c>
      <c r="CJ16" s="205">
        <f t="shared" si="9"/>
        <v>365403.35265285918</v>
      </c>
      <c r="CK16" s="205">
        <f t="shared" si="9"/>
        <v>365403.35265285918</v>
      </c>
      <c r="CL16" s="205">
        <f t="shared" si="9"/>
        <v>365403.35265285918</v>
      </c>
      <c r="CM16" s="205">
        <f t="shared" si="9"/>
        <v>365403.35265285918</v>
      </c>
      <c r="CN16" s="205">
        <f t="shared" si="9"/>
        <v>365403.35265285918</v>
      </c>
      <c r="CO16" s="205">
        <f t="shared" si="9"/>
        <v>365403.35265285918</v>
      </c>
      <c r="CP16" s="205">
        <f t="shared" si="9"/>
        <v>365403.35265285918</v>
      </c>
      <c r="CQ16" s="205">
        <f t="shared" si="9"/>
        <v>365403.35265285918</v>
      </c>
      <c r="CR16" s="205">
        <f t="shared" si="9"/>
        <v>365403.35265285918</v>
      </c>
      <c r="CS16" s="205">
        <f t="shared" ref="CS16:DA18" si="11">IF(CS$2&lt;=($B$2+$C$2+$D$2),IF(CS$2&lt;=($B$2+$C$2),IF(CS$2&lt;=$B$2,$B16,$C16),$D16),$E16)</f>
        <v>365403.35265285918</v>
      </c>
      <c r="CT16" s="205">
        <f t="shared" si="11"/>
        <v>365403.35265285918</v>
      </c>
      <c r="CU16" s="205">
        <f t="shared" si="11"/>
        <v>365403.35265285918</v>
      </c>
      <c r="CV16" s="205">
        <f t="shared" si="11"/>
        <v>365403.35265285918</v>
      </c>
      <c r="CW16" s="205">
        <f t="shared" si="11"/>
        <v>365403.35265285918</v>
      </c>
      <c r="CX16" s="205">
        <f t="shared" si="11"/>
        <v>365403.35265285918</v>
      </c>
      <c r="CY16" s="205">
        <f t="shared" si="11"/>
        <v>365403.35265285918</v>
      </c>
      <c r="CZ16" s="205">
        <f t="shared" si="11"/>
        <v>365403.35265285918</v>
      </c>
      <c r="DA16" s="205">
        <f t="shared" si="11"/>
        <v>365403.35265285918</v>
      </c>
      <c r="DB16" s="205"/>
    </row>
    <row r="17" spans="1:105">
      <c r="A17" s="202" t="s">
        <v>101</v>
      </c>
      <c r="B17" s="204">
        <f>Income!B89</f>
        <v>15608.109339601991</v>
      </c>
      <c r="C17" s="204">
        <f>Income!C89</f>
        <v>15608.109339601991</v>
      </c>
      <c r="D17" s="204">
        <f>Income!D89</f>
        <v>15608.109339601991</v>
      </c>
      <c r="E17" s="204">
        <f>Income!E89</f>
        <v>15608.109339601986</v>
      </c>
      <c r="F17" s="205">
        <f t="shared" si="4"/>
        <v>15608.109339601991</v>
      </c>
      <c r="G17" s="205">
        <f t="shared" si="4"/>
        <v>15608.109339601991</v>
      </c>
      <c r="H17" s="205">
        <f t="shared" si="4"/>
        <v>15608.109339601991</v>
      </c>
      <c r="I17" s="205">
        <f t="shared" si="4"/>
        <v>15608.109339601991</v>
      </c>
      <c r="J17" s="205">
        <f t="shared" si="4"/>
        <v>15608.109339601991</v>
      </c>
      <c r="K17" s="205">
        <f t="shared" si="4"/>
        <v>15608.109339601991</v>
      </c>
      <c r="L17" s="205">
        <f t="shared" si="4"/>
        <v>15608.109339601991</v>
      </c>
      <c r="M17" s="205">
        <f t="shared" si="4"/>
        <v>15608.109339601991</v>
      </c>
      <c r="N17" s="205">
        <f t="shared" si="4"/>
        <v>15608.109339601991</v>
      </c>
      <c r="O17" s="205">
        <f t="shared" si="4"/>
        <v>15608.109339601991</v>
      </c>
      <c r="P17" s="205">
        <f t="shared" si="4"/>
        <v>15608.109339601991</v>
      </c>
      <c r="Q17" s="205">
        <f t="shared" si="4"/>
        <v>15608.109339601991</v>
      </c>
      <c r="R17" s="205">
        <f t="shared" si="4"/>
        <v>15608.109339601991</v>
      </c>
      <c r="S17" s="205">
        <f t="shared" si="4"/>
        <v>15608.109339601991</v>
      </c>
      <c r="T17" s="205">
        <f t="shared" si="4"/>
        <v>15608.109339601991</v>
      </c>
      <c r="U17" s="205">
        <f t="shared" si="4"/>
        <v>15608.109339601991</v>
      </c>
      <c r="V17" s="205">
        <f t="shared" si="6"/>
        <v>15608.109339601991</v>
      </c>
      <c r="W17" s="205">
        <f t="shared" si="6"/>
        <v>15608.109339601991</v>
      </c>
      <c r="X17" s="205">
        <f t="shared" si="6"/>
        <v>15608.109339601991</v>
      </c>
      <c r="Y17" s="205">
        <f t="shared" si="6"/>
        <v>15608.109339601991</v>
      </c>
      <c r="Z17" s="205">
        <f t="shared" si="6"/>
        <v>15608.109339601991</v>
      </c>
      <c r="AA17" s="205">
        <f t="shared" si="6"/>
        <v>15608.109339601991</v>
      </c>
      <c r="AB17" s="205">
        <f t="shared" si="6"/>
        <v>15608.109339601991</v>
      </c>
      <c r="AC17" s="205">
        <f t="shared" si="6"/>
        <v>15608.109339601991</v>
      </c>
      <c r="AD17" s="205">
        <f t="shared" si="6"/>
        <v>15608.109339601991</v>
      </c>
      <c r="AE17" s="205">
        <f t="shared" si="6"/>
        <v>15608.109339601991</v>
      </c>
      <c r="AF17" s="205">
        <f t="shared" si="6"/>
        <v>15608.109339601991</v>
      </c>
      <c r="AG17" s="205">
        <f t="shared" si="6"/>
        <v>15608.109339601991</v>
      </c>
      <c r="AH17" s="205">
        <f t="shared" si="6"/>
        <v>15608.109339601991</v>
      </c>
      <c r="AI17" s="205">
        <f t="shared" si="6"/>
        <v>15608.109339601991</v>
      </c>
      <c r="AJ17" s="205">
        <f t="shared" si="6"/>
        <v>15608.109339601991</v>
      </c>
      <c r="AK17" s="205">
        <f t="shared" si="6"/>
        <v>15608.109339601991</v>
      </c>
      <c r="AL17" s="205">
        <f t="shared" si="7"/>
        <v>15608.109339601991</v>
      </c>
      <c r="AM17" s="205">
        <f t="shared" si="7"/>
        <v>15608.109339601991</v>
      </c>
      <c r="AN17" s="205">
        <f t="shared" si="7"/>
        <v>15608.109339601991</v>
      </c>
      <c r="AO17" s="205">
        <f t="shared" si="7"/>
        <v>15608.109339601991</v>
      </c>
      <c r="AP17" s="205">
        <f t="shared" si="7"/>
        <v>15608.109339601991</v>
      </c>
      <c r="AQ17" s="205">
        <f t="shared" si="7"/>
        <v>15608.109339601991</v>
      </c>
      <c r="AR17" s="205">
        <f t="shared" si="7"/>
        <v>15608.109339601991</v>
      </c>
      <c r="AS17" s="205">
        <f t="shared" si="7"/>
        <v>15608.109339601991</v>
      </c>
      <c r="AT17" s="205">
        <f t="shared" si="7"/>
        <v>15608.109339601991</v>
      </c>
      <c r="AU17" s="205">
        <f t="shared" si="7"/>
        <v>15608.109339601991</v>
      </c>
      <c r="AV17" s="205">
        <f t="shared" si="7"/>
        <v>15608.109339601991</v>
      </c>
      <c r="AW17" s="205">
        <f t="shared" si="7"/>
        <v>15608.109339601991</v>
      </c>
      <c r="AX17" s="205">
        <f t="shared" si="8"/>
        <v>15608.109339601991</v>
      </c>
      <c r="AY17" s="205">
        <f t="shared" si="8"/>
        <v>15608.109339601991</v>
      </c>
      <c r="AZ17" s="205">
        <f t="shared" si="8"/>
        <v>15608.109339601991</v>
      </c>
      <c r="BA17" s="205">
        <f t="shared" si="8"/>
        <v>15608.109339601991</v>
      </c>
      <c r="BB17" s="205">
        <f t="shared" si="8"/>
        <v>15608.109339601991</v>
      </c>
      <c r="BC17" s="205">
        <f t="shared" si="8"/>
        <v>15608.109339601986</v>
      </c>
      <c r="BD17" s="205">
        <f t="shared" si="8"/>
        <v>15608.109339601986</v>
      </c>
      <c r="BE17" s="205">
        <f t="shared" si="8"/>
        <v>15608.109339601986</v>
      </c>
      <c r="BF17" s="205">
        <f t="shared" si="8"/>
        <v>15608.109339601986</v>
      </c>
      <c r="BG17" s="205">
        <f t="shared" si="8"/>
        <v>15608.109339601986</v>
      </c>
      <c r="BH17" s="205">
        <f t="shared" si="8"/>
        <v>15608.109339601986</v>
      </c>
      <c r="BI17" s="205">
        <f t="shared" si="8"/>
        <v>15608.109339601986</v>
      </c>
      <c r="BJ17" s="205">
        <f t="shared" si="8"/>
        <v>15608.109339601986</v>
      </c>
      <c r="BK17" s="205">
        <f t="shared" si="8"/>
        <v>15608.109339601986</v>
      </c>
      <c r="BL17" s="205">
        <f t="shared" si="8"/>
        <v>15608.109339601986</v>
      </c>
      <c r="BM17" s="205">
        <f t="shared" si="8"/>
        <v>15608.109339601986</v>
      </c>
      <c r="BN17" s="205">
        <f t="shared" si="8"/>
        <v>15608.109339601986</v>
      </c>
      <c r="BO17" s="205">
        <f t="shared" si="8"/>
        <v>15608.109339601986</v>
      </c>
      <c r="BP17" s="205">
        <f t="shared" si="8"/>
        <v>15608.109339601986</v>
      </c>
      <c r="BQ17" s="205">
        <f t="shared" si="8"/>
        <v>15608.109339601986</v>
      </c>
      <c r="BR17" s="205">
        <f t="shared" si="8"/>
        <v>15608.109339601986</v>
      </c>
      <c r="BS17" s="205">
        <f t="shared" si="8"/>
        <v>15608.109339601986</v>
      </c>
      <c r="BT17" s="205">
        <f t="shared" si="8"/>
        <v>15608.109339601986</v>
      </c>
      <c r="BU17" s="205">
        <f t="shared" si="8"/>
        <v>15608.109339601986</v>
      </c>
      <c r="BV17" s="205">
        <f t="shared" si="8"/>
        <v>15608.109339601986</v>
      </c>
      <c r="BW17" s="205">
        <f t="shared" si="8"/>
        <v>15608.109339601986</v>
      </c>
      <c r="BX17" s="205">
        <f t="shared" si="8"/>
        <v>15608.109339601986</v>
      </c>
      <c r="BY17" s="205">
        <f t="shared" si="8"/>
        <v>15608.109339601986</v>
      </c>
      <c r="BZ17" s="205">
        <f t="shared" si="8"/>
        <v>15608.109339601986</v>
      </c>
      <c r="CA17" s="205">
        <f t="shared" si="10"/>
        <v>15608.109339601986</v>
      </c>
      <c r="CB17" s="205">
        <f t="shared" si="10"/>
        <v>15608.109339601986</v>
      </c>
      <c r="CC17" s="205">
        <f t="shared" si="9"/>
        <v>15608.109339601986</v>
      </c>
      <c r="CD17" s="205">
        <f t="shared" si="9"/>
        <v>15608.109339601986</v>
      </c>
      <c r="CE17" s="205">
        <f t="shared" si="9"/>
        <v>15608.109339601986</v>
      </c>
      <c r="CF17" s="205">
        <f t="shared" si="9"/>
        <v>15608.109339601986</v>
      </c>
      <c r="CG17" s="205">
        <f t="shared" si="9"/>
        <v>15608.109339601986</v>
      </c>
      <c r="CH17" s="205">
        <f t="shared" si="9"/>
        <v>15608.109339601986</v>
      </c>
      <c r="CI17" s="205">
        <f t="shared" si="9"/>
        <v>15608.109339601986</v>
      </c>
      <c r="CJ17" s="205">
        <f t="shared" si="9"/>
        <v>15608.109339601986</v>
      </c>
      <c r="CK17" s="205">
        <f t="shared" si="9"/>
        <v>15608.109339601986</v>
      </c>
      <c r="CL17" s="205">
        <f t="shared" si="9"/>
        <v>15608.109339601986</v>
      </c>
      <c r="CM17" s="205">
        <f t="shared" si="9"/>
        <v>15608.109339601986</v>
      </c>
      <c r="CN17" s="205">
        <f t="shared" si="9"/>
        <v>15608.109339601986</v>
      </c>
      <c r="CO17" s="205">
        <f t="shared" si="9"/>
        <v>15608.109339601986</v>
      </c>
      <c r="CP17" s="205">
        <f t="shared" si="9"/>
        <v>15608.109339601986</v>
      </c>
      <c r="CQ17" s="205">
        <f t="shared" si="9"/>
        <v>15608.109339601986</v>
      </c>
      <c r="CR17" s="205">
        <f t="shared" si="9"/>
        <v>15608.109339601986</v>
      </c>
      <c r="CS17" s="205">
        <f t="shared" si="11"/>
        <v>15608.109339601986</v>
      </c>
      <c r="CT17" s="205">
        <f t="shared" si="11"/>
        <v>15608.109339601986</v>
      </c>
      <c r="CU17" s="205">
        <f t="shared" si="11"/>
        <v>15608.109339601986</v>
      </c>
      <c r="CV17" s="205">
        <f t="shared" si="11"/>
        <v>15608.109339601986</v>
      </c>
      <c r="CW17" s="205">
        <f t="shared" si="11"/>
        <v>15608.109339601986</v>
      </c>
      <c r="CX17" s="205">
        <f t="shared" si="11"/>
        <v>15608.109339601986</v>
      </c>
      <c r="CY17" s="205">
        <f t="shared" si="11"/>
        <v>15608.109339601986</v>
      </c>
      <c r="CZ17" s="205">
        <f t="shared" si="11"/>
        <v>15608.109339601986</v>
      </c>
      <c r="DA17" s="205">
        <f t="shared" si="11"/>
        <v>15608.109339601986</v>
      </c>
    </row>
    <row r="18" spans="1:105">
      <c r="A18" s="202" t="s">
        <v>85</v>
      </c>
      <c r="B18" s="204">
        <f>Income!B90</f>
        <v>28492.10933960199</v>
      </c>
      <c r="C18" s="204">
        <f>Income!C90</f>
        <v>28492.10933960199</v>
      </c>
      <c r="D18" s="204">
        <f>Income!D90</f>
        <v>28492.10933960199</v>
      </c>
      <c r="E18" s="204">
        <f>Income!E90</f>
        <v>28492.109339601982</v>
      </c>
      <c r="F18" s="205">
        <f t="shared" ref="F18:U18" si="12">IF(F$2&lt;=($B$2+$C$2+$D$2),IF(F$2&lt;=($B$2+$C$2),IF(F$2&lt;=$B$2,$B18,$C18),$D18),$E18)</f>
        <v>28492.10933960199</v>
      </c>
      <c r="G18" s="205">
        <f t="shared" si="12"/>
        <v>28492.10933960199</v>
      </c>
      <c r="H18" s="205">
        <f t="shared" si="12"/>
        <v>28492.10933960199</v>
      </c>
      <c r="I18" s="205">
        <f t="shared" si="12"/>
        <v>28492.10933960199</v>
      </c>
      <c r="J18" s="205">
        <f t="shared" si="12"/>
        <v>28492.10933960199</v>
      </c>
      <c r="K18" s="205">
        <f t="shared" si="12"/>
        <v>28492.10933960199</v>
      </c>
      <c r="L18" s="205">
        <f t="shared" si="12"/>
        <v>28492.10933960199</v>
      </c>
      <c r="M18" s="205">
        <f t="shared" si="12"/>
        <v>28492.10933960199</v>
      </c>
      <c r="N18" s="205">
        <f t="shared" si="12"/>
        <v>28492.10933960199</v>
      </c>
      <c r="O18" s="205">
        <f t="shared" si="12"/>
        <v>28492.10933960199</v>
      </c>
      <c r="P18" s="205">
        <f t="shared" si="12"/>
        <v>28492.10933960199</v>
      </c>
      <c r="Q18" s="205">
        <f t="shared" si="12"/>
        <v>28492.10933960199</v>
      </c>
      <c r="R18" s="205">
        <f t="shared" si="12"/>
        <v>28492.10933960199</v>
      </c>
      <c r="S18" s="205">
        <f t="shared" si="12"/>
        <v>28492.10933960199</v>
      </c>
      <c r="T18" s="205">
        <f t="shared" si="12"/>
        <v>28492.10933960199</v>
      </c>
      <c r="U18" s="205">
        <f t="shared" si="12"/>
        <v>28492.10933960199</v>
      </c>
      <c r="V18" s="205">
        <f t="shared" si="6"/>
        <v>28492.10933960199</v>
      </c>
      <c r="W18" s="205">
        <f t="shared" si="6"/>
        <v>28492.10933960199</v>
      </c>
      <c r="X18" s="205">
        <f t="shared" si="6"/>
        <v>28492.10933960199</v>
      </c>
      <c r="Y18" s="205">
        <f t="shared" si="6"/>
        <v>28492.10933960199</v>
      </c>
      <c r="Z18" s="205">
        <f t="shared" si="6"/>
        <v>28492.10933960199</v>
      </c>
      <c r="AA18" s="205">
        <f t="shared" si="6"/>
        <v>28492.10933960199</v>
      </c>
      <c r="AB18" s="205">
        <f t="shared" si="6"/>
        <v>28492.10933960199</v>
      </c>
      <c r="AC18" s="205">
        <f t="shared" si="6"/>
        <v>28492.10933960199</v>
      </c>
      <c r="AD18" s="205">
        <f t="shared" si="6"/>
        <v>28492.10933960199</v>
      </c>
      <c r="AE18" s="205">
        <f t="shared" si="6"/>
        <v>28492.10933960199</v>
      </c>
      <c r="AF18" s="205">
        <f t="shared" si="6"/>
        <v>28492.10933960199</v>
      </c>
      <c r="AG18" s="205">
        <f t="shared" si="6"/>
        <v>28492.10933960199</v>
      </c>
      <c r="AH18" s="205">
        <f t="shared" si="6"/>
        <v>28492.10933960199</v>
      </c>
      <c r="AI18" s="205">
        <f t="shared" si="6"/>
        <v>28492.10933960199</v>
      </c>
      <c r="AJ18" s="205">
        <f t="shared" si="6"/>
        <v>28492.10933960199</v>
      </c>
      <c r="AK18" s="205">
        <f t="shared" si="6"/>
        <v>28492.10933960199</v>
      </c>
      <c r="AL18" s="205">
        <f t="shared" si="7"/>
        <v>28492.10933960199</v>
      </c>
      <c r="AM18" s="205">
        <f t="shared" si="7"/>
        <v>28492.10933960199</v>
      </c>
      <c r="AN18" s="205">
        <f t="shared" si="7"/>
        <v>28492.10933960199</v>
      </c>
      <c r="AO18" s="205">
        <f t="shared" si="7"/>
        <v>28492.10933960199</v>
      </c>
      <c r="AP18" s="205">
        <f t="shared" si="7"/>
        <v>28492.10933960199</v>
      </c>
      <c r="AQ18" s="205">
        <f t="shared" si="7"/>
        <v>28492.10933960199</v>
      </c>
      <c r="AR18" s="205">
        <f t="shared" si="7"/>
        <v>28492.10933960199</v>
      </c>
      <c r="AS18" s="205">
        <f t="shared" si="7"/>
        <v>28492.10933960199</v>
      </c>
      <c r="AT18" s="205">
        <f t="shared" si="7"/>
        <v>28492.10933960199</v>
      </c>
      <c r="AU18" s="205">
        <f t="shared" si="7"/>
        <v>28492.10933960199</v>
      </c>
      <c r="AV18" s="205">
        <f t="shared" si="7"/>
        <v>28492.10933960199</v>
      </c>
      <c r="AW18" s="205">
        <f t="shared" si="7"/>
        <v>28492.10933960199</v>
      </c>
      <c r="AX18" s="205">
        <f t="shared" si="8"/>
        <v>28492.10933960199</v>
      </c>
      <c r="AY18" s="205">
        <f t="shared" si="8"/>
        <v>28492.10933960199</v>
      </c>
      <c r="AZ18" s="205">
        <f t="shared" si="8"/>
        <v>28492.10933960199</v>
      </c>
      <c r="BA18" s="205">
        <f t="shared" si="8"/>
        <v>28492.10933960199</v>
      </c>
      <c r="BB18" s="205">
        <f t="shared" si="8"/>
        <v>28492.10933960199</v>
      </c>
      <c r="BC18" s="205">
        <f t="shared" si="8"/>
        <v>28492.109339601982</v>
      </c>
      <c r="BD18" s="205">
        <f t="shared" si="8"/>
        <v>28492.109339601982</v>
      </c>
      <c r="BE18" s="205">
        <f t="shared" si="8"/>
        <v>28492.109339601982</v>
      </c>
      <c r="BF18" s="205">
        <f t="shared" si="8"/>
        <v>28492.109339601982</v>
      </c>
      <c r="BG18" s="205">
        <f t="shared" si="8"/>
        <v>28492.109339601982</v>
      </c>
      <c r="BH18" s="205">
        <f t="shared" si="8"/>
        <v>28492.109339601982</v>
      </c>
      <c r="BI18" s="205">
        <f t="shared" si="8"/>
        <v>28492.109339601982</v>
      </c>
      <c r="BJ18" s="205">
        <f t="shared" si="8"/>
        <v>28492.109339601982</v>
      </c>
      <c r="BK18" s="205">
        <f t="shared" si="8"/>
        <v>28492.109339601982</v>
      </c>
      <c r="BL18" s="205">
        <f t="shared" ref="BL18:BZ18" si="13">IF(BL$2&lt;=($B$2+$C$2+$D$2),IF(BL$2&lt;=($B$2+$C$2),IF(BL$2&lt;=$B$2,$B18,$C18),$D18),$E18)</f>
        <v>28492.109339601982</v>
      </c>
      <c r="BM18" s="205">
        <f t="shared" si="13"/>
        <v>28492.109339601982</v>
      </c>
      <c r="BN18" s="205">
        <f t="shared" si="13"/>
        <v>28492.109339601982</v>
      </c>
      <c r="BO18" s="205">
        <f t="shared" si="13"/>
        <v>28492.109339601982</v>
      </c>
      <c r="BP18" s="205">
        <f t="shared" si="13"/>
        <v>28492.109339601982</v>
      </c>
      <c r="BQ18" s="205">
        <f t="shared" si="13"/>
        <v>28492.109339601982</v>
      </c>
      <c r="BR18" s="205">
        <f t="shared" si="13"/>
        <v>28492.109339601982</v>
      </c>
      <c r="BS18" s="205">
        <f t="shared" si="13"/>
        <v>28492.109339601982</v>
      </c>
      <c r="BT18" s="205">
        <f t="shared" si="13"/>
        <v>28492.109339601982</v>
      </c>
      <c r="BU18" s="205">
        <f t="shared" si="13"/>
        <v>28492.109339601982</v>
      </c>
      <c r="BV18" s="205">
        <f t="shared" si="13"/>
        <v>28492.109339601982</v>
      </c>
      <c r="BW18" s="205">
        <f t="shared" si="13"/>
        <v>28492.109339601982</v>
      </c>
      <c r="BX18" s="205">
        <f t="shared" si="13"/>
        <v>28492.109339601982</v>
      </c>
      <c r="BY18" s="205">
        <f t="shared" si="13"/>
        <v>28492.109339601982</v>
      </c>
      <c r="BZ18" s="205">
        <f t="shared" si="13"/>
        <v>28492.109339601982</v>
      </c>
      <c r="CA18" s="205">
        <f t="shared" si="10"/>
        <v>28492.109339601982</v>
      </c>
      <c r="CB18" s="205">
        <f t="shared" si="10"/>
        <v>28492.109339601982</v>
      </c>
      <c r="CC18" s="205">
        <f t="shared" si="9"/>
        <v>28492.109339601982</v>
      </c>
      <c r="CD18" s="205">
        <f t="shared" si="9"/>
        <v>28492.109339601982</v>
      </c>
      <c r="CE18" s="205">
        <f t="shared" si="9"/>
        <v>28492.109339601982</v>
      </c>
      <c r="CF18" s="205">
        <f t="shared" si="9"/>
        <v>28492.109339601982</v>
      </c>
      <c r="CG18" s="205">
        <f t="shared" si="9"/>
        <v>28492.109339601982</v>
      </c>
      <c r="CH18" s="205">
        <f t="shared" si="9"/>
        <v>28492.109339601982</v>
      </c>
      <c r="CI18" s="205">
        <f t="shared" si="9"/>
        <v>28492.109339601982</v>
      </c>
      <c r="CJ18" s="205">
        <f t="shared" si="9"/>
        <v>28492.109339601982</v>
      </c>
      <c r="CK18" s="205">
        <f t="shared" si="9"/>
        <v>28492.109339601982</v>
      </c>
      <c r="CL18" s="205">
        <f t="shared" si="9"/>
        <v>28492.109339601982</v>
      </c>
      <c r="CM18" s="205">
        <f t="shared" si="9"/>
        <v>28492.109339601982</v>
      </c>
      <c r="CN18" s="205">
        <f t="shared" si="9"/>
        <v>28492.109339601982</v>
      </c>
      <c r="CO18" s="205">
        <f t="shared" si="9"/>
        <v>28492.109339601982</v>
      </c>
      <c r="CP18" s="205">
        <f t="shared" si="9"/>
        <v>28492.109339601982</v>
      </c>
      <c r="CQ18" s="205">
        <f t="shared" si="9"/>
        <v>28492.109339601982</v>
      </c>
      <c r="CR18" s="205">
        <f t="shared" si="9"/>
        <v>28492.109339601982</v>
      </c>
      <c r="CS18" s="205">
        <f t="shared" si="11"/>
        <v>28492.109339601982</v>
      </c>
      <c r="CT18" s="205">
        <f t="shared" si="11"/>
        <v>28492.109339601982</v>
      </c>
      <c r="CU18" s="205">
        <f t="shared" si="11"/>
        <v>28492.109339601982</v>
      </c>
      <c r="CV18" s="205">
        <f t="shared" si="11"/>
        <v>28492.109339601982</v>
      </c>
      <c r="CW18" s="205">
        <f t="shared" si="11"/>
        <v>28492.109339601982</v>
      </c>
      <c r="CX18" s="205">
        <f t="shared" si="11"/>
        <v>28492.109339601982</v>
      </c>
      <c r="CY18" s="205">
        <f t="shared" si="11"/>
        <v>28492.109339601982</v>
      </c>
      <c r="CZ18" s="205">
        <f t="shared" si="11"/>
        <v>28492.109339601982</v>
      </c>
      <c r="DA18" s="205">
        <f t="shared" si="11"/>
        <v>28492.109339601982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36068.735467163555</v>
      </c>
      <c r="AF19" s="202">
        <f t="shared" si="14"/>
        <v>36547.913217657122</v>
      </c>
      <c r="AG19" s="202">
        <f t="shared" si="14"/>
        <v>37027.090968150696</v>
      </c>
      <c r="AH19" s="202">
        <f t="shared" si="14"/>
        <v>37506.268718644264</v>
      </c>
      <c r="AI19" s="202">
        <f t="shared" si="14"/>
        <v>37985.446469137838</v>
      </c>
      <c r="AJ19" s="202">
        <f t="shared" si="14"/>
        <v>38464.624219631412</v>
      </c>
      <c r="AK19" s="202">
        <f t="shared" si="14"/>
        <v>38943.80197012498</v>
      </c>
      <c r="AL19" s="202">
        <f t="shared" si="14"/>
        <v>39422.979720618554</v>
      </c>
      <c r="AM19" s="202">
        <f t="shared" si="14"/>
        <v>39902.157471112121</v>
      </c>
      <c r="AN19" s="202">
        <f t="shared" si="14"/>
        <v>40381.335221605696</v>
      </c>
      <c r="AO19" s="202">
        <f t="shared" si="14"/>
        <v>40860.512972099263</v>
      </c>
      <c r="AP19" s="202">
        <f t="shared" si="14"/>
        <v>41339.690722592837</v>
      </c>
      <c r="AQ19" s="202">
        <f t="shared" si="14"/>
        <v>41818.868473086404</v>
      </c>
      <c r="AR19" s="202">
        <f t="shared" si="14"/>
        <v>42298.046223579979</v>
      </c>
      <c r="AS19" s="202">
        <f t="shared" si="14"/>
        <v>42777.223974073553</v>
      </c>
      <c r="AT19" s="202">
        <f t="shared" si="14"/>
        <v>43256.40172456712</v>
      </c>
      <c r="AU19" s="202">
        <f t="shared" si="14"/>
        <v>43735.579475060695</v>
      </c>
      <c r="AV19" s="202">
        <f t="shared" si="14"/>
        <v>44214.757225554262</v>
      </c>
      <c r="AW19" s="202">
        <f t="shared" si="14"/>
        <v>44693.934976047836</v>
      </c>
      <c r="AX19" s="202">
        <f t="shared" si="14"/>
        <v>45173.112726541403</v>
      </c>
      <c r="AY19" s="202">
        <f t="shared" si="14"/>
        <v>45652.290477034978</v>
      </c>
      <c r="AZ19" s="202">
        <f t="shared" si="14"/>
        <v>46131.468227528545</v>
      </c>
      <c r="BA19" s="202">
        <f t="shared" si="14"/>
        <v>46610.645978022119</v>
      </c>
      <c r="BB19" s="202">
        <f t="shared" si="14"/>
        <v>47089.823728515694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1459.3652991358156</v>
      </c>
      <c r="C25" s="204">
        <f>Income!C72</f>
        <v>2264.3155024541802</v>
      </c>
      <c r="D25" s="204">
        <f>Income!D72</f>
        <v>2218.6065920186934</v>
      </c>
      <c r="E25" s="204">
        <f>Income!E72</f>
        <v>3394.5357624928206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1459.3652991358156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1459.3652991358156</v>
      </c>
      <c r="H25" s="211">
        <f t="shared" si="16"/>
        <v>1459.3652991358156</v>
      </c>
      <c r="I25" s="211">
        <f t="shared" si="16"/>
        <v>1459.3652991358156</v>
      </c>
      <c r="J25" s="211">
        <f t="shared" si="16"/>
        <v>1459.3652991358156</v>
      </c>
      <c r="K25" s="211">
        <f t="shared" si="16"/>
        <v>1459.3652991358156</v>
      </c>
      <c r="L25" s="211">
        <f t="shared" si="16"/>
        <v>1459.3652991358156</v>
      </c>
      <c r="M25" s="211">
        <f t="shared" si="16"/>
        <v>1459.3652991358156</v>
      </c>
      <c r="N25" s="211">
        <f t="shared" si="16"/>
        <v>1459.3652991358156</v>
      </c>
      <c r="O25" s="211">
        <f t="shared" si="16"/>
        <v>1459.3652991358156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1459.3652991358156</v>
      </c>
      <c r="Q25" s="211">
        <f t="shared" si="17"/>
        <v>1459.3652991358156</v>
      </c>
      <c r="R25" s="211">
        <f t="shared" si="17"/>
        <v>1459.3652991358156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1459.3652991358156</v>
      </c>
      <c r="T25" s="211">
        <f t="shared" si="17"/>
        <v>1459.3652991358156</v>
      </c>
      <c r="U25" s="211">
        <f t="shared" si="17"/>
        <v>1459.3652991358156</v>
      </c>
      <c r="V25" s="211">
        <f t="shared" si="17"/>
        <v>1459.3652991358156</v>
      </c>
      <c r="W25" s="211">
        <f t="shared" si="17"/>
        <v>1459.3652991358156</v>
      </c>
      <c r="X25" s="211">
        <f t="shared" si="17"/>
        <v>1459.3652991358156</v>
      </c>
      <c r="Y25" s="211">
        <f t="shared" si="17"/>
        <v>1459.3652991358156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1459.3652991358156</v>
      </c>
      <c r="AA25" s="211">
        <f t="shared" si="18"/>
        <v>1459.3652991358156</v>
      </c>
      <c r="AB25" s="211">
        <f t="shared" si="18"/>
        <v>1459.3652991358156</v>
      </c>
      <c r="AC25" s="211">
        <f t="shared" si="18"/>
        <v>1459.3652991358156</v>
      </c>
      <c r="AD25" s="211">
        <f t="shared" si="18"/>
        <v>1459.3652991358156</v>
      </c>
      <c r="AE25" s="211">
        <f t="shared" si="18"/>
        <v>1475.7928543055782</v>
      </c>
      <c r="AF25" s="211">
        <f t="shared" si="18"/>
        <v>1508.6479646451032</v>
      </c>
      <c r="AG25" s="211">
        <f t="shared" si="18"/>
        <v>1541.5030749846283</v>
      </c>
      <c r="AH25" s="211">
        <f t="shared" si="18"/>
        <v>1574.3581853241533</v>
      </c>
      <c r="AI25" s="211">
        <f t="shared" si="18"/>
        <v>1607.2132956636785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1640.0684060032036</v>
      </c>
      <c r="AK25" s="211">
        <f t="shared" si="19"/>
        <v>1672.9235163427286</v>
      </c>
      <c r="AL25" s="211">
        <f t="shared" si="19"/>
        <v>1705.7786266822536</v>
      </c>
      <c r="AM25" s="211">
        <f t="shared" si="19"/>
        <v>1738.6337370217789</v>
      </c>
      <c r="AN25" s="211">
        <f t="shared" si="19"/>
        <v>1771.4888473613039</v>
      </c>
      <c r="AO25" s="211">
        <f t="shared" si="19"/>
        <v>1804.3439577008289</v>
      </c>
      <c r="AP25" s="211">
        <f t="shared" si="19"/>
        <v>1837.1990680403542</v>
      </c>
      <c r="AQ25" s="211">
        <f t="shared" si="19"/>
        <v>1870.0541783798792</v>
      </c>
      <c r="AR25" s="211">
        <f t="shared" si="19"/>
        <v>1902.9092887194042</v>
      </c>
      <c r="AS25" s="211">
        <f t="shared" si="19"/>
        <v>1935.7643990589293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1968.6195093984545</v>
      </c>
      <c r="AU25" s="211">
        <f t="shared" si="20"/>
        <v>2001.4746197379795</v>
      </c>
      <c r="AV25" s="211">
        <f t="shared" si="20"/>
        <v>2034.3297300775046</v>
      </c>
      <c r="AW25" s="211">
        <f t="shared" si="20"/>
        <v>2067.1848404170296</v>
      </c>
      <c r="AX25" s="211">
        <f t="shared" si="20"/>
        <v>2100.0399507565548</v>
      </c>
      <c r="AY25" s="211">
        <f t="shared" si="20"/>
        <v>2132.8950610960801</v>
      </c>
      <c r="AZ25" s="211">
        <f t="shared" si="20"/>
        <v>2165.7501714356049</v>
      </c>
      <c r="BA25" s="211">
        <f t="shared" si="20"/>
        <v>2198.6052817751302</v>
      </c>
      <c r="BB25" s="211">
        <f t="shared" si="20"/>
        <v>2231.4603921146554</v>
      </c>
      <c r="BC25" s="211">
        <f t="shared" si="20"/>
        <v>2264.3155024541802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3394.5357624928206</v>
      </c>
      <c r="BE25" s="211">
        <f t="shared" si="21"/>
        <v>3394.5357624928206</v>
      </c>
      <c r="BF25" s="211">
        <f t="shared" si="21"/>
        <v>3394.5357624928206</v>
      </c>
      <c r="BG25" s="211">
        <f t="shared" si="21"/>
        <v>3394.5357624928206</v>
      </c>
      <c r="BH25" s="211">
        <f t="shared" si="21"/>
        <v>3394.5357624928206</v>
      </c>
      <c r="BI25" s="211">
        <f t="shared" si="21"/>
        <v>3394.5357624928206</v>
      </c>
      <c r="BJ25" s="211">
        <f t="shared" si="21"/>
        <v>3394.5357624928206</v>
      </c>
      <c r="BK25" s="211">
        <f t="shared" si="21"/>
        <v>3394.5357624928206</v>
      </c>
      <c r="BL25" s="211">
        <f t="shared" si="21"/>
        <v>3394.5357624928206</v>
      </c>
      <c r="BM25" s="211">
        <f t="shared" si="21"/>
        <v>3394.5357624928206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3394.5357624928206</v>
      </c>
      <c r="BO25" s="211">
        <f t="shared" si="22"/>
        <v>3394.5357624928206</v>
      </c>
      <c r="BP25" s="211">
        <f t="shared" si="22"/>
        <v>3394.5357624928206</v>
      </c>
      <c r="BQ25" s="211">
        <f t="shared" si="22"/>
        <v>3394.5357624928206</v>
      </c>
      <c r="BR25" s="211">
        <f t="shared" si="22"/>
        <v>3394.5357624928206</v>
      </c>
      <c r="BS25" s="211">
        <f t="shared" si="22"/>
        <v>3394.5357624928206</v>
      </c>
      <c r="BT25" s="211">
        <f t="shared" si="22"/>
        <v>3394.5357624928206</v>
      </c>
      <c r="BU25" s="211">
        <f t="shared" si="22"/>
        <v>3394.5357624928206</v>
      </c>
      <c r="BV25" s="211">
        <f t="shared" si="22"/>
        <v>3394.5357624928206</v>
      </c>
      <c r="BW25" s="211">
        <f t="shared" si="22"/>
        <v>3394.5357624928206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3394.5357624928206</v>
      </c>
      <c r="BY25" s="211">
        <f t="shared" si="23"/>
        <v>3394.5357624928206</v>
      </c>
      <c r="BZ25" s="211">
        <f t="shared" si="23"/>
        <v>3394.5357624928206</v>
      </c>
      <c r="CA25" s="211">
        <f t="shared" si="23"/>
        <v>3394.5357624928206</v>
      </c>
      <c r="CB25" s="211">
        <f t="shared" si="23"/>
        <v>3394.5357624928206</v>
      </c>
      <c r="CC25" s="211">
        <f t="shared" si="23"/>
        <v>3394.5357624928206</v>
      </c>
      <c r="CD25" s="211">
        <f t="shared" si="23"/>
        <v>3394.5357624928206</v>
      </c>
      <c r="CE25" s="211">
        <f t="shared" si="23"/>
        <v>3394.5357624928206</v>
      </c>
      <c r="CF25" s="211">
        <f t="shared" si="23"/>
        <v>3394.5357624928206</v>
      </c>
      <c r="CG25" s="211">
        <f t="shared" si="23"/>
        <v>3394.5357624928206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3394.5357624928206</v>
      </c>
      <c r="CI25" s="211">
        <f t="shared" si="24"/>
        <v>3394.5357624928206</v>
      </c>
      <c r="CJ25" s="211">
        <f t="shared" si="24"/>
        <v>3394.5357624928206</v>
      </c>
      <c r="CK25" s="211">
        <f t="shared" si="24"/>
        <v>3394.5357624928206</v>
      </c>
      <c r="CL25" s="211">
        <f t="shared" si="24"/>
        <v>3394.5357624928206</v>
      </c>
      <c r="CM25" s="211">
        <f t="shared" si="24"/>
        <v>3394.5357624928206</v>
      </c>
      <c r="CN25" s="211">
        <f t="shared" si="24"/>
        <v>3394.5357624928206</v>
      </c>
      <c r="CO25" s="211">
        <f t="shared" si="24"/>
        <v>3394.5357624928206</v>
      </c>
      <c r="CP25" s="211">
        <f t="shared" si="24"/>
        <v>3394.5357624928206</v>
      </c>
      <c r="CQ25" s="211">
        <f t="shared" si="24"/>
        <v>3394.5357624928206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3394.5357624928206</v>
      </c>
      <c r="CS25" s="211">
        <f t="shared" si="25"/>
        <v>3394.5357624928206</v>
      </c>
      <c r="CT25" s="211">
        <f t="shared" si="25"/>
        <v>3394.5357624928206</v>
      </c>
      <c r="CU25" s="211">
        <f t="shared" si="25"/>
        <v>3394.5357624928206</v>
      </c>
      <c r="CV25" s="211">
        <f t="shared" si="25"/>
        <v>3394.5357624928206</v>
      </c>
      <c r="CW25" s="211">
        <f t="shared" si="25"/>
        <v>3394.5357624928206</v>
      </c>
      <c r="CX25" s="211">
        <f t="shared" si="25"/>
        <v>3394.5357624928206</v>
      </c>
      <c r="CY25" s="211">
        <f t="shared" si="25"/>
        <v>3394.5357624928206</v>
      </c>
      <c r="CZ25" s="211">
        <f t="shared" si="25"/>
        <v>3394.5357624928206</v>
      </c>
      <c r="DA25" s="211">
        <f t="shared" si="25"/>
        <v>3394.5357624928206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150</v>
      </c>
      <c r="E26" s="204">
        <f>Income!E73</f>
        <v>16380.000000000004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16380.000000000004</v>
      </c>
      <c r="BE26" s="211">
        <f t="shared" si="21"/>
        <v>16380.000000000004</v>
      </c>
      <c r="BF26" s="211">
        <f t="shared" si="21"/>
        <v>16380.000000000004</v>
      </c>
      <c r="BG26" s="211">
        <f t="shared" si="21"/>
        <v>16380.000000000004</v>
      </c>
      <c r="BH26" s="211">
        <f t="shared" si="21"/>
        <v>16380.000000000004</v>
      </c>
      <c r="BI26" s="211">
        <f t="shared" si="21"/>
        <v>16380.000000000004</v>
      </c>
      <c r="BJ26" s="211">
        <f t="shared" si="21"/>
        <v>16380.000000000004</v>
      </c>
      <c r="BK26" s="211">
        <f t="shared" si="21"/>
        <v>16380.000000000004</v>
      </c>
      <c r="BL26" s="211">
        <f t="shared" si="21"/>
        <v>16380.000000000004</v>
      </c>
      <c r="BM26" s="211">
        <f t="shared" si="21"/>
        <v>16380.000000000004</v>
      </c>
      <c r="BN26" s="211">
        <f t="shared" si="22"/>
        <v>16380.000000000004</v>
      </c>
      <c r="BO26" s="211">
        <f t="shared" si="22"/>
        <v>16380.000000000004</v>
      </c>
      <c r="BP26" s="211">
        <f t="shared" si="22"/>
        <v>16380.000000000004</v>
      </c>
      <c r="BQ26" s="211">
        <f t="shared" si="22"/>
        <v>16380.000000000004</v>
      </c>
      <c r="BR26" s="211">
        <f t="shared" si="22"/>
        <v>16380.000000000004</v>
      </c>
      <c r="BS26" s="211">
        <f t="shared" si="22"/>
        <v>16380.000000000004</v>
      </c>
      <c r="BT26" s="211">
        <f t="shared" si="22"/>
        <v>16380.000000000004</v>
      </c>
      <c r="BU26" s="211">
        <f t="shared" si="22"/>
        <v>16380.000000000004</v>
      </c>
      <c r="BV26" s="211">
        <f t="shared" si="22"/>
        <v>16380.000000000004</v>
      </c>
      <c r="BW26" s="211">
        <f t="shared" si="22"/>
        <v>16380.000000000004</v>
      </c>
      <c r="BX26" s="211">
        <f t="shared" si="23"/>
        <v>16380.000000000004</v>
      </c>
      <c r="BY26" s="211">
        <f t="shared" si="23"/>
        <v>16380.000000000004</v>
      </c>
      <c r="BZ26" s="211">
        <f t="shared" si="23"/>
        <v>16380.000000000004</v>
      </c>
      <c r="CA26" s="211">
        <f t="shared" si="23"/>
        <v>16380.000000000004</v>
      </c>
      <c r="CB26" s="211">
        <f t="shared" si="23"/>
        <v>16380.000000000004</v>
      </c>
      <c r="CC26" s="211">
        <f t="shared" si="23"/>
        <v>16380.000000000004</v>
      </c>
      <c r="CD26" s="211">
        <f t="shared" si="23"/>
        <v>16380.000000000004</v>
      </c>
      <c r="CE26" s="211">
        <f t="shared" si="23"/>
        <v>16380.000000000004</v>
      </c>
      <c r="CF26" s="211">
        <f t="shared" si="23"/>
        <v>16380.000000000004</v>
      </c>
      <c r="CG26" s="211">
        <f t="shared" si="23"/>
        <v>16380.000000000004</v>
      </c>
      <c r="CH26" s="211">
        <f t="shared" si="24"/>
        <v>16380.000000000004</v>
      </c>
      <c r="CI26" s="211">
        <f t="shared" si="24"/>
        <v>16380.000000000004</v>
      </c>
      <c r="CJ26" s="211">
        <f t="shared" si="24"/>
        <v>16380.000000000004</v>
      </c>
      <c r="CK26" s="211">
        <f t="shared" si="24"/>
        <v>16380.000000000004</v>
      </c>
      <c r="CL26" s="211">
        <f t="shared" si="24"/>
        <v>16380.000000000004</v>
      </c>
      <c r="CM26" s="211">
        <f t="shared" si="24"/>
        <v>16380.000000000004</v>
      </c>
      <c r="CN26" s="211">
        <f t="shared" si="24"/>
        <v>16380.000000000004</v>
      </c>
      <c r="CO26" s="211">
        <f t="shared" si="24"/>
        <v>16380.000000000004</v>
      </c>
      <c r="CP26" s="211">
        <f t="shared" si="24"/>
        <v>16380.000000000004</v>
      </c>
      <c r="CQ26" s="211">
        <f t="shared" si="24"/>
        <v>16380.000000000004</v>
      </c>
      <c r="CR26" s="211">
        <f t="shared" si="25"/>
        <v>16380.000000000004</v>
      </c>
      <c r="CS26" s="211">
        <f t="shared" si="25"/>
        <v>16380.000000000004</v>
      </c>
      <c r="CT26" s="211">
        <f t="shared" si="25"/>
        <v>16380.000000000004</v>
      </c>
      <c r="CU26" s="211">
        <f t="shared" si="25"/>
        <v>16380.000000000004</v>
      </c>
      <c r="CV26" s="211">
        <f t="shared" si="25"/>
        <v>16380.000000000004</v>
      </c>
      <c r="CW26" s="211">
        <f t="shared" si="25"/>
        <v>16380.000000000004</v>
      </c>
      <c r="CX26" s="211">
        <f t="shared" si="25"/>
        <v>16380.000000000004</v>
      </c>
      <c r="CY26" s="211">
        <f t="shared" si="25"/>
        <v>16380.000000000004</v>
      </c>
      <c r="CZ26" s="211">
        <f t="shared" si="25"/>
        <v>16380.000000000004</v>
      </c>
      <c r="DA26" s="211">
        <f t="shared" si="25"/>
        <v>16380.000000000004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92.870986665187218</v>
      </c>
      <c r="D27" s="204">
        <f>Income!D74</f>
        <v>1015.2319477442434</v>
      </c>
      <c r="E27" s="204">
        <f>Income!E74</f>
        <v>1728.1080296068092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1.8953262584732085</v>
      </c>
      <c r="AF27" s="211">
        <f t="shared" si="18"/>
        <v>5.6859787754196258</v>
      </c>
      <c r="AG27" s="211">
        <f t="shared" si="18"/>
        <v>9.4766312923660418</v>
      </c>
      <c r="AH27" s="211">
        <f t="shared" si="18"/>
        <v>13.267283809312458</v>
      </c>
      <c r="AI27" s="211">
        <f t="shared" si="18"/>
        <v>17.057936326258879</v>
      </c>
      <c r="AJ27" s="211">
        <f t="shared" si="19"/>
        <v>20.848588843205292</v>
      </c>
      <c r="AK27" s="211">
        <f t="shared" si="19"/>
        <v>24.639241360151711</v>
      </c>
      <c r="AL27" s="211">
        <f t="shared" si="19"/>
        <v>28.429893877098127</v>
      </c>
      <c r="AM27" s="211">
        <f t="shared" si="19"/>
        <v>32.220546394044547</v>
      </c>
      <c r="AN27" s="211">
        <f t="shared" si="19"/>
        <v>36.011198910990963</v>
      </c>
      <c r="AO27" s="211">
        <f t="shared" si="19"/>
        <v>39.801851427937379</v>
      </c>
      <c r="AP27" s="211">
        <f t="shared" si="19"/>
        <v>43.592503944883802</v>
      </c>
      <c r="AQ27" s="211">
        <f t="shared" si="19"/>
        <v>47.383156461830211</v>
      </c>
      <c r="AR27" s="211">
        <f t="shared" si="19"/>
        <v>51.173808978776627</v>
      </c>
      <c r="AS27" s="211">
        <f t="shared" si="19"/>
        <v>54.96446149572305</v>
      </c>
      <c r="AT27" s="211">
        <f t="shared" si="20"/>
        <v>58.755114012669466</v>
      </c>
      <c r="AU27" s="211">
        <f t="shared" si="20"/>
        <v>62.545766529615875</v>
      </c>
      <c r="AV27" s="211">
        <f t="shared" si="20"/>
        <v>66.336419046562298</v>
      </c>
      <c r="AW27" s="211">
        <f t="shared" si="20"/>
        <v>70.127071563508721</v>
      </c>
      <c r="AX27" s="211">
        <f t="shared" si="20"/>
        <v>73.91772408045513</v>
      </c>
      <c r="AY27" s="211">
        <f t="shared" si="20"/>
        <v>77.708376597401539</v>
      </c>
      <c r="AZ27" s="211">
        <f t="shared" si="20"/>
        <v>81.499029114347962</v>
      </c>
      <c r="BA27" s="211">
        <f t="shared" si="20"/>
        <v>85.289681631294371</v>
      </c>
      <c r="BB27" s="211">
        <f t="shared" si="20"/>
        <v>89.080334148240809</v>
      </c>
      <c r="BC27" s="211">
        <f t="shared" si="20"/>
        <v>92.870986665187218</v>
      </c>
      <c r="BD27" s="211">
        <f t="shared" si="21"/>
        <v>1728.1080296068092</v>
      </c>
      <c r="BE27" s="211">
        <f t="shared" si="21"/>
        <v>1728.1080296068092</v>
      </c>
      <c r="BF27" s="211">
        <f t="shared" si="21"/>
        <v>1728.1080296068092</v>
      </c>
      <c r="BG27" s="211">
        <f t="shared" si="21"/>
        <v>1728.1080296068092</v>
      </c>
      <c r="BH27" s="211">
        <f t="shared" si="21"/>
        <v>1728.1080296068092</v>
      </c>
      <c r="BI27" s="211">
        <f t="shared" si="21"/>
        <v>1728.1080296068092</v>
      </c>
      <c r="BJ27" s="211">
        <f t="shared" si="21"/>
        <v>1728.1080296068092</v>
      </c>
      <c r="BK27" s="211">
        <f t="shared" si="21"/>
        <v>1728.1080296068092</v>
      </c>
      <c r="BL27" s="211">
        <f t="shared" si="21"/>
        <v>1728.1080296068092</v>
      </c>
      <c r="BM27" s="211">
        <f t="shared" si="21"/>
        <v>1728.1080296068092</v>
      </c>
      <c r="BN27" s="211">
        <f t="shared" si="22"/>
        <v>1728.1080296068092</v>
      </c>
      <c r="BO27" s="211">
        <f t="shared" si="22"/>
        <v>1728.1080296068092</v>
      </c>
      <c r="BP27" s="211">
        <f t="shared" si="22"/>
        <v>1728.1080296068092</v>
      </c>
      <c r="BQ27" s="211">
        <f t="shared" si="22"/>
        <v>1728.1080296068092</v>
      </c>
      <c r="BR27" s="211">
        <f t="shared" si="22"/>
        <v>1728.1080296068092</v>
      </c>
      <c r="BS27" s="211">
        <f t="shared" si="22"/>
        <v>1728.1080296068092</v>
      </c>
      <c r="BT27" s="211">
        <f t="shared" si="22"/>
        <v>1728.1080296068092</v>
      </c>
      <c r="BU27" s="211">
        <f t="shared" si="22"/>
        <v>1728.1080296068092</v>
      </c>
      <c r="BV27" s="211">
        <f t="shared" si="22"/>
        <v>1728.1080296068092</v>
      </c>
      <c r="BW27" s="211">
        <f t="shared" si="22"/>
        <v>1728.1080296068092</v>
      </c>
      <c r="BX27" s="211">
        <f t="shared" si="23"/>
        <v>1728.1080296068092</v>
      </c>
      <c r="BY27" s="211">
        <f t="shared" si="23"/>
        <v>1728.1080296068092</v>
      </c>
      <c r="BZ27" s="211">
        <f t="shared" si="23"/>
        <v>1728.1080296068092</v>
      </c>
      <c r="CA27" s="211">
        <f t="shared" si="23"/>
        <v>1728.1080296068092</v>
      </c>
      <c r="CB27" s="211">
        <f t="shared" si="23"/>
        <v>1728.1080296068092</v>
      </c>
      <c r="CC27" s="211">
        <f t="shared" si="23"/>
        <v>1728.1080296068092</v>
      </c>
      <c r="CD27" s="211">
        <f t="shared" si="23"/>
        <v>1728.1080296068092</v>
      </c>
      <c r="CE27" s="211">
        <f t="shared" si="23"/>
        <v>1728.1080296068092</v>
      </c>
      <c r="CF27" s="211">
        <f t="shared" si="23"/>
        <v>1728.1080296068092</v>
      </c>
      <c r="CG27" s="211">
        <f t="shared" si="23"/>
        <v>1728.1080296068092</v>
      </c>
      <c r="CH27" s="211">
        <f t="shared" si="24"/>
        <v>1728.1080296068092</v>
      </c>
      <c r="CI27" s="211">
        <f t="shared" si="24"/>
        <v>1728.1080296068092</v>
      </c>
      <c r="CJ27" s="211">
        <f t="shared" si="24"/>
        <v>1728.1080296068092</v>
      </c>
      <c r="CK27" s="211">
        <f t="shared" si="24"/>
        <v>1728.1080296068092</v>
      </c>
      <c r="CL27" s="211">
        <f t="shared" si="24"/>
        <v>1728.1080296068092</v>
      </c>
      <c r="CM27" s="211">
        <f t="shared" si="24"/>
        <v>1728.1080296068092</v>
      </c>
      <c r="CN27" s="211">
        <f t="shared" si="24"/>
        <v>1728.1080296068092</v>
      </c>
      <c r="CO27" s="211">
        <f t="shared" si="24"/>
        <v>1728.1080296068092</v>
      </c>
      <c r="CP27" s="211">
        <f t="shared" si="24"/>
        <v>1728.1080296068092</v>
      </c>
      <c r="CQ27" s="211">
        <f t="shared" si="24"/>
        <v>1728.1080296068092</v>
      </c>
      <c r="CR27" s="211">
        <f t="shared" si="25"/>
        <v>1728.1080296068092</v>
      </c>
      <c r="CS27" s="211">
        <f t="shared" si="25"/>
        <v>1728.1080296068092</v>
      </c>
      <c r="CT27" s="211">
        <f t="shared" si="25"/>
        <v>1728.1080296068092</v>
      </c>
      <c r="CU27" s="211">
        <f t="shared" si="25"/>
        <v>1728.1080296068092</v>
      </c>
      <c r="CV27" s="211">
        <f t="shared" si="25"/>
        <v>1728.1080296068092</v>
      </c>
      <c r="CW27" s="211">
        <f t="shared" si="25"/>
        <v>1728.1080296068092</v>
      </c>
      <c r="CX27" s="211">
        <f t="shared" si="25"/>
        <v>1728.1080296068092</v>
      </c>
      <c r="CY27" s="211">
        <f t="shared" si="25"/>
        <v>1728.1080296068092</v>
      </c>
      <c r="CZ27" s="211">
        <f t="shared" si="25"/>
        <v>1728.1080296068092</v>
      </c>
      <c r="DA27" s="211">
        <f t="shared" si="25"/>
        <v>1728.1080296068092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635</v>
      </c>
      <c r="C29" s="204">
        <f>Income!C76</f>
        <v>2798.0000000000005</v>
      </c>
      <c r="D29" s="204">
        <f>Income!D76</f>
        <v>8500.0000000000018</v>
      </c>
      <c r="E29" s="204">
        <f>Income!E76</f>
        <v>21726</v>
      </c>
      <c r="F29" s="211">
        <f t="shared" si="16"/>
        <v>635</v>
      </c>
      <c r="G29" s="211">
        <f t="shared" si="16"/>
        <v>635</v>
      </c>
      <c r="H29" s="211">
        <f t="shared" si="16"/>
        <v>635</v>
      </c>
      <c r="I29" s="211">
        <f t="shared" si="16"/>
        <v>635</v>
      </c>
      <c r="J29" s="211">
        <f t="shared" si="16"/>
        <v>635</v>
      </c>
      <c r="K29" s="211">
        <f t="shared" si="16"/>
        <v>635</v>
      </c>
      <c r="L29" s="211">
        <f t="shared" si="16"/>
        <v>635</v>
      </c>
      <c r="M29" s="211">
        <f t="shared" si="16"/>
        <v>635</v>
      </c>
      <c r="N29" s="211">
        <f t="shared" si="16"/>
        <v>635</v>
      </c>
      <c r="O29" s="211">
        <f t="shared" si="16"/>
        <v>635</v>
      </c>
      <c r="P29" s="211">
        <f t="shared" si="17"/>
        <v>635</v>
      </c>
      <c r="Q29" s="211">
        <f t="shared" si="17"/>
        <v>635</v>
      </c>
      <c r="R29" s="211">
        <f t="shared" si="17"/>
        <v>635</v>
      </c>
      <c r="S29" s="211">
        <f t="shared" si="17"/>
        <v>635</v>
      </c>
      <c r="T29" s="211">
        <f t="shared" si="17"/>
        <v>635</v>
      </c>
      <c r="U29" s="211">
        <f t="shared" si="17"/>
        <v>635</v>
      </c>
      <c r="V29" s="211">
        <f t="shared" si="17"/>
        <v>635</v>
      </c>
      <c r="W29" s="211">
        <f t="shared" si="17"/>
        <v>635</v>
      </c>
      <c r="X29" s="211">
        <f t="shared" si="17"/>
        <v>635</v>
      </c>
      <c r="Y29" s="211">
        <f t="shared" si="17"/>
        <v>635</v>
      </c>
      <c r="Z29" s="211">
        <f t="shared" si="18"/>
        <v>635</v>
      </c>
      <c r="AA29" s="211">
        <f t="shared" si="18"/>
        <v>635</v>
      </c>
      <c r="AB29" s="211">
        <f t="shared" si="18"/>
        <v>635</v>
      </c>
      <c r="AC29" s="211">
        <f t="shared" si="18"/>
        <v>635</v>
      </c>
      <c r="AD29" s="211">
        <f t="shared" si="18"/>
        <v>635</v>
      </c>
      <c r="AE29" s="211">
        <f t="shared" si="18"/>
        <v>679.14285714285711</v>
      </c>
      <c r="AF29" s="211">
        <f t="shared" si="18"/>
        <v>767.42857142857144</v>
      </c>
      <c r="AG29" s="211">
        <f t="shared" si="18"/>
        <v>855.71428571428578</v>
      </c>
      <c r="AH29" s="211">
        <f t="shared" si="18"/>
        <v>944</v>
      </c>
      <c r="AI29" s="211">
        <f t="shared" si="18"/>
        <v>1032.2857142857142</v>
      </c>
      <c r="AJ29" s="211">
        <f t="shared" si="19"/>
        <v>1120.5714285714287</v>
      </c>
      <c r="AK29" s="211">
        <f t="shared" si="19"/>
        <v>1208.8571428571431</v>
      </c>
      <c r="AL29" s="211">
        <f t="shared" si="19"/>
        <v>1297.1428571428573</v>
      </c>
      <c r="AM29" s="211">
        <f t="shared" si="19"/>
        <v>1385.4285714285716</v>
      </c>
      <c r="AN29" s="211">
        <f t="shared" si="19"/>
        <v>1473.7142857142858</v>
      </c>
      <c r="AO29" s="211">
        <f t="shared" si="19"/>
        <v>1562</v>
      </c>
      <c r="AP29" s="211">
        <f t="shared" si="19"/>
        <v>1650.2857142857144</v>
      </c>
      <c r="AQ29" s="211">
        <f t="shared" si="19"/>
        <v>1738.5714285714289</v>
      </c>
      <c r="AR29" s="211">
        <f t="shared" si="19"/>
        <v>1826.8571428571431</v>
      </c>
      <c r="AS29" s="211">
        <f t="shared" si="19"/>
        <v>1915.1428571428573</v>
      </c>
      <c r="AT29" s="211">
        <f t="shared" si="20"/>
        <v>2003.4285714285718</v>
      </c>
      <c r="AU29" s="211">
        <f t="shared" si="20"/>
        <v>2091.7142857142862</v>
      </c>
      <c r="AV29" s="211">
        <f t="shared" si="20"/>
        <v>2180</v>
      </c>
      <c r="AW29" s="211">
        <f t="shared" si="20"/>
        <v>2268.2857142857147</v>
      </c>
      <c r="AX29" s="211">
        <f t="shared" si="20"/>
        <v>2356.5714285714289</v>
      </c>
      <c r="AY29" s="211">
        <f t="shared" si="20"/>
        <v>2444.8571428571431</v>
      </c>
      <c r="AZ29" s="211">
        <f t="shared" si="20"/>
        <v>2533.1428571428573</v>
      </c>
      <c r="BA29" s="211">
        <f t="shared" si="20"/>
        <v>2621.4285714285716</v>
      </c>
      <c r="BB29" s="211">
        <f t="shared" si="20"/>
        <v>2709.7142857142862</v>
      </c>
      <c r="BC29" s="211">
        <f t="shared" si="20"/>
        <v>2798.0000000000005</v>
      </c>
      <c r="BD29" s="211">
        <f t="shared" si="21"/>
        <v>21726</v>
      </c>
      <c r="BE29" s="211">
        <f t="shared" si="21"/>
        <v>21726</v>
      </c>
      <c r="BF29" s="211">
        <f t="shared" si="21"/>
        <v>21726</v>
      </c>
      <c r="BG29" s="211">
        <f t="shared" si="21"/>
        <v>21726</v>
      </c>
      <c r="BH29" s="211">
        <f t="shared" si="21"/>
        <v>21726</v>
      </c>
      <c r="BI29" s="211">
        <f t="shared" si="21"/>
        <v>21726</v>
      </c>
      <c r="BJ29" s="211">
        <f t="shared" si="21"/>
        <v>21726</v>
      </c>
      <c r="BK29" s="211">
        <f t="shared" si="21"/>
        <v>21726</v>
      </c>
      <c r="BL29" s="211">
        <f t="shared" si="21"/>
        <v>21726</v>
      </c>
      <c r="BM29" s="211">
        <f t="shared" si="21"/>
        <v>21726</v>
      </c>
      <c r="BN29" s="211">
        <f t="shared" si="22"/>
        <v>21726</v>
      </c>
      <c r="BO29" s="211">
        <f t="shared" si="22"/>
        <v>21726</v>
      </c>
      <c r="BP29" s="211">
        <f t="shared" si="22"/>
        <v>21726</v>
      </c>
      <c r="BQ29" s="211">
        <f t="shared" si="22"/>
        <v>21726</v>
      </c>
      <c r="BR29" s="211">
        <f t="shared" si="22"/>
        <v>21726</v>
      </c>
      <c r="BS29" s="211">
        <f t="shared" si="22"/>
        <v>21726</v>
      </c>
      <c r="BT29" s="211">
        <f t="shared" si="22"/>
        <v>21726</v>
      </c>
      <c r="BU29" s="211">
        <f t="shared" si="22"/>
        <v>21726</v>
      </c>
      <c r="BV29" s="211">
        <f t="shared" si="22"/>
        <v>21726</v>
      </c>
      <c r="BW29" s="211">
        <f t="shared" si="22"/>
        <v>21726</v>
      </c>
      <c r="BX29" s="211">
        <f t="shared" si="23"/>
        <v>21726</v>
      </c>
      <c r="BY29" s="211">
        <f t="shared" si="23"/>
        <v>21726</v>
      </c>
      <c r="BZ29" s="211">
        <f t="shared" si="23"/>
        <v>21726</v>
      </c>
      <c r="CA29" s="211">
        <f t="shared" si="23"/>
        <v>21726</v>
      </c>
      <c r="CB29" s="211">
        <f t="shared" si="23"/>
        <v>21726</v>
      </c>
      <c r="CC29" s="211">
        <f t="shared" si="23"/>
        <v>21726</v>
      </c>
      <c r="CD29" s="211">
        <f t="shared" si="23"/>
        <v>21726</v>
      </c>
      <c r="CE29" s="211">
        <f t="shared" si="23"/>
        <v>21726</v>
      </c>
      <c r="CF29" s="211">
        <f t="shared" si="23"/>
        <v>21726</v>
      </c>
      <c r="CG29" s="211">
        <f t="shared" si="23"/>
        <v>21726</v>
      </c>
      <c r="CH29" s="211">
        <f t="shared" si="24"/>
        <v>21726</v>
      </c>
      <c r="CI29" s="211">
        <f t="shared" si="24"/>
        <v>21726</v>
      </c>
      <c r="CJ29" s="211">
        <f t="shared" si="24"/>
        <v>21726</v>
      </c>
      <c r="CK29" s="211">
        <f t="shared" si="24"/>
        <v>21726</v>
      </c>
      <c r="CL29" s="211">
        <f t="shared" si="24"/>
        <v>21726</v>
      </c>
      <c r="CM29" s="211">
        <f t="shared" si="24"/>
        <v>21726</v>
      </c>
      <c r="CN29" s="211">
        <f t="shared" si="24"/>
        <v>21726</v>
      </c>
      <c r="CO29" s="211">
        <f t="shared" si="24"/>
        <v>21726</v>
      </c>
      <c r="CP29" s="211">
        <f t="shared" si="24"/>
        <v>21726</v>
      </c>
      <c r="CQ29" s="211">
        <f t="shared" si="24"/>
        <v>21726</v>
      </c>
      <c r="CR29" s="211">
        <f t="shared" si="25"/>
        <v>21726</v>
      </c>
      <c r="CS29" s="211">
        <f t="shared" si="25"/>
        <v>21726</v>
      </c>
      <c r="CT29" s="211">
        <f t="shared" si="25"/>
        <v>21726</v>
      </c>
      <c r="CU29" s="211">
        <f t="shared" si="25"/>
        <v>21726</v>
      </c>
      <c r="CV29" s="211">
        <f t="shared" si="25"/>
        <v>21726</v>
      </c>
      <c r="CW29" s="211">
        <f t="shared" si="25"/>
        <v>21726</v>
      </c>
      <c r="CX29" s="211">
        <f t="shared" si="25"/>
        <v>21726</v>
      </c>
      <c r="CY29" s="211">
        <f t="shared" si="25"/>
        <v>21726</v>
      </c>
      <c r="CZ29" s="211">
        <f t="shared" si="25"/>
        <v>21726</v>
      </c>
      <c r="DA29" s="211">
        <f t="shared" si="25"/>
        <v>21726</v>
      </c>
    </row>
    <row r="30" spans="1:105">
      <c r="A30" s="202" t="str">
        <f>Income!A77</f>
        <v>Wild foods consumed and sold</v>
      </c>
      <c r="B30" s="204">
        <f>Income!B77</f>
        <v>640</v>
      </c>
      <c r="C30" s="204">
        <f>Income!C77</f>
        <v>640</v>
      </c>
      <c r="D30" s="204">
        <f>Income!D77</f>
        <v>0</v>
      </c>
      <c r="E30" s="204">
        <f>Income!E77</f>
        <v>0</v>
      </c>
      <c r="F30" s="211">
        <f t="shared" si="16"/>
        <v>640</v>
      </c>
      <c r="G30" s="211">
        <f t="shared" si="16"/>
        <v>640</v>
      </c>
      <c r="H30" s="211">
        <f t="shared" si="16"/>
        <v>640</v>
      </c>
      <c r="I30" s="211">
        <f t="shared" si="16"/>
        <v>640</v>
      </c>
      <c r="J30" s="211">
        <f t="shared" si="16"/>
        <v>640</v>
      </c>
      <c r="K30" s="211">
        <f t="shared" si="16"/>
        <v>640</v>
      </c>
      <c r="L30" s="211">
        <f t="shared" si="16"/>
        <v>640</v>
      </c>
      <c r="M30" s="211">
        <f t="shared" si="16"/>
        <v>640</v>
      </c>
      <c r="N30" s="211">
        <f t="shared" si="16"/>
        <v>640</v>
      </c>
      <c r="O30" s="211">
        <f t="shared" si="16"/>
        <v>640</v>
      </c>
      <c r="P30" s="211">
        <f t="shared" si="17"/>
        <v>640</v>
      </c>
      <c r="Q30" s="211">
        <f t="shared" si="17"/>
        <v>640</v>
      </c>
      <c r="R30" s="211">
        <f t="shared" si="17"/>
        <v>640</v>
      </c>
      <c r="S30" s="211">
        <f t="shared" si="17"/>
        <v>640</v>
      </c>
      <c r="T30" s="211">
        <f t="shared" si="17"/>
        <v>640</v>
      </c>
      <c r="U30" s="211">
        <f t="shared" si="17"/>
        <v>640</v>
      </c>
      <c r="V30" s="211">
        <f t="shared" si="17"/>
        <v>640</v>
      </c>
      <c r="W30" s="211">
        <f t="shared" si="17"/>
        <v>640</v>
      </c>
      <c r="X30" s="211">
        <f t="shared" si="17"/>
        <v>640</v>
      </c>
      <c r="Y30" s="211">
        <f t="shared" si="17"/>
        <v>640</v>
      </c>
      <c r="Z30" s="211">
        <f t="shared" si="18"/>
        <v>640</v>
      </c>
      <c r="AA30" s="211">
        <f t="shared" si="18"/>
        <v>640</v>
      </c>
      <c r="AB30" s="211">
        <f t="shared" si="18"/>
        <v>640</v>
      </c>
      <c r="AC30" s="211">
        <f t="shared" si="18"/>
        <v>640</v>
      </c>
      <c r="AD30" s="211">
        <f t="shared" si="18"/>
        <v>640</v>
      </c>
      <c r="AE30" s="211">
        <f t="shared" si="18"/>
        <v>640</v>
      </c>
      <c r="AF30" s="211">
        <f t="shared" si="18"/>
        <v>640</v>
      </c>
      <c r="AG30" s="211">
        <f t="shared" si="18"/>
        <v>640</v>
      </c>
      <c r="AH30" s="211">
        <f t="shared" si="18"/>
        <v>640</v>
      </c>
      <c r="AI30" s="211">
        <f t="shared" si="18"/>
        <v>640</v>
      </c>
      <c r="AJ30" s="211">
        <f t="shared" si="19"/>
        <v>640</v>
      </c>
      <c r="AK30" s="211">
        <f t="shared" si="19"/>
        <v>640</v>
      </c>
      <c r="AL30" s="211">
        <f t="shared" si="19"/>
        <v>640</v>
      </c>
      <c r="AM30" s="211">
        <f t="shared" si="19"/>
        <v>640</v>
      </c>
      <c r="AN30" s="211">
        <f t="shared" si="19"/>
        <v>640</v>
      </c>
      <c r="AO30" s="211">
        <f t="shared" si="19"/>
        <v>640</v>
      </c>
      <c r="AP30" s="211">
        <f t="shared" si="19"/>
        <v>640</v>
      </c>
      <c r="AQ30" s="211">
        <f t="shared" si="19"/>
        <v>640</v>
      </c>
      <c r="AR30" s="211">
        <f t="shared" si="19"/>
        <v>640</v>
      </c>
      <c r="AS30" s="211">
        <f t="shared" si="19"/>
        <v>640</v>
      </c>
      <c r="AT30" s="211">
        <f t="shared" si="20"/>
        <v>640</v>
      </c>
      <c r="AU30" s="211">
        <f t="shared" si="20"/>
        <v>640</v>
      </c>
      <c r="AV30" s="211">
        <f t="shared" si="20"/>
        <v>640</v>
      </c>
      <c r="AW30" s="211">
        <f t="shared" si="20"/>
        <v>640</v>
      </c>
      <c r="AX30" s="211">
        <f t="shared" si="20"/>
        <v>640</v>
      </c>
      <c r="AY30" s="211">
        <f t="shared" si="20"/>
        <v>640</v>
      </c>
      <c r="AZ30" s="211">
        <f t="shared" si="20"/>
        <v>640</v>
      </c>
      <c r="BA30" s="211">
        <f t="shared" si="20"/>
        <v>640</v>
      </c>
      <c r="BB30" s="211">
        <f t="shared" si="20"/>
        <v>640</v>
      </c>
      <c r="BC30" s="211">
        <f t="shared" si="20"/>
        <v>640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6010</v>
      </c>
      <c r="C31" s="204">
        <f>Income!C78</f>
        <v>12050</v>
      </c>
      <c r="D31" s="204">
        <f>Income!D78</f>
        <v>1909.9908457782885</v>
      </c>
      <c r="E31" s="204">
        <f>Income!E78</f>
        <v>0</v>
      </c>
      <c r="F31" s="211">
        <f t="shared" si="16"/>
        <v>6010</v>
      </c>
      <c r="G31" s="211">
        <f t="shared" si="16"/>
        <v>6010</v>
      </c>
      <c r="H31" s="211">
        <f t="shared" si="16"/>
        <v>6010</v>
      </c>
      <c r="I31" s="211">
        <f t="shared" si="16"/>
        <v>6010</v>
      </c>
      <c r="J31" s="211">
        <f t="shared" si="16"/>
        <v>6010</v>
      </c>
      <c r="K31" s="211">
        <f t="shared" si="16"/>
        <v>6010</v>
      </c>
      <c r="L31" s="211">
        <f t="shared" si="16"/>
        <v>6010</v>
      </c>
      <c r="M31" s="211">
        <f t="shared" si="16"/>
        <v>6010</v>
      </c>
      <c r="N31" s="211">
        <f t="shared" si="16"/>
        <v>6010</v>
      </c>
      <c r="O31" s="211">
        <f t="shared" si="16"/>
        <v>6010</v>
      </c>
      <c r="P31" s="211">
        <f t="shared" si="17"/>
        <v>6010</v>
      </c>
      <c r="Q31" s="211">
        <f t="shared" si="17"/>
        <v>6010</v>
      </c>
      <c r="R31" s="211">
        <f t="shared" si="17"/>
        <v>6010</v>
      </c>
      <c r="S31" s="211">
        <f t="shared" si="17"/>
        <v>6010</v>
      </c>
      <c r="T31" s="211">
        <f t="shared" si="17"/>
        <v>6010</v>
      </c>
      <c r="U31" s="211">
        <f t="shared" si="17"/>
        <v>6010</v>
      </c>
      <c r="V31" s="211">
        <f t="shared" si="17"/>
        <v>6010</v>
      </c>
      <c r="W31" s="211">
        <f t="shared" si="17"/>
        <v>6010</v>
      </c>
      <c r="X31" s="211">
        <f t="shared" si="17"/>
        <v>6010</v>
      </c>
      <c r="Y31" s="211">
        <f t="shared" si="17"/>
        <v>6010</v>
      </c>
      <c r="Z31" s="211">
        <f t="shared" si="18"/>
        <v>6010</v>
      </c>
      <c r="AA31" s="211">
        <f t="shared" si="18"/>
        <v>6010</v>
      </c>
      <c r="AB31" s="211">
        <f t="shared" si="18"/>
        <v>6010</v>
      </c>
      <c r="AC31" s="211">
        <f t="shared" si="18"/>
        <v>6010</v>
      </c>
      <c r="AD31" s="211">
        <f t="shared" si="18"/>
        <v>6010</v>
      </c>
      <c r="AE31" s="211">
        <f t="shared" si="18"/>
        <v>6133.2653061224491</v>
      </c>
      <c r="AF31" s="211">
        <f t="shared" si="18"/>
        <v>6379.7959183673465</v>
      </c>
      <c r="AG31" s="211">
        <f t="shared" si="18"/>
        <v>6626.3265306122448</v>
      </c>
      <c r="AH31" s="211">
        <f t="shared" si="18"/>
        <v>6872.8571428571431</v>
      </c>
      <c r="AI31" s="211">
        <f t="shared" si="18"/>
        <v>7119.3877551020405</v>
      </c>
      <c r="AJ31" s="211">
        <f t="shared" si="19"/>
        <v>7365.9183673469388</v>
      </c>
      <c r="AK31" s="211">
        <f t="shared" si="19"/>
        <v>7612.4489795918362</v>
      </c>
      <c r="AL31" s="211">
        <f t="shared" si="19"/>
        <v>7858.9795918367345</v>
      </c>
      <c r="AM31" s="211">
        <f t="shared" si="19"/>
        <v>8105.5102040816328</v>
      </c>
      <c r="AN31" s="211">
        <f t="shared" si="19"/>
        <v>8352.0408163265311</v>
      </c>
      <c r="AO31" s="211">
        <f t="shared" si="19"/>
        <v>8598.5714285714275</v>
      </c>
      <c r="AP31" s="211">
        <f t="shared" si="19"/>
        <v>8845.1020408163276</v>
      </c>
      <c r="AQ31" s="211">
        <f t="shared" si="19"/>
        <v>9091.6326530612241</v>
      </c>
      <c r="AR31" s="211">
        <f t="shared" si="19"/>
        <v>9338.1632653061224</v>
      </c>
      <c r="AS31" s="211">
        <f t="shared" si="19"/>
        <v>9584.6938775510207</v>
      </c>
      <c r="AT31" s="211">
        <f t="shared" si="20"/>
        <v>9831.224489795919</v>
      </c>
      <c r="AU31" s="211">
        <f t="shared" si="20"/>
        <v>10077.755102040817</v>
      </c>
      <c r="AV31" s="211">
        <f t="shared" si="20"/>
        <v>10324.285714285714</v>
      </c>
      <c r="AW31" s="211">
        <f t="shared" si="20"/>
        <v>10570.816326530612</v>
      </c>
      <c r="AX31" s="211">
        <f t="shared" si="20"/>
        <v>10817.34693877551</v>
      </c>
      <c r="AY31" s="211">
        <f t="shared" si="20"/>
        <v>11063.877551020407</v>
      </c>
      <c r="AZ31" s="211">
        <f t="shared" si="20"/>
        <v>11310.408163265307</v>
      </c>
      <c r="BA31" s="211">
        <f t="shared" si="20"/>
        <v>11556.938775510203</v>
      </c>
      <c r="BB31" s="211">
        <f t="shared" si="20"/>
        <v>11803.469387755102</v>
      </c>
      <c r="BC31" s="211">
        <f t="shared" si="20"/>
        <v>12050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36000</v>
      </c>
      <c r="E32" s="204">
        <f>Income!E79</f>
        <v>244800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244800</v>
      </c>
      <c r="BE32" s="211">
        <f t="shared" si="21"/>
        <v>244800</v>
      </c>
      <c r="BF32" s="211">
        <f t="shared" si="21"/>
        <v>244800</v>
      </c>
      <c r="BG32" s="211">
        <f t="shared" si="21"/>
        <v>244800</v>
      </c>
      <c r="BH32" s="211">
        <f t="shared" si="21"/>
        <v>244800</v>
      </c>
      <c r="BI32" s="211">
        <f t="shared" si="21"/>
        <v>244800</v>
      </c>
      <c r="BJ32" s="211">
        <f t="shared" si="21"/>
        <v>244800</v>
      </c>
      <c r="BK32" s="211">
        <f t="shared" si="21"/>
        <v>244800</v>
      </c>
      <c r="BL32" s="211">
        <f t="shared" si="21"/>
        <v>244800</v>
      </c>
      <c r="BM32" s="211">
        <f t="shared" si="21"/>
        <v>244800</v>
      </c>
      <c r="BN32" s="211">
        <f t="shared" si="22"/>
        <v>244800</v>
      </c>
      <c r="BO32" s="211">
        <f t="shared" si="22"/>
        <v>244800</v>
      </c>
      <c r="BP32" s="211">
        <f t="shared" si="22"/>
        <v>244800</v>
      </c>
      <c r="BQ32" s="211">
        <f t="shared" si="22"/>
        <v>244800</v>
      </c>
      <c r="BR32" s="211">
        <f t="shared" si="22"/>
        <v>244800</v>
      </c>
      <c r="BS32" s="211">
        <f t="shared" si="22"/>
        <v>244800</v>
      </c>
      <c r="BT32" s="211">
        <f t="shared" si="22"/>
        <v>244800</v>
      </c>
      <c r="BU32" s="211">
        <f t="shared" si="22"/>
        <v>244800</v>
      </c>
      <c r="BV32" s="211">
        <f t="shared" si="22"/>
        <v>244800</v>
      </c>
      <c r="BW32" s="211">
        <f t="shared" si="22"/>
        <v>244800</v>
      </c>
      <c r="BX32" s="211">
        <f t="shared" si="23"/>
        <v>244800</v>
      </c>
      <c r="BY32" s="211">
        <f t="shared" si="23"/>
        <v>244800</v>
      </c>
      <c r="BZ32" s="211">
        <f t="shared" si="23"/>
        <v>244800</v>
      </c>
      <c r="CA32" s="211">
        <f t="shared" si="23"/>
        <v>244800</v>
      </c>
      <c r="CB32" s="211">
        <f t="shared" si="23"/>
        <v>244800</v>
      </c>
      <c r="CC32" s="211">
        <f t="shared" si="23"/>
        <v>244800</v>
      </c>
      <c r="CD32" s="211">
        <f t="shared" si="23"/>
        <v>244800</v>
      </c>
      <c r="CE32" s="211">
        <f t="shared" si="23"/>
        <v>244800</v>
      </c>
      <c r="CF32" s="211">
        <f t="shared" si="23"/>
        <v>244800</v>
      </c>
      <c r="CG32" s="211">
        <f t="shared" si="23"/>
        <v>244800</v>
      </c>
      <c r="CH32" s="211">
        <f t="shared" si="24"/>
        <v>244800</v>
      </c>
      <c r="CI32" s="211">
        <f t="shared" si="24"/>
        <v>244800</v>
      </c>
      <c r="CJ32" s="211">
        <f t="shared" si="24"/>
        <v>244800</v>
      </c>
      <c r="CK32" s="211">
        <f t="shared" si="24"/>
        <v>244800</v>
      </c>
      <c r="CL32" s="211">
        <f t="shared" si="24"/>
        <v>244800</v>
      </c>
      <c r="CM32" s="211">
        <f t="shared" si="24"/>
        <v>244800</v>
      </c>
      <c r="CN32" s="211">
        <f t="shared" si="24"/>
        <v>244800</v>
      </c>
      <c r="CO32" s="211">
        <f t="shared" si="24"/>
        <v>244800</v>
      </c>
      <c r="CP32" s="211">
        <f t="shared" si="24"/>
        <v>244800</v>
      </c>
      <c r="CQ32" s="211">
        <f t="shared" si="24"/>
        <v>244800</v>
      </c>
      <c r="CR32" s="211">
        <f t="shared" si="25"/>
        <v>244800</v>
      </c>
      <c r="CS32" s="211">
        <f t="shared" si="25"/>
        <v>244800</v>
      </c>
      <c r="CT32" s="211">
        <f t="shared" si="25"/>
        <v>244800</v>
      </c>
      <c r="CU32" s="211">
        <f t="shared" si="25"/>
        <v>244800</v>
      </c>
      <c r="CV32" s="211">
        <f t="shared" si="25"/>
        <v>244800</v>
      </c>
      <c r="CW32" s="211">
        <f t="shared" si="25"/>
        <v>244800</v>
      </c>
      <c r="CX32" s="211">
        <f t="shared" si="25"/>
        <v>244800</v>
      </c>
      <c r="CY32" s="211">
        <f t="shared" si="25"/>
        <v>244800</v>
      </c>
      <c r="CZ32" s="211">
        <f t="shared" si="25"/>
        <v>244800</v>
      </c>
      <c r="DA32" s="211">
        <f t="shared" si="25"/>
        <v>244800</v>
      </c>
    </row>
    <row r="33" spans="1:105">
      <c r="A33" s="202" t="str">
        <f>Income!A81</f>
        <v>Self - employment</v>
      </c>
      <c r="B33" s="204">
        <f>Income!B81</f>
        <v>3600</v>
      </c>
      <c r="C33" s="204">
        <f>Income!C81</f>
        <v>4100</v>
      </c>
      <c r="D33" s="204">
        <f>Income!D81</f>
        <v>3600</v>
      </c>
      <c r="E33" s="204">
        <f>Income!E81</f>
        <v>7200</v>
      </c>
      <c r="F33" s="211">
        <f t="shared" si="16"/>
        <v>3600</v>
      </c>
      <c r="G33" s="211">
        <f t="shared" si="16"/>
        <v>3600</v>
      </c>
      <c r="H33" s="211">
        <f t="shared" si="16"/>
        <v>3600</v>
      </c>
      <c r="I33" s="211">
        <f t="shared" si="16"/>
        <v>3600</v>
      </c>
      <c r="J33" s="211">
        <f t="shared" si="16"/>
        <v>3600</v>
      </c>
      <c r="K33" s="211">
        <f t="shared" si="16"/>
        <v>3600</v>
      </c>
      <c r="L33" s="211">
        <f t="shared" si="16"/>
        <v>3600</v>
      </c>
      <c r="M33" s="211">
        <f t="shared" si="16"/>
        <v>3600</v>
      </c>
      <c r="N33" s="211">
        <f t="shared" si="16"/>
        <v>3600</v>
      </c>
      <c r="O33" s="211">
        <f t="shared" si="16"/>
        <v>3600</v>
      </c>
      <c r="P33" s="211">
        <f t="shared" si="17"/>
        <v>3600</v>
      </c>
      <c r="Q33" s="211">
        <f t="shared" si="17"/>
        <v>3600</v>
      </c>
      <c r="R33" s="211">
        <f t="shared" si="17"/>
        <v>3600</v>
      </c>
      <c r="S33" s="211">
        <f t="shared" si="17"/>
        <v>3600</v>
      </c>
      <c r="T33" s="211">
        <f t="shared" si="17"/>
        <v>3600</v>
      </c>
      <c r="U33" s="211">
        <f t="shared" si="17"/>
        <v>3600</v>
      </c>
      <c r="V33" s="211">
        <f t="shared" si="17"/>
        <v>3600</v>
      </c>
      <c r="W33" s="211">
        <f t="shared" si="17"/>
        <v>3600</v>
      </c>
      <c r="X33" s="211">
        <f t="shared" si="17"/>
        <v>3600</v>
      </c>
      <c r="Y33" s="211">
        <f t="shared" si="17"/>
        <v>3600</v>
      </c>
      <c r="Z33" s="211">
        <f t="shared" si="18"/>
        <v>3600</v>
      </c>
      <c r="AA33" s="211">
        <f t="shared" si="18"/>
        <v>3600</v>
      </c>
      <c r="AB33" s="211">
        <f t="shared" si="18"/>
        <v>3600</v>
      </c>
      <c r="AC33" s="211">
        <f t="shared" si="18"/>
        <v>3600</v>
      </c>
      <c r="AD33" s="211">
        <f t="shared" si="18"/>
        <v>3600</v>
      </c>
      <c r="AE33" s="211">
        <f t="shared" si="18"/>
        <v>3610.204081632653</v>
      </c>
      <c r="AF33" s="211">
        <f t="shared" si="18"/>
        <v>3630.612244897959</v>
      </c>
      <c r="AG33" s="211">
        <f t="shared" si="18"/>
        <v>3651.0204081632655</v>
      </c>
      <c r="AH33" s="211">
        <f t="shared" si="18"/>
        <v>3671.4285714285716</v>
      </c>
      <c r="AI33" s="211">
        <f t="shared" si="18"/>
        <v>3691.8367346938776</v>
      </c>
      <c r="AJ33" s="211">
        <f t="shared" si="19"/>
        <v>3712.2448979591836</v>
      </c>
      <c r="AK33" s="211">
        <f t="shared" si="19"/>
        <v>3732.6530612244896</v>
      </c>
      <c r="AL33" s="211">
        <f t="shared" si="19"/>
        <v>3753.0612244897957</v>
      </c>
      <c r="AM33" s="211">
        <f t="shared" si="19"/>
        <v>3773.4693877551022</v>
      </c>
      <c r="AN33" s="211">
        <f t="shared" si="19"/>
        <v>3793.8775510204082</v>
      </c>
      <c r="AO33" s="211">
        <f t="shared" si="19"/>
        <v>3814.2857142857142</v>
      </c>
      <c r="AP33" s="211">
        <f t="shared" si="19"/>
        <v>3834.6938775510203</v>
      </c>
      <c r="AQ33" s="211">
        <f t="shared" si="19"/>
        <v>3855.1020408163267</v>
      </c>
      <c r="AR33" s="211">
        <f t="shared" si="19"/>
        <v>3875.5102040816328</v>
      </c>
      <c r="AS33" s="211">
        <f t="shared" si="19"/>
        <v>3895.9183673469388</v>
      </c>
      <c r="AT33" s="211">
        <f t="shared" si="20"/>
        <v>3916.3265306122448</v>
      </c>
      <c r="AU33" s="211">
        <f t="shared" si="20"/>
        <v>3936.7346938775509</v>
      </c>
      <c r="AV33" s="211">
        <f t="shared" si="20"/>
        <v>3957.1428571428573</v>
      </c>
      <c r="AW33" s="211">
        <f t="shared" si="20"/>
        <v>3977.5510204081634</v>
      </c>
      <c r="AX33" s="211">
        <f t="shared" si="20"/>
        <v>3997.9591836734694</v>
      </c>
      <c r="AY33" s="211">
        <f t="shared" si="20"/>
        <v>4018.3673469387754</v>
      </c>
      <c r="AZ33" s="211">
        <f t="shared" si="20"/>
        <v>4038.7755102040815</v>
      </c>
      <c r="BA33" s="211">
        <f t="shared" si="20"/>
        <v>4059.1836734693879</v>
      </c>
      <c r="BB33" s="211">
        <f t="shared" si="20"/>
        <v>4079.591836734694</v>
      </c>
      <c r="BC33" s="211">
        <f t="shared" si="20"/>
        <v>4100</v>
      </c>
      <c r="BD33" s="211">
        <f t="shared" si="21"/>
        <v>7200</v>
      </c>
      <c r="BE33" s="211">
        <f t="shared" si="21"/>
        <v>7200</v>
      </c>
      <c r="BF33" s="211">
        <f t="shared" si="21"/>
        <v>7200</v>
      </c>
      <c r="BG33" s="211">
        <f t="shared" si="21"/>
        <v>7200</v>
      </c>
      <c r="BH33" s="211">
        <f t="shared" si="21"/>
        <v>7200</v>
      </c>
      <c r="BI33" s="211">
        <f t="shared" si="21"/>
        <v>7200</v>
      </c>
      <c r="BJ33" s="211">
        <f t="shared" si="21"/>
        <v>7200</v>
      </c>
      <c r="BK33" s="211">
        <f t="shared" si="21"/>
        <v>7200</v>
      </c>
      <c r="BL33" s="211">
        <f t="shared" si="21"/>
        <v>7200</v>
      </c>
      <c r="BM33" s="211">
        <f t="shared" si="21"/>
        <v>7200</v>
      </c>
      <c r="BN33" s="211">
        <f t="shared" si="22"/>
        <v>7200</v>
      </c>
      <c r="BO33" s="211">
        <f t="shared" si="22"/>
        <v>7200</v>
      </c>
      <c r="BP33" s="211">
        <f t="shared" si="22"/>
        <v>7200</v>
      </c>
      <c r="BQ33" s="211">
        <f t="shared" si="22"/>
        <v>7200</v>
      </c>
      <c r="BR33" s="211">
        <f t="shared" si="22"/>
        <v>7200</v>
      </c>
      <c r="BS33" s="211">
        <f t="shared" si="22"/>
        <v>7200</v>
      </c>
      <c r="BT33" s="211">
        <f t="shared" si="22"/>
        <v>7200</v>
      </c>
      <c r="BU33" s="211">
        <f t="shared" si="22"/>
        <v>7200</v>
      </c>
      <c r="BV33" s="211">
        <f t="shared" si="22"/>
        <v>7200</v>
      </c>
      <c r="BW33" s="211">
        <f t="shared" si="22"/>
        <v>7200</v>
      </c>
      <c r="BX33" s="211">
        <f t="shared" si="23"/>
        <v>7200</v>
      </c>
      <c r="BY33" s="211">
        <f t="shared" si="23"/>
        <v>7200</v>
      </c>
      <c r="BZ33" s="211">
        <f t="shared" si="23"/>
        <v>7200</v>
      </c>
      <c r="CA33" s="211">
        <f t="shared" si="23"/>
        <v>7200</v>
      </c>
      <c r="CB33" s="211">
        <f t="shared" si="23"/>
        <v>7200</v>
      </c>
      <c r="CC33" s="211">
        <f t="shared" si="23"/>
        <v>7200</v>
      </c>
      <c r="CD33" s="211">
        <f t="shared" si="23"/>
        <v>7200</v>
      </c>
      <c r="CE33" s="211">
        <f t="shared" si="23"/>
        <v>7200</v>
      </c>
      <c r="CF33" s="211">
        <f t="shared" si="23"/>
        <v>7200</v>
      </c>
      <c r="CG33" s="211">
        <f t="shared" si="23"/>
        <v>7200</v>
      </c>
      <c r="CH33" s="211">
        <f t="shared" si="24"/>
        <v>7200</v>
      </c>
      <c r="CI33" s="211">
        <f t="shared" si="24"/>
        <v>7200</v>
      </c>
      <c r="CJ33" s="211">
        <f t="shared" si="24"/>
        <v>7200</v>
      </c>
      <c r="CK33" s="211">
        <f t="shared" si="24"/>
        <v>7200</v>
      </c>
      <c r="CL33" s="211">
        <f t="shared" si="24"/>
        <v>7200</v>
      </c>
      <c r="CM33" s="211">
        <f t="shared" si="24"/>
        <v>7200</v>
      </c>
      <c r="CN33" s="211">
        <f t="shared" si="24"/>
        <v>7200</v>
      </c>
      <c r="CO33" s="211">
        <f t="shared" si="24"/>
        <v>7200</v>
      </c>
      <c r="CP33" s="211">
        <f t="shared" si="24"/>
        <v>7200</v>
      </c>
      <c r="CQ33" s="211">
        <f t="shared" si="24"/>
        <v>7200</v>
      </c>
      <c r="CR33" s="211">
        <f t="shared" si="25"/>
        <v>7200</v>
      </c>
      <c r="CS33" s="211">
        <f t="shared" si="25"/>
        <v>7200</v>
      </c>
      <c r="CT33" s="211">
        <f t="shared" si="25"/>
        <v>7200</v>
      </c>
      <c r="CU33" s="211">
        <f t="shared" si="25"/>
        <v>7200</v>
      </c>
      <c r="CV33" s="211">
        <f t="shared" si="25"/>
        <v>7200</v>
      </c>
      <c r="CW33" s="211">
        <f t="shared" si="25"/>
        <v>7200</v>
      </c>
      <c r="CX33" s="211">
        <f t="shared" si="25"/>
        <v>7200</v>
      </c>
      <c r="CY33" s="211">
        <f t="shared" si="25"/>
        <v>7200</v>
      </c>
      <c r="CZ33" s="211">
        <f t="shared" si="25"/>
        <v>7200</v>
      </c>
      <c r="DA33" s="211">
        <f t="shared" si="25"/>
        <v>7200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840</v>
      </c>
      <c r="D34" s="204">
        <f>Income!D82</f>
        <v>7200</v>
      </c>
      <c r="E34" s="204">
        <f>Income!E82</f>
        <v>17280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17.142857142857142</v>
      </c>
      <c r="AF34" s="211">
        <f t="shared" si="18"/>
        <v>51.428571428571431</v>
      </c>
      <c r="AG34" s="211">
        <f t="shared" si="18"/>
        <v>85.714285714285708</v>
      </c>
      <c r="AH34" s="211">
        <f t="shared" si="18"/>
        <v>120</v>
      </c>
      <c r="AI34" s="211">
        <f t="shared" si="18"/>
        <v>154.28571428571428</v>
      </c>
      <c r="AJ34" s="211">
        <f t="shared" si="19"/>
        <v>188.57142857142858</v>
      </c>
      <c r="AK34" s="211">
        <f t="shared" si="19"/>
        <v>222.85714285714286</v>
      </c>
      <c r="AL34" s="211">
        <f t="shared" si="19"/>
        <v>257.14285714285717</v>
      </c>
      <c r="AM34" s="211">
        <f t="shared" si="19"/>
        <v>291.42857142857144</v>
      </c>
      <c r="AN34" s="211">
        <f t="shared" si="19"/>
        <v>325.71428571428572</v>
      </c>
      <c r="AO34" s="211">
        <f t="shared" si="19"/>
        <v>360</v>
      </c>
      <c r="AP34" s="211">
        <f t="shared" si="19"/>
        <v>394.28571428571428</v>
      </c>
      <c r="AQ34" s="211">
        <f t="shared" si="19"/>
        <v>428.57142857142856</v>
      </c>
      <c r="AR34" s="211">
        <f t="shared" si="19"/>
        <v>462.85714285714283</v>
      </c>
      <c r="AS34" s="211">
        <f t="shared" si="19"/>
        <v>497.14285714285717</v>
      </c>
      <c r="AT34" s="211">
        <f t="shared" si="20"/>
        <v>531.42857142857144</v>
      </c>
      <c r="AU34" s="211">
        <f t="shared" si="20"/>
        <v>565.71428571428567</v>
      </c>
      <c r="AV34" s="211">
        <f t="shared" si="20"/>
        <v>600</v>
      </c>
      <c r="AW34" s="211">
        <f t="shared" si="20"/>
        <v>634.28571428571433</v>
      </c>
      <c r="AX34" s="211">
        <f t="shared" si="20"/>
        <v>668.57142857142856</v>
      </c>
      <c r="AY34" s="211">
        <f t="shared" si="20"/>
        <v>702.85714285714289</v>
      </c>
      <c r="AZ34" s="211">
        <f t="shared" si="20"/>
        <v>737.14285714285711</v>
      </c>
      <c r="BA34" s="211">
        <f t="shared" si="20"/>
        <v>771.42857142857144</v>
      </c>
      <c r="BB34" s="211">
        <f t="shared" si="20"/>
        <v>805.71428571428567</v>
      </c>
      <c r="BC34" s="211">
        <f t="shared" si="20"/>
        <v>840</v>
      </c>
      <c r="BD34" s="211">
        <f t="shared" si="21"/>
        <v>17280</v>
      </c>
      <c r="BE34" s="211">
        <f t="shared" si="21"/>
        <v>17280</v>
      </c>
      <c r="BF34" s="211">
        <f t="shared" si="21"/>
        <v>17280</v>
      </c>
      <c r="BG34" s="211">
        <f t="shared" si="21"/>
        <v>17280</v>
      </c>
      <c r="BH34" s="211">
        <f t="shared" si="21"/>
        <v>17280</v>
      </c>
      <c r="BI34" s="211">
        <f t="shared" si="21"/>
        <v>17280</v>
      </c>
      <c r="BJ34" s="211">
        <f t="shared" si="21"/>
        <v>17280</v>
      </c>
      <c r="BK34" s="211">
        <f t="shared" si="21"/>
        <v>17280</v>
      </c>
      <c r="BL34" s="211">
        <f t="shared" si="21"/>
        <v>17280</v>
      </c>
      <c r="BM34" s="211">
        <f t="shared" si="21"/>
        <v>17280</v>
      </c>
      <c r="BN34" s="211">
        <f t="shared" si="22"/>
        <v>17280</v>
      </c>
      <c r="BO34" s="211">
        <f t="shared" si="22"/>
        <v>17280</v>
      </c>
      <c r="BP34" s="211">
        <f t="shared" si="22"/>
        <v>17280</v>
      </c>
      <c r="BQ34" s="211">
        <f t="shared" si="22"/>
        <v>17280</v>
      </c>
      <c r="BR34" s="211">
        <f t="shared" si="22"/>
        <v>17280</v>
      </c>
      <c r="BS34" s="211">
        <f t="shared" si="22"/>
        <v>17280</v>
      </c>
      <c r="BT34" s="211">
        <f t="shared" si="22"/>
        <v>17280</v>
      </c>
      <c r="BU34" s="211">
        <f t="shared" si="22"/>
        <v>17280</v>
      </c>
      <c r="BV34" s="211">
        <f t="shared" si="22"/>
        <v>17280</v>
      </c>
      <c r="BW34" s="211">
        <f t="shared" si="22"/>
        <v>17280</v>
      </c>
      <c r="BX34" s="211">
        <f t="shared" si="23"/>
        <v>17280</v>
      </c>
      <c r="BY34" s="211">
        <f t="shared" si="23"/>
        <v>17280</v>
      </c>
      <c r="BZ34" s="211">
        <f t="shared" si="23"/>
        <v>17280</v>
      </c>
      <c r="CA34" s="211">
        <f t="shared" si="23"/>
        <v>17280</v>
      </c>
      <c r="CB34" s="211">
        <f t="shared" si="23"/>
        <v>17280</v>
      </c>
      <c r="CC34" s="211">
        <f t="shared" si="23"/>
        <v>17280</v>
      </c>
      <c r="CD34" s="211">
        <f t="shared" si="23"/>
        <v>17280</v>
      </c>
      <c r="CE34" s="211">
        <f t="shared" si="23"/>
        <v>17280</v>
      </c>
      <c r="CF34" s="211">
        <f t="shared" si="23"/>
        <v>17280</v>
      </c>
      <c r="CG34" s="211">
        <f t="shared" si="23"/>
        <v>17280</v>
      </c>
      <c r="CH34" s="211">
        <f t="shared" si="24"/>
        <v>17280</v>
      </c>
      <c r="CI34" s="211">
        <f t="shared" si="24"/>
        <v>17280</v>
      </c>
      <c r="CJ34" s="211">
        <f t="shared" si="24"/>
        <v>17280</v>
      </c>
      <c r="CK34" s="211">
        <f t="shared" si="24"/>
        <v>17280</v>
      </c>
      <c r="CL34" s="211">
        <f t="shared" si="24"/>
        <v>17280</v>
      </c>
      <c r="CM34" s="211">
        <f t="shared" si="24"/>
        <v>17280</v>
      </c>
      <c r="CN34" s="211">
        <f t="shared" si="24"/>
        <v>17280</v>
      </c>
      <c r="CO34" s="211">
        <f t="shared" si="24"/>
        <v>17280</v>
      </c>
      <c r="CP34" s="211">
        <f t="shared" si="24"/>
        <v>17280</v>
      </c>
      <c r="CQ34" s="211">
        <f t="shared" si="24"/>
        <v>17280</v>
      </c>
      <c r="CR34" s="211">
        <f t="shared" si="25"/>
        <v>17280</v>
      </c>
      <c r="CS34" s="211">
        <f t="shared" si="25"/>
        <v>17280</v>
      </c>
      <c r="CT34" s="211">
        <f t="shared" si="25"/>
        <v>17280</v>
      </c>
      <c r="CU34" s="211">
        <f t="shared" si="25"/>
        <v>17280</v>
      </c>
      <c r="CV34" s="211">
        <f t="shared" si="25"/>
        <v>17280</v>
      </c>
      <c r="CW34" s="211">
        <f t="shared" si="25"/>
        <v>17280</v>
      </c>
      <c r="CX34" s="211">
        <f t="shared" si="25"/>
        <v>17280</v>
      </c>
      <c r="CY34" s="211">
        <f t="shared" si="25"/>
        <v>17280</v>
      </c>
      <c r="CZ34" s="211">
        <f t="shared" si="25"/>
        <v>17280</v>
      </c>
      <c r="DA34" s="211">
        <f t="shared" si="25"/>
        <v>17280</v>
      </c>
    </row>
    <row r="35" spans="1:105">
      <c r="A35" s="202" t="str">
        <f>Income!A83</f>
        <v>Food transfer - official</v>
      </c>
      <c r="B35" s="204">
        <f>Income!B83</f>
        <v>653.87297940428346</v>
      </c>
      <c r="C35" s="204">
        <f>Income!C83</f>
        <v>641.90667651322462</v>
      </c>
      <c r="D35" s="204">
        <f>Income!D83</f>
        <v>0</v>
      </c>
      <c r="E35" s="204">
        <f>Income!E83</f>
        <v>0</v>
      </c>
      <c r="F35" s="211">
        <f t="shared" si="16"/>
        <v>653.87297940428346</v>
      </c>
      <c r="G35" s="211">
        <f t="shared" si="16"/>
        <v>653.87297940428346</v>
      </c>
      <c r="H35" s="211">
        <f t="shared" si="16"/>
        <v>653.87297940428346</v>
      </c>
      <c r="I35" s="211">
        <f t="shared" si="16"/>
        <v>653.87297940428346</v>
      </c>
      <c r="J35" s="211">
        <f t="shared" si="16"/>
        <v>653.87297940428346</v>
      </c>
      <c r="K35" s="211">
        <f t="shared" si="16"/>
        <v>653.87297940428346</v>
      </c>
      <c r="L35" s="211">
        <f t="shared" si="16"/>
        <v>653.87297940428346</v>
      </c>
      <c r="M35" s="211">
        <f t="shared" si="16"/>
        <v>653.87297940428346</v>
      </c>
      <c r="N35" s="211">
        <f t="shared" si="16"/>
        <v>653.87297940428346</v>
      </c>
      <c r="O35" s="211">
        <f t="shared" si="16"/>
        <v>653.87297940428346</v>
      </c>
      <c r="P35" s="211">
        <f t="shared" si="17"/>
        <v>653.87297940428346</v>
      </c>
      <c r="Q35" s="211">
        <f t="shared" si="17"/>
        <v>653.87297940428346</v>
      </c>
      <c r="R35" s="211">
        <f t="shared" si="17"/>
        <v>653.87297940428346</v>
      </c>
      <c r="S35" s="211">
        <f t="shared" si="17"/>
        <v>653.87297940428346</v>
      </c>
      <c r="T35" s="211">
        <f t="shared" si="17"/>
        <v>653.87297940428346</v>
      </c>
      <c r="U35" s="211">
        <f t="shared" si="17"/>
        <v>653.87297940428346</v>
      </c>
      <c r="V35" s="211">
        <f t="shared" si="17"/>
        <v>653.87297940428346</v>
      </c>
      <c r="W35" s="211">
        <f t="shared" si="17"/>
        <v>653.87297940428346</v>
      </c>
      <c r="X35" s="211">
        <f t="shared" si="17"/>
        <v>653.87297940428346</v>
      </c>
      <c r="Y35" s="211">
        <f t="shared" si="17"/>
        <v>653.87297940428346</v>
      </c>
      <c r="Z35" s="211">
        <f t="shared" si="18"/>
        <v>653.87297940428346</v>
      </c>
      <c r="AA35" s="211">
        <f t="shared" si="18"/>
        <v>653.87297940428346</v>
      </c>
      <c r="AB35" s="211">
        <f t="shared" si="18"/>
        <v>653.87297940428346</v>
      </c>
      <c r="AC35" s="211">
        <f t="shared" si="18"/>
        <v>653.87297940428346</v>
      </c>
      <c r="AD35" s="211">
        <f t="shared" si="18"/>
        <v>653.87297940428346</v>
      </c>
      <c r="AE35" s="211">
        <f t="shared" si="18"/>
        <v>653.62876914120068</v>
      </c>
      <c r="AF35" s="211">
        <f t="shared" si="18"/>
        <v>653.14034861503501</v>
      </c>
      <c r="AG35" s="211">
        <f t="shared" si="18"/>
        <v>652.65192808886934</v>
      </c>
      <c r="AH35" s="211">
        <f t="shared" si="18"/>
        <v>652.16350756270367</v>
      </c>
      <c r="AI35" s="211">
        <f t="shared" si="18"/>
        <v>651.675087036538</v>
      </c>
      <c r="AJ35" s="211">
        <f t="shared" si="19"/>
        <v>651.18666651037233</v>
      </c>
      <c r="AK35" s="211">
        <f t="shared" si="19"/>
        <v>650.69824598420666</v>
      </c>
      <c r="AL35" s="211">
        <f t="shared" si="19"/>
        <v>650.209825458041</v>
      </c>
      <c r="AM35" s="211">
        <f t="shared" si="19"/>
        <v>649.72140493187533</v>
      </c>
      <c r="AN35" s="211">
        <f t="shared" si="19"/>
        <v>649.23298440570966</v>
      </c>
      <c r="AO35" s="211">
        <f t="shared" si="19"/>
        <v>648.74456387954399</v>
      </c>
      <c r="AP35" s="211">
        <f t="shared" si="19"/>
        <v>648.25614335337832</v>
      </c>
      <c r="AQ35" s="211">
        <f t="shared" si="19"/>
        <v>647.76772282721265</v>
      </c>
      <c r="AR35" s="211">
        <f t="shared" si="19"/>
        <v>647.27930230104698</v>
      </c>
      <c r="AS35" s="211">
        <f t="shared" si="19"/>
        <v>646.79088177488131</v>
      </c>
      <c r="AT35" s="211">
        <f t="shared" si="20"/>
        <v>646.30246124871564</v>
      </c>
      <c r="AU35" s="211">
        <f t="shared" si="20"/>
        <v>645.81404072254998</v>
      </c>
      <c r="AV35" s="211">
        <f t="shared" si="20"/>
        <v>645.32562019638431</v>
      </c>
      <c r="AW35" s="211">
        <f t="shared" si="20"/>
        <v>644.83719967021864</v>
      </c>
      <c r="AX35" s="211">
        <f t="shared" si="20"/>
        <v>644.34877914405297</v>
      </c>
      <c r="AY35" s="211">
        <f t="shared" si="20"/>
        <v>643.8603586178873</v>
      </c>
      <c r="AZ35" s="211">
        <f t="shared" si="20"/>
        <v>643.37193809172163</v>
      </c>
      <c r="BA35" s="211">
        <f t="shared" si="20"/>
        <v>642.88351756555596</v>
      </c>
      <c r="BB35" s="211">
        <f t="shared" si="20"/>
        <v>642.39509703939029</v>
      </c>
      <c r="BC35" s="211">
        <f t="shared" si="20"/>
        <v>641.90667651322462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19980.908313376669</v>
      </c>
      <c r="C36" s="204">
        <f>Income!C85</f>
        <v>19980.908313376669</v>
      </c>
      <c r="D36" s="204">
        <f>Income!D85</f>
        <v>8078.9240506329124</v>
      </c>
      <c r="E36" s="204">
        <f>Income!E85</f>
        <v>9694.7088607594942</v>
      </c>
      <c r="F36" s="211">
        <f t="shared" si="16"/>
        <v>19980.908313376669</v>
      </c>
      <c r="G36" s="211">
        <f t="shared" si="16"/>
        <v>19980.908313376669</v>
      </c>
      <c r="H36" s="211">
        <f t="shared" si="16"/>
        <v>19980.908313376669</v>
      </c>
      <c r="I36" s="211">
        <f t="shared" si="16"/>
        <v>19980.908313376669</v>
      </c>
      <c r="J36" s="211">
        <f t="shared" si="16"/>
        <v>19980.908313376669</v>
      </c>
      <c r="K36" s="211">
        <f t="shared" si="16"/>
        <v>19980.908313376669</v>
      </c>
      <c r="L36" s="211">
        <f t="shared" si="16"/>
        <v>19980.908313376669</v>
      </c>
      <c r="M36" s="211">
        <f t="shared" si="16"/>
        <v>19980.908313376669</v>
      </c>
      <c r="N36" s="211">
        <f t="shared" si="16"/>
        <v>19980.908313376669</v>
      </c>
      <c r="O36" s="211">
        <f t="shared" si="16"/>
        <v>19980.908313376669</v>
      </c>
      <c r="P36" s="211">
        <f t="shared" si="16"/>
        <v>19980.908313376669</v>
      </c>
      <c r="Q36" s="211">
        <f t="shared" si="16"/>
        <v>19980.908313376669</v>
      </c>
      <c r="R36" s="211">
        <f t="shared" si="16"/>
        <v>19980.908313376669</v>
      </c>
      <c r="S36" s="211">
        <f t="shared" si="16"/>
        <v>19980.908313376669</v>
      </c>
      <c r="T36" s="211">
        <f t="shared" si="16"/>
        <v>19980.908313376669</v>
      </c>
      <c r="U36" s="211">
        <f t="shared" si="16"/>
        <v>19980.908313376669</v>
      </c>
      <c r="V36" s="211">
        <f t="shared" si="17"/>
        <v>19980.908313376669</v>
      </c>
      <c r="W36" s="211">
        <f t="shared" si="17"/>
        <v>19980.908313376669</v>
      </c>
      <c r="X36" s="211">
        <f t="shared" si="17"/>
        <v>19980.908313376669</v>
      </c>
      <c r="Y36" s="211">
        <f t="shared" si="17"/>
        <v>19980.908313376669</v>
      </c>
      <c r="Z36" s="211">
        <f t="shared" si="17"/>
        <v>19980.908313376669</v>
      </c>
      <c r="AA36" s="211">
        <f t="shared" si="17"/>
        <v>19980.908313376669</v>
      </c>
      <c r="AB36" s="211">
        <f t="shared" si="17"/>
        <v>19980.908313376669</v>
      </c>
      <c r="AC36" s="211">
        <f t="shared" si="17"/>
        <v>19980.908313376669</v>
      </c>
      <c r="AD36" s="211">
        <f t="shared" si="17"/>
        <v>19980.908313376669</v>
      </c>
      <c r="AE36" s="211">
        <f t="shared" si="17"/>
        <v>19980.908313376669</v>
      </c>
      <c r="AF36" s="211">
        <f t="shared" si="18"/>
        <v>19980.908313376669</v>
      </c>
      <c r="AG36" s="211">
        <f t="shared" si="18"/>
        <v>19980.908313376669</v>
      </c>
      <c r="AH36" s="211">
        <f t="shared" si="18"/>
        <v>19980.908313376669</v>
      </c>
      <c r="AI36" s="211">
        <f t="shared" si="18"/>
        <v>19980.908313376669</v>
      </c>
      <c r="AJ36" s="211">
        <f t="shared" si="18"/>
        <v>19980.908313376669</v>
      </c>
      <c r="AK36" s="211">
        <f t="shared" si="18"/>
        <v>19980.908313376669</v>
      </c>
      <c r="AL36" s="211">
        <f t="shared" si="18"/>
        <v>19980.908313376669</v>
      </c>
      <c r="AM36" s="211">
        <f t="shared" si="18"/>
        <v>19980.908313376669</v>
      </c>
      <c r="AN36" s="211">
        <f t="shared" si="18"/>
        <v>19980.908313376669</v>
      </c>
      <c r="AO36" s="211">
        <f t="shared" si="18"/>
        <v>19980.908313376669</v>
      </c>
      <c r="AP36" s="211">
        <f t="shared" si="19"/>
        <v>19980.908313376669</v>
      </c>
      <c r="AQ36" s="211">
        <f t="shared" si="19"/>
        <v>19980.908313376669</v>
      </c>
      <c r="AR36" s="211">
        <f t="shared" si="19"/>
        <v>19980.908313376669</v>
      </c>
      <c r="AS36" s="211">
        <f t="shared" si="19"/>
        <v>19980.908313376669</v>
      </c>
      <c r="AT36" s="211">
        <f t="shared" si="19"/>
        <v>19980.908313376669</v>
      </c>
      <c r="AU36" s="211">
        <f t="shared" si="19"/>
        <v>19980.908313376669</v>
      </c>
      <c r="AV36" s="211">
        <f t="shared" si="19"/>
        <v>19980.908313376669</v>
      </c>
      <c r="AW36" s="211">
        <f t="shared" si="19"/>
        <v>19980.908313376669</v>
      </c>
      <c r="AX36" s="211">
        <f t="shared" si="19"/>
        <v>19980.908313376669</v>
      </c>
      <c r="AY36" s="211">
        <f t="shared" si="19"/>
        <v>19980.908313376669</v>
      </c>
      <c r="AZ36" s="211">
        <f t="shared" si="20"/>
        <v>19980.908313376669</v>
      </c>
      <c r="BA36" s="211">
        <f t="shared" si="20"/>
        <v>19980.908313376669</v>
      </c>
      <c r="BB36" s="211">
        <f t="shared" si="20"/>
        <v>19980.908313376669</v>
      </c>
      <c r="BC36" s="211">
        <f t="shared" si="20"/>
        <v>19980.908313376669</v>
      </c>
      <c r="BD36" s="211">
        <f t="shared" si="20"/>
        <v>9694.7088607594942</v>
      </c>
      <c r="BE36" s="211">
        <f t="shared" si="20"/>
        <v>9694.7088607594942</v>
      </c>
      <c r="BF36" s="211">
        <f t="shared" si="20"/>
        <v>9694.7088607594942</v>
      </c>
      <c r="BG36" s="211">
        <f t="shared" si="20"/>
        <v>9694.7088607594942</v>
      </c>
      <c r="BH36" s="211">
        <f t="shared" si="20"/>
        <v>9694.7088607594942</v>
      </c>
      <c r="BI36" s="211">
        <f t="shared" si="20"/>
        <v>9694.7088607594942</v>
      </c>
      <c r="BJ36" s="211">
        <f t="shared" si="21"/>
        <v>9694.7088607594942</v>
      </c>
      <c r="BK36" s="211">
        <f t="shared" si="21"/>
        <v>9694.7088607594942</v>
      </c>
      <c r="BL36" s="211">
        <f t="shared" si="21"/>
        <v>9694.7088607594942</v>
      </c>
      <c r="BM36" s="211">
        <f t="shared" si="21"/>
        <v>9694.7088607594942</v>
      </c>
      <c r="BN36" s="211">
        <f t="shared" si="21"/>
        <v>9694.7088607594942</v>
      </c>
      <c r="BO36" s="211">
        <f t="shared" si="21"/>
        <v>9694.7088607594942</v>
      </c>
      <c r="BP36" s="211">
        <f t="shared" si="21"/>
        <v>9694.7088607594942</v>
      </c>
      <c r="BQ36" s="211">
        <f t="shared" si="21"/>
        <v>9694.7088607594942</v>
      </c>
      <c r="BR36" s="211">
        <f t="shared" si="21"/>
        <v>9694.7088607594942</v>
      </c>
      <c r="BS36" s="211">
        <f t="shared" si="21"/>
        <v>9694.7088607594942</v>
      </c>
      <c r="BT36" s="211">
        <f t="shared" si="22"/>
        <v>9694.7088607594942</v>
      </c>
      <c r="BU36" s="211">
        <f t="shared" si="22"/>
        <v>9694.7088607594942</v>
      </c>
      <c r="BV36" s="211">
        <f t="shared" si="22"/>
        <v>9694.7088607594942</v>
      </c>
      <c r="BW36" s="211">
        <f t="shared" si="22"/>
        <v>9694.7088607594942</v>
      </c>
      <c r="BX36" s="211">
        <f t="shared" si="22"/>
        <v>9694.7088607594942</v>
      </c>
      <c r="BY36" s="211">
        <f t="shared" si="22"/>
        <v>9694.7088607594942</v>
      </c>
      <c r="BZ36" s="211">
        <f t="shared" si="22"/>
        <v>9694.7088607594942</v>
      </c>
      <c r="CA36" s="211">
        <f t="shared" si="22"/>
        <v>9694.7088607594942</v>
      </c>
      <c r="CB36" s="211">
        <f t="shared" si="22"/>
        <v>9694.7088607594942</v>
      </c>
      <c r="CC36" s="211">
        <f t="shared" si="22"/>
        <v>9694.7088607594942</v>
      </c>
      <c r="CD36" s="211">
        <f t="shared" si="23"/>
        <v>9694.7088607594942</v>
      </c>
      <c r="CE36" s="211">
        <f t="shared" si="23"/>
        <v>9694.7088607594942</v>
      </c>
      <c r="CF36" s="211">
        <f t="shared" si="23"/>
        <v>9694.7088607594942</v>
      </c>
      <c r="CG36" s="211">
        <f t="shared" si="23"/>
        <v>9694.7088607594942</v>
      </c>
      <c r="CH36" s="211">
        <f t="shared" si="23"/>
        <v>9694.7088607594942</v>
      </c>
      <c r="CI36" s="211">
        <f t="shared" si="23"/>
        <v>9694.7088607594942</v>
      </c>
      <c r="CJ36" s="211">
        <f t="shared" si="23"/>
        <v>9694.7088607594942</v>
      </c>
      <c r="CK36" s="211">
        <f t="shared" si="23"/>
        <v>9694.7088607594942</v>
      </c>
      <c r="CL36" s="211">
        <f t="shared" si="23"/>
        <v>9694.7088607594942</v>
      </c>
      <c r="CM36" s="211">
        <f t="shared" si="23"/>
        <v>9694.7088607594942</v>
      </c>
      <c r="CN36" s="211">
        <f t="shared" si="24"/>
        <v>9694.7088607594942</v>
      </c>
      <c r="CO36" s="211">
        <f t="shared" si="24"/>
        <v>9694.7088607594942</v>
      </c>
      <c r="CP36" s="211">
        <f t="shared" si="24"/>
        <v>9694.7088607594942</v>
      </c>
      <c r="CQ36" s="211">
        <f t="shared" si="24"/>
        <v>9694.7088607594942</v>
      </c>
      <c r="CR36" s="211">
        <f t="shared" si="24"/>
        <v>9694.7088607594942</v>
      </c>
      <c r="CS36" s="211">
        <f t="shared" si="24"/>
        <v>9694.7088607594942</v>
      </c>
      <c r="CT36" s="211">
        <f t="shared" si="24"/>
        <v>9694.7088607594942</v>
      </c>
      <c r="CU36" s="211">
        <f t="shared" si="24"/>
        <v>9694.7088607594942</v>
      </c>
      <c r="CV36" s="211">
        <f t="shared" si="24"/>
        <v>9694.7088607594942</v>
      </c>
      <c r="CW36" s="211">
        <f t="shared" si="24"/>
        <v>9694.7088607594942</v>
      </c>
      <c r="CX36" s="211">
        <f t="shared" si="25"/>
        <v>9694.7088607594942</v>
      </c>
      <c r="CY36" s="211">
        <f t="shared" si="25"/>
        <v>9694.7088607594942</v>
      </c>
      <c r="CZ36" s="211">
        <f t="shared" si="25"/>
        <v>9694.7088607594942</v>
      </c>
      <c r="DA36" s="211">
        <f t="shared" si="25"/>
        <v>9694.7088607594942</v>
      </c>
    </row>
    <row r="37" spans="1:105">
      <c r="A37" s="202" t="str">
        <f>Income!A86</f>
        <v>Cash transfer - gifts</v>
      </c>
      <c r="B37" s="204">
        <f>Income!B86</f>
        <v>2400</v>
      </c>
      <c r="C37" s="204">
        <f>Income!C86</f>
        <v>3600</v>
      </c>
      <c r="D37" s="204">
        <f>Income!D86</f>
        <v>24000</v>
      </c>
      <c r="E37" s="204">
        <f>Income!E86</f>
        <v>43200</v>
      </c>
      <c r="F37" s="211">
        <f t="shared" si="16"/>
        <v>2400</v>
      </c>
      <c r="G37" s="211">
        <f t="shared" si="16"/>
        <v>2400</v>
      </c>
      <c r="H37" s="211">
        <f t="shared" si="16"/>
        <v>2400</v>
      </c>
      <c r="I37" s="211">
        <f t="shared" si="16"/>
        <v>2400</v>
      </c>
      <c r="J37" s="211">
        <f t="shared" si="16"/>
        <v>2400</v>
      </c>
      <c r="K37" s="211">
        <f t="shared" si="16"/>
        <v>2400</v>
      </c>
      <c r="L37" s="211">
        <f t="shared" si="16"/>
        <v>2400</v>
      </c>
      <c r="M37" s="211">
        <f t="shared" si="16"/>
        <v>2400</v>
      </c>
      <c r="N37" s="211">
        <f t="shared" si="16"/>
        <v>2400</v>
      </c>
      <c r="O37" s="211">
        <f t="shared" si="16"/>
        <v>2400</v>
      </c>
      <c r="P37" s="211">
        <f t="shared" si="17"/>
        <v>2400</v>
      </c>
      <c r="Q37" s="211">
        <f t="shared" si="17"/>
        <v>2400</v>
      </c>
      <c r="R37" s="211">
        <f t="shared" si="17"/>
        <v>2400</v>
      </c>
      <c r="S37" s="211">
        <f t="shared" si="17"/>
        <v>2400</v>
      </c>
      <c r="T37" s="211">
        <f t="shared" si="17"/>
        <v>2400</v>
      </c>
      <c r="U37" s="211">
        <f t="shared" si="17"/>
        <v>2400</v>
      </c>
      <c r="V37" s="211">
        <f t="shared" si="17"/>
        <v>2400</v>
      </c>
      <c r="W37" s="211">
        <f t="shared" si="17"/>
        <v>2400</v>
      </c>
      <c r="X37" s="211">
        <f t="shared" si="17"/>
        <v>2400</v>
      </c>
      <c r="Y37" s="211">
        <f t="shared" si="17"/>
        <v>2400</v>
      </c>
      <c r="Z37" s="211">
        <f t="shared" si="18"/>
        <v>2400</v>
      </c>
      <c r="AA37" s="211">
        <f t="shared" si="18"/>
        <v>2400</v>
      </c>
      <c r="AB37" s="211">
        <f t="shared" si="18"/>
        <v>2400</v>
      </c>
      <c r="AC37" s="211">
        <f t="shared" si="18"/>
        <v>2400</v>
      </c>
      <c r="AD37" s="211">
        <f t="shared" si="18"/>
        <v>2400</v>
      </c>
      <c r="AE37" s="211">
        <f t="shared" si="18"/>
        <v>2424.4897959183672</v>
      </c>
      <c r="AF37" s="211">
        <f t="shared" si="18"/>
        <v>2473.4693877551022</v>
      </c>
      <c r="AG37" s="211">
        <f t="shared" si="18"/>
        <v>2522.4489795918366</v>
      </c>
      <c r="AH37" s="211">
        <f t="shared" si="18"/>
        <v>2571.4285714285716</v>
      </c>
      <c r="AI37" s="211">
        <f t="shared" si="18"/>
        <v>2620.408163265306</v>
      </c>
      <c r="AJ37" s="211">
        <f t="shared" si="19"/>
        <v>2669.387755102041</v>
      </c>
      <c r="AK37" s="211">
        <f t="shared" si="19"/>
        <v>2718.3673469387754</v>
      </c>
      <c r="AL37" s="211">
        <f t="shared" si="19"/>
        <v>2767.3469387755104</v>
      </c>
      <c r="AM37" s="211">
        <f t="shared" si="19"/>
        <v>2816.3265306122448</v>
      </c>
      <c r="AN37" s="211">
        <f t="shared" si="19"/>
        <v>2865.3061224489797</v>
      </c>
      <c r="AO37" s="211">
        <f t="shared" si="19"/>
        <v>2914.2857142857142</v>
      </c>
      <c r="AP37" s="211">
        <f t="shared" si="19"/>
        <v>2963.2653061224491</v>
      </c>
      <c r="AQ37" s="211">
        <f t="shared" si="19"/>
        <v>3012.2448979591836</v>
      </c>
      <c r="AR37" s="211">
        <f t="shared" si="19"/>
        <v>3061.2244897959181</v>
      </c>
      <c r="AS37" s="211">
        <f t="shared" si="19"/>
        <v>3110.204081632653</v>
      </c>
      <c r="AT37" s="211">
        <f t="shared" si="20"/>
        <v>3159.1836734693879</v>
      </c>
      <c r="AU37" s="211">
        <f t="shared" si="20"/>
        <v>3208.1632653061224</v>
      </c>
      <c r="AV37" s="211">
        <f t="shared" si="20"/>
        <v>3257.1428571428569</v>
      </c>
      <c r="AW37" s="211">
        <f t="shared" si="20"/>
        <v>3306.1224489795918</v>
      </c>
      <c r="AX37" s="211">
        <f t="shared" si="20"/>
        <v>3355.1020408163267</v>
      </c>
      <c r="AY37" s="211">
        <f t="shared" si="20"/>
        <v>3404.0816326530612</v>
      </c>
      <c r="AZ37" s="211">
        <f t="shared" si="20"/>
        <v>3453.0612244897957</v>
      </c>
      <c r="BA37" s="211">
        <f t="shared" si="20"/>
        <v>3502.0408163265306</v>
      </c>
      <c r="BB37" s="211">
        <f t="shared" si="20"/>
        <v>3551.0204081632655</v>
      </c>
      <c r="BC37" s="211">
        <f t="shared" si="20"/>
        <v>3600</v>
      </c>
      <c r="BD37" s="211">
        <f t="shared" si="21"/>
        <v>43200</v>
      </c>
      <c r="BE37" s="211">
        <f t="shared" si="21"/>
        <v>43200</v>
      </c>
      <c r="BF37" s="211">
        <f t="shared" si="21"/>
        <v>43200</v>
      </c>
      <c r="BG37" s="211">
        <f t="shared" si="21"/>
        <v>43200</v>
      </c>
      <c r="BH37" s="211">
        <f t="shared" si="21"/>
        <v>43200</v>
      </c>
      <c r="BI37" s="211">
        <f t="shared" si="21"/>
        <v>43200</v>
      </c>
      <c r="BJ37" s="211">
        <f t="shared" si="21"/>
        <v>43200</v>
      </c>
      <c r="BK37" s="211">
        <f t="shared" si="21"/>
        <v>43200</v>
      </c>
      <c r="BL37" s="211">
        <f t="shared" si="21"/>
        <v>43200</v>
      </c>
      <c r="BM37" s="211">
        <f t="shared" si="21"/>
        <v>43200</v>
      </c>
      <c r="BN37" s="211">
        <f t="shared" si="22"/>
        <v>43200</v>
      </c>
      <c r="BO37" s="211">
        <f t="shared" si="22"/>
        <v>43200</v>
      </c>
      <c r="BP37" s="211">
        <f t="shared" si="22"/>
        <v>43200</v>
      </c>
      <c r="BQ37" s="211">
        <f t="shared" si="22"/>
        <v>43200</v>
      </c>
      <c r="BR37" s="211">
        <f t="shared" si="22"/>
        <v>43200</v>
      </c>
      <c r="BS37" s="211">
        <f t="shared" si="22"/>
        <v>43200</v>
      </c>
      <c r="BT37" s="211">
        <f t="shared" si="22"/>
        <v>43200</v>
      </c>
      <c r="BU37" s="211">
        <f t="shared" si="22"/>
        <v>43200</v>
      </c>
      <c r="BV37" s="211">
        <f t="shared" si="22"/>
        <v>43200</v>
      </c>
      <c r="BW37" s="211">
        <f t="shared" si="22"/>
        <v>43200</v>
      </c>
      <c r="BX37" s="211">
        <f t="shared" si="23"/>
        <v>43200</v>
      </c>
      <c r="BY37" s="211">
        <f t="shared" si="23"/>
        <v>43200</v>
      </c>
      <c r="BZ37" s="211">
        <f t="shared" si="23"/>
        <v>43200</v>
      </c>
      <c r="CA37" s="211">
        <f t="shared" si="23"/>
        <v>43200</v>
      </c>
      <c r="CB37" s="211">
        <f t="shared" si="23"/>
        <v>43200</v>
      </c>
      <c r="CC37" s="211">
        <f t="shared" si="23"/>
        <v>43200</v>
      </c>
      <c r="CD37" s="211">
        <f t="shared" si="23"/>
        <v>43200</v>
      </c>
      <c r="CE37" s="211">
        <f t="shared" si="23"/>
        <v>43200</v>
      </c>
      <c r="CF37" s="211">
        <f t="shared" si="23"/>
        <v>43200</v>
      </c>
      <c r="CG37" s="211">
        <f t="shared" si="23"/>
        <v>43200</v>
      </c>
      <c r="CH37" s="211">
        <f t="shared" si="24"/>
        <v>43200</v>
      </c>
      <c r="CI37" s="211">
        <f t="shared" si="24"/>
        <v>43200</v>
      </c>
      <c r="CJ37" s="211">
        <f t="shared" si="24"/>
        <v>43200</v>
      </c>
      <c r="CK37" s="211">
        <f t="shared" si="24"/>
        <v>43200</v>
      </c>
      <c r="CL37" s="211">
        <f t="shared" si="24"/>
        <v>43200</v>
      </c>
      <c r="CM37" s="211">
        <f t="shared" si="24"/>
        <v>43200</v>
      </c>
      <c r="CN37" s="211">
        <f t="shared" si="24"/>
        <v>43200</v>
      </c>
      <c r="CO37" s="211">
        <f t="shared" si="24"/>
        <v>43200</v>
      </c>
      <c r="CP37" s="211">
        <f t="shared" si="24"/>
        <v>43200</v>
      </c>
      <c r="CQ37" s="211">
        <f t="shared" si="24"/>
        <v>43200</v>
      </c>
      <c r="CR37" s="211">
        <f t="shared" si="25"/>
        <v>43200</v>
      </c>
      <c r="CS37" s="211">
        <f t="shared" si="25"/>
        <v>43200</v>
      </c>
      <c r="CT37" s="211">
        <f t="shared" si="25"/>
        <v>43200</v>
      </c>
      <c r="CU37" s="211">
        <f t="shared" si="25"/>
        <v>43200</v>
      </c>
      <c r="CV37" s="211">
        <f t="shared" si="25"/>
        <v>43200</v>
      </c>
      <c r="CW37" s="211">
        <f t="shared" si="25"/>
        <v>43200</v>
      </c>
      <c r="CX37" s="211">
        <f t="shared" si="25"/>
        <v>43200</v>
      </c>
      <c r="CY37" s="211">
        <f t="shared" si="25"/>
        <v>43200</v>
      </c>
      <c r="CZ37" s="211">
        <f t="shared" si="25"/>
        <v>43200</v>
      </c>
      <c r="DA37" s="211">
        <f t="shared" si="25"/>
        <v>43200</v>
      </c>
    </row>
    <row r="38" spans="1:105">
      <c r="A38" s="202" t="str">
        <f>Income!A88</f>
        <v>TOTAL</v>
      </c>
      <c r="B38" s="204">
        <f>Income!B88</f>
        <v>35829.146591916768</v>
      </c>
      <c r="C38" s="204">
        <f>Income!C88</f>
        <v>47569.001479009261</v>
      </c>
      <c r="D38" s="204">
        <f>Income!D88</f>
        <v>92672.753436174142</v>
      </c>
      <c r="E38" s="204">
        <f>Income!E88</f>
        <v>365403.35265285918</v>
      </c>
      <c r="F38" s="205">
        <f t="shared" ref="F38:AK38" si="26">SUM(F25:F37)</f>
        <v>35379.146591916768</v>
      </c>
      <c r="G38" s="205">
        <f t="shared" si="26"/>
        <v>35379.146591916768</v>
      </c>
      <c r="H38" s="205">
        <f t="shared" si="26"/>
        <v>35379.146591916768</v>
      </c>
      <c r="I38" s="205">
        <f t="shared" si="26"/>
        <v>35379.146591916768</v>
      </c>
      <c r="J38" s="205">
        <f t="shared" si="26"/>
        <v>35379.146591916768</v>
      </c>
      <c r="K38" s="205">
        <f t="shared" si="26"/>
        <v>35379.146591916768</v>
      </c>
      <c r="L38" s="205">
        <f t="shared" si="26"/>
        <v>35379.146591916768</v>
      </c>
      <c r="M38" s="205">
        <f t="shared" si="26"/>
        <v>35379.146591916768</v>
      </c>
      <c r="N38" s="205">
        <f t="shared" si="26"/>
        <v>35379.146591916768</v>
      </c>
      <c r="O38" s="205">
        <f t="shared" si="26"/>
        <v>35379.146591916768</v>
      </c>
      <c r="P38" s="205">
        <f t="shared" si="26"/>
        <v>35379.146591916768</v>
      </c>
      <c r="Q38" s="205">
        <f t="shared" si="26"/>
        <v>35379.146591916768</v>
      </c>
      <c r="R38" s="205">
        <f t="shared" si="26"/>
        <v>35379.146591916768</v>
      </c>
      <c r="S38" s="205">
        <f t="shared" si="26"/>
        <v>35379.146591916768</v>
      </c>
      <c r="T38" s="205">
        <f t="shared" si="26"/>
        <v>35379.146591916768</v>
      </c>
      <c r="U38" s="205">
        <f t="shared" si="26"/>
        <v>35379.146591916768</v>
      </c>
      <c r="V38" s="205">
        <f t="shared" si="26"/>
        <v>35379.146591916768</v>
      </c>
      <c r="W38" s="205">
        <f t="shared" si="26"/>
        <v>35379.146591916768</v>
      </c>
      <c r="X38" s="205">
        <f t="shared" si="26"/>
        <v>35379.146591916768</v>
      </c>
      <c r="Y38" s="205">
        <f t="shared" si="26"/>
        <v>35379.146591916768</v>
      </c>
      <c r="Z38" s="205">
        <f t="shared" si="26"/>
        <v>35379.146591916768</v>
      </c>
      <c r="AA38" s="205">
        <f t="shared" si="26"/>
        <v>35379.146591916768</v>
      </c>
      <c r="AB38" s="205">
        <f t="shared" si="26"/>
        <v>35379.146591916768</v>
      </c>
      <c r="AC38" s="205">
        <f t="shared" si="26"/>
        <v>35379.146591916768</v>
      </c>
      <c r="AD38" s="205">
        <f t="shared" si="26"/>
        <v>35379.146591916768</v>
      </c>
      <c r="AE38" s="205">
        <f t="shared" si="26"/>
        <v>35616.470161041107</v>
      </c>
      <c r="AF38" s="205">
        <f t="shared" si="26"/>
        <v>36091.117299289777</v>
      </c>
      <c r="AG38" s="205">
        <f t="shared" si="26"/>
        <v>36565.764437538448</v>
      </c>
      <c r="AH38" s="205">
        <f t="shared" si="26"/>
        <v>37040.411575787126</v>
      </c>
      <c r="AI38" s="205">
        <f t="shared" si="26"/>
        <v>37515.058714035789</v>
      </c>
      <c r="AJ38" s="205">
        <f t="shared" si="26"/>
        <v>37989.705852284475</v>
      </c>
      <c r="AK38" s="205">
        <f t="shared" si="26"/>
        <v>38464.352990533138</v>
      </c>
      <c r="AL38" s="205">
        <f t="shared" ref="AL38:BQ38" si="27">SUM(AL25:AL37)</f>
        <v>38939.000128781816</v>
      </c>
      <c r="AM38" s="205">
        <f t="shared" si="27"/>
        <v>39413.647267030494</v>
      </c>
      <c r="AN38" s="205">
        <f t="shared" si="27"/>
        <v>39888.294405279164</v>
      </c>
      <c r="AO38" s="205">
        <f t="shared" si="27"/>
        <v>40362.941543527842</v>
      </c>
      <c r="AP38" s="205">
        <f t="shared" si="27"/>
        <v>40837.588681776506</v>
      </c>
      <c r="AQ38" s="205">
        <f t="shared" si="27"/>
        <v>41312.235820025184</v>
      </c>
      <c r="AR38" s="205">
        <f t="shared" si="27"/>
        <v>41786.882958273854</v>
      </c>
      <c r="AS38" s="205">
        <f t="shared" si="27"/>
        <v>42261.53009652254</v>
      </c>
      <c r="AT38" s="205">
        <f t="shared" si="27"/>
        <v>42736.177234771203</v>
      </c>
      <c r="AU38" s="205">
        <f t="shared" si="27"/>
        <v>43210.824373019881</v>
      </c>
      <c r="AV38" s="205">
        <f t="shared" si="27"/>
        <v>43685.471511268552</v>
      </c>
      <c r="AW38" s="205">
        <f t="shared" si="27"/>
        <v>44160.118649517222</v>
      </c>
      <c r="AX38" s="205">
        <f t="shared" si="27"/>
        <v>44634.765787765893</v>
      </c>
      <c r="AY38" s="205">
        <f t="shared" si="27"/>
        <v>45109.412926014571</v>
      </c>
      <c r="AZ38" s="205">
        <f t="shared" si="27"/>
        <v>45584.060064263242</v>
      </c>
      <c r="BA38" s="205">
        <f t="shared" si="27"/>
        <v>46058.707202511912</v>
      </c>
      <c r="BB38" s="205">
        <f t="shared" si="27"/>
        <v>46533.35434076059</v>
      </c>
      <c r="BC38" s="205">
        <f t="shared" si="27"/>
        <v>47008.001479009261</v>
      </c>
      <c r="BD38" s="205">
        <f t="shared" si="27"/>
        <v>365403.35265285918</v>
      </c>
      <c r="BE38" s="205">
        <f t="shared" si="27"/>
        <v>365403.35265285918</v>
      </c>
      <c r="BF38" s="205">
        <f t="shared" si="27"/>
        <v>365403.35265285918</v>
      </c>
      <c r="BG38" s="205">
        <f t="shared" si="27"/>
        <v>365403.35265285918</v>
      </c>
      <c r="BH38" s="205">
        <f t="shared" si="27"/>
        <v>365403.35265285918</v>
      </c>
      <c r="BI38" s="205">
        <f t="shared" si="27"/>
        <v>365403.35265285918</v>
      </c>
      <c r="BJ38" s="205">
        <f t="shared" si="27"/>
        <v>365403.35265285918</v>
      </c>
      <c r="BK38" s="205">
        <f t="shared" si="27"/>
        <v>365403.35265285918</v>
      </c>
      <c r="BL38" s="205">
        <f t="shared" si="27"/>
        <v>365403.35265285918</v>
      </c>
      <c r="BM38" s="205">
        <f t="shared" si="27"/>
        <v>365403.35265285918</v>
      </c>
      <c r="BN38" s="205">
        <f t="shared" si="27"/>
        <v>365403.35265285918</v>
      </c>
      <c r="BO38" s="205">
        <f t="shared" si="27"/>
        <v>365403.35265285918</v>
      </c>
      <c r="BP38" s="205">
        <f t="shared" si="27"/>
        <v>365403.35265285918</v>
      </c>
      <c r="BQ38" s="205">
        <f t="shared" si="27"/>
        <v>365403.35265285918</v>
      </c>
      <c r="BR38" s="205">
        <f t="shared" ref="BR38:CW38" si="28">SUM(BR25:BR37)</f>
        <v>365403.35265285918</v>
      </c>
      <c r="BS38" s="205">
        <f t="shared" si="28"/>
        <v>365403.35265285918</v>
      </c>
      <c r="BT38" s="205">
        <f t="shared" si="28"/>
        <v>365403.35265285918</v>
      </c>
      <c r="BU38" s="205">
        <f t="shared" si="28"/>
        <v>365403.35265285918</v>
      </c>
      <c r="BV38" s="205">
        <f t="shared" si="28"/>
        <v>365403.35265285918</v>
      </c>
      <c r="BW38" s="205">
        <f t="shared" si="28"/>
        <v>365403.35265285918</v>
      </c>
      <c r="BX38" s="205">
        <f t="shared" si="28"/>
        <v>365403.35265285918</v>
      </c>
      <c r="BY38" s="205">
        <f t="shared" si="28"/>
        <v>365403.35265285918</v>
      </c>
      <c r="BZ38" s="205">
        <f t="shared" si="28"/>
        <v>365403.35265285918</v>
      </c>
      <c r="CA38" s="205">
        <f t="shared" si="28"/>
        <v>365403.35265285918</v>
      </c>
      <c r="CB38" s="205">
        <f t="shared" si="28"/>
        <v>365403.35265285918</v>
      </c>
      <c r="CC38" s="205">
        <f t="shared" si="28"/>
        <v>365403.35265285918</v>
      </c>
      <c r="CD38" s="205">
        <f t="shared" si="28"/>
        <v>365403.35265285918</v>
      </c>
      <c r="CE38" s="205">
        <f t="shared" si="28"/>
        <v>365403.35265285918</v>
      </c>
      <c r="CF38" s="205">
        <f t="shared" si="28"/>
        <v>365403.35265285918</v>
      </c>
      <c r="CG38" s="205">
        <f t="shared" si="28"/>
        <v>365403.35265285918</v>
      </c>
      <c r="CH38" s="205">
        <f t="shared" si="28"/>
        <v>365403.35265285918</v>
      </c>
      <c r="CI38" s="205">
        <f t="shared" si="28"/>
        <v>365403.35265285918</v>
      </c>
      <c r="CJ38" s="205">
        <f t="shared" si="28"/>
        <v>365403.35265285918</v>
      </c>
      <c r="CK38" s="205">
        <f t="shared" si="28"/>
        <v>365403.35265285918</v>
      </c>
      <c r="CL38" s="205">
        <f t="shared" si="28"/>
        <v>365403.35265285918</v>
      </c>
      <c r="CM38" s="205">
        <f t="shared" si="28"/>
        <v>365403.35265285918</v>
      </c>
      <c r="CN38" s="205">
        <f t="shared" si="28"/>
        <v>365403.35265285918</v>
      </c>
      <c r="CO38" s="205">
        <f t="shared" si="28"/>
        <v>365403.35265285918</v>
      </c>
      <c r="CP38" s="205">
        <f t="shared" si="28"/>
        <v>365403.35265285918</v>
      </c>
      <c r="CQ38" s="205">
        <f t="shared" si="28"/>
        <v>365403.35265285918</v>
      </c>
      <c r="CR38" s="205">
        <f t="shared" si="28"/>
        <v>365403.35265285918</v>
      </c>
      <c r="CS38" s="205">
        <f t="shared" si="28"/>
        <v>365403.35265285918</v>
      </c>
      <c r="CT38" s="205">
        <f t="shared" si="28"/>
        <v>365403.35265285918</v>
      </c>
      <c r="CU38" s="205">
        <f t="shared" si="28"/>
        <v>365403.35265285918</v>
      </c>
      <c r="CV38" s="205">
        <f t="shared" si="28"/>
        <v>365403.35265285918</v>
      </c>
      <c r="CW38" s="205">
        <f t="shared" si="28"/>
        <v>365403.35265285918</v>
      </c>
      <c r="CX38" s="205">
        <f>SUM(CX25:CX37)</f>
        <v>365403.35265285918</v>
      </c>
      <c r="CY38" s="205">
        <f>SUM(CY25:CY37)</f>
        <v>365403.35265285918</v>
      </c>
      <c r="CZ38" s="205">
        <f>SUM(CZ25:CZ37)</f>
        <v>365403.35265285918</v>
      </c>
      <c r="DA38" s="205">
        <f>SUM(DA25:DA37)</f>
        <v>365403.35265285918</v>
      </c>
    </row>
    <row r="39" spans="1:105">
      <c r="A39" s="202" t="str">
        <f>Income!A89</f>
        <v>Food Poverty line</v>
      </c>
      <c r="B39" s="204">
        <f>Income!B89</f>
        <v>15608.109339601991</v>
      </c>
      <c r="C39" s="204">
        <f>Income!C89</f>
        <v>15608.109339601991</v>
      </c>
      <c r="D39" s="204">
        <f>Income!D89</f>
        <v>15608.109339601991</v>
      </c>
      <c r="E39" s="204">
        <f>Income!E89</f>
        <v>15608.109339601986</v>
      </c>
      <c r="F39" s="205">
        <f t="shared" ref="F39:U39" si="29">IF(F$2&lt;=($B$2+$C$2+$D$2),IF(F$2&lt;=($B$2+$C$2),IF(F$2&lt;=$B$2,$B39,$C39),$D39),$E39)</f>
        <v>15608.109339601991</v>
      </c>
      <c r="G39" s="205">
        <f t="shared" si="29"/>
        <v>15608.109339601991</v>
      </c>
      <c r="H39" s="205">
        <f t="shared" si="29"/>
        <v>15608.109339601991</v>
      </c>
      <c r="I39" s="205">
        <f t="shared" si="29"/>
        <v>15608.109339601991</v>
      </c>
      <c r="J39" s="205">
        <f t="shared" si="29"/>
        <v>15608.109339601991</v>
      </c>
      <c r="K39" s="205">
        <f t="shared" si="29"/>
        <v>15608.109339601991</v>
      </c>
      <c r="L39" s="205">
        <f t="shared" si="29"/>
        <v>15608.109339601991</v>
      </c>
      <c r="M39" s="205">
        <f t="shared" si="29"/>
        <v>15608.109339601991</v>
      </c>
      <c r="N39" s="205">
        <f t="shared" si="29"/>
        <v>15608.109339601991</v>
      </c>
      <c r="O39" s="205">
        <f t="shared" si="29"/>
        <v>15608.109339601991</v>
      </c>
      <c r="P39" s="205">
        <f t="shared" si="29"/>
        <v>15608.109339601991</v>
      </c>
      <c r="Q39" s="205">
        <f t="shared" si="29"/>
        <v>15608.109339601991</v>
      </c>
      <c r="R39" s="205">
        <f t="shared" si="29"/>
        <v>15608.109339601991</v>
      </c>
      <c r="S39" s="205">
        <f t="shared" si="29"/>
        <v>15608.109339601991</v>
      </c>
      <c r="T39" s="205">
        <f t="shared" si="29"/>
        <v>15608.109339601991</v>
      </c>
      <c r="U39" s="205">
        <f t="shared" si="29"/>
        <v>15608.109339601991</v>
      </c>
      <c r="V39" s="205">
        <f t="shared" ref="V39:AK40" si="30">IF(V$2&lt;=($B$2+$C$2+$D$2),IF(V$2&lt;=($B$2+$C$2),IF(V$2&lt;=$B$2,$B39,$C39),$D39),$E39)</f>
        <v>15608.109339601991</v>
      </c>
      <c r="W39" s="205">
        <f t="shared" si="30"/>
        <v>15608.109339601991</v>
      </c>
      <c r="X39" s="205">
        <f t="shared" si="30"/>
        <v>15608.109339601991</v>
      </c>
      <c r="Y39" s="205">
        <f t="shared" si="30"/>
        <v>15608.109339601991</v>
      </c>
      <c r="Z39" s="205">
        <f t="shared" si="30"/>
        <v>15608.109339601991</v>
      </c>
      <c r="AA39" s="205">
        <f t="shared" si="30"/>
        <v>15608.109339601991</v>
      </c>
      <c r="AB39" s="205">
        <f t="shared" si="30"/>
        <v>15608.109339601991</v>
      </c>
      <c r="AC39" s="205">
        <f t="shared" si="30"/>
        <v>15608.109339601991</v>
      </c>
      <c r="AD39" s="205">
        <f t="shared" si="30"/>
        <v>15608.109339601991</v>
      </c>
      <c r="AE39" s="205">
        <f t="shared" si="30"/>
        <v>15608.109339601991</v>
      </c>
      <c r="AF39" s="205">
        <f t="shared" si="30"/>
        <v>15608.109339601991</v>
      </c>
      <c r="AG39" s="205">
        <f t="shared" si="30"/>
        <v>15608.109339601991</v>
      </c>
      <c r="AH39" s="205">
        <f t="shared" si="30"/>
        <v>15608.109339601991</v>
      </c>
      <c r="AI39" s="205">
        <f t="shared" si="30"/>
        <v>15608.109339601991</v>
      </c>
      <c r="AJ39" s="205">
        <f t="shared" si="30"/>
        <v>15608.109339601991</v>
      </c>
      <c r="AK39" s="205">
        <f t="shared" si="30"/>
        <v>15608.109339601991</v>
      </c>
      <c r="AL39" s="205">
        <f t="shared" ref="AL39:BA40" si="31">IF(AL$2&lt;=($B$2+$C$2+$D$2),IF(AL$2&lt;=($B$2+$C$2),IF(AL$2&lt;=$B$2,$B39,$C39),$D39),$E39)</f>
        <v>15608.109339601991</v>
      </c>
      <c r="AM39" s="205">
        <f t="shared" si="31"/>
        <v>15608.109339601991</v>
      </c>
      <c r="AN39" s="205">
        <f t="shared" si="31"/>
        <v>15608.109339601991</v>
      </c>
      <c r="AO39" s="205">
        <f t="shared" si="31"/>
        <v>15608.109339601991</v>
      </c>
      <c r="AP39" s="205">
        <f t="shared" si="31"/>
        <v>15608.109339601991</v>
      </c>
      <c r="AQ39" s="205">
        <f t="shared" si="31"/>
        <v>15608.109339601991</v>
      </c>
      <c r="AR39" s="205">
        <f t="shared" si="31"/>
        <v>15608.109339601991</v>
      </c>
      <c r="AS39" s="205">
        <f t="shared" si="31"/>
        <v>15608.109339601991</v>
      </c>
      <c r="AT39" s="205">
        <f t="shared" si="31"/>
        <v>15608.109339601991</v>
      </c>
      <c r="AU39" s="205">
        <f t="shared" si="31"/>
        <v>15608.109339601991</v>
      </c>
      <c r="AV39" s="205">
        <f t="shared" si="31"/>
        <v>15608.109339601991</v>
      </c>
      <c r="AW39" s="205">
        <f t="shared" si="31"/>
        <v>15608.109339601991</v>
      </c>
      <c r="AX39" s="205">
        <f t="shared" si="31"/>
        <v>15608.109339601991</v>
      </c>
      <c r="AY39" s="205">
        <f t="shared" si="31"/>
        <v>15608.109339601991</v>
      </c>
      <c r="AZ39" s="205">
        <f t="shared" si="31"/>
        <v>15608.109339601991</v>
      </c>
      <c r="BA39" s="205">
        <f t="shared" si="31"/>
        <v>15608.109339601991</v>
      </c>
      <c r="BB39" s="205">
        <f t="shared" ref="BB39:CD40" si="32">IF(BB$2&lt;=($B$2+$C$2+$D$2),IF(BB$2&lt;=($B$2+$C$2),IF(BB$2&lt;=$B$2,$B39,$C39),$D39),$E39)</f>
        <v>15608.109339601991</v>
      </c>
      <c r="BC39" s="205">
        <f t="shared" si="32"/>
        <v>15608.109339601986</v>
      </c>
      <c r="BD39" s="205">
        <f t="shared" si="32"/>
        <v>15608.109339601986</v>
      </c>
      <c r="BE39" s="205">
        <f t="shared" si="32"/>
        <v>15608.109339601986</v>
      </c>
      <c r="BF39" s="205">
        <f t="shared" si="32"/>
        <v>15608.109339601986</v>
      </c>
      <c r="BG39" s="205">
        <f t="shared" si="32"/>
        <v>15608.109339601986</v>
      </c>
      <c r="BH39" s="205">
        <f t="shared" si="32"/>
        <v>15608.109339601986</v>
      </c>
      <c r="BI39" s="205">
        <f t="shared" si="32"/>
        <v>15608.109339601986</v>
      </c>
      <c r="BJ39" s="205">
        <f t="shared" si="32"/>
        <v>15608.109339601986</v>
      </c>
      <c r="BK39" s="205">
        <f t="shared" si="32"/>
        <v>15608.109339601986</v>
      </c>
      <c r="BL39" s="205">
        <f t="shared" si="32"/>
        <v>15608.109339601986</v>
      </c>
      <c r="BM39" s="205">
        <f t="shared" si="32"/>
        <v>15608.109339601986</v>
      </c>
      <c r="BN39" s="205">
        <f t="shared" si="32"/>
        <v>15608.109339601986</v>
      </c>
      <c r="BO39" s="205">
        <f t="shared" si="32"/>
        <v>15608.109339601986</v>
      </c>
      <c r="BP39" s="205">
        <f t="shared" si="32"/>
        <v>15608.109339601986</v>
      </c>
      <c r="BQ39" s="205">
        <f t="shared" si="32"/>
        <v>15608.109339601986</v>
      </c>
      <c r="BR39" s="205">
        <f t="shared" si="32"/>
        <v>15608.109339601986</v>
      </c>
      <c r="BS39" s="205">
        <f t="shared" si="32"/>
        <v>15608.109339601986</v>
      </c>
      <c r="BT39" s="205">
        <f t="shared" si="32"/>
        <v>15608.109339601986</v>
      </c>
      <c r="BU39" s="205">
        <f t="shared" si="32"/>
        <v>15608.109339601986</v>
      </c>
      <c r="BV39" s="205">
        <f t="shared" si="32"/>
        <v>15608.109339601986</v>
      </c>
      <c r="BW39" s="205">
        <f t="shared" si="32"/>
        <v>15608.109339601986</v>
      </c>
      <c r="BX39" s="205">
        <f t="shared" si="32"/>
        <v>15608.109339601986</v>
      </c>
      <c r="BY39" s="205">
        <f t="shared" si="32"/>
        <v>15608.109339601986</v>
      </c>
      <c r="BZ39" s="205">
        <f t="shared" si="32"/>
        <v>15608.109339601986</v>
      </c>
      <c r="CA39" s="205">
        <f t="shared" si="32"/>
        <v>15608.109339601986</v>
      </c>
      <c r="CB39" s="205">
        <f t="shared" si="32"/>
        <v>15608.109339601986</v>
      </c>
      <c r="CC39" s="205">
        <f t="shared" si="32"/>
        <v>15608.109339601986</v>
      </c>
      <c r="CD39" s="205">
        <f t="shared" si="32"/>
        <v>15608.109339601986</v>
      </c>
      <c r="CE39" s="205">
        <f t="shared" ref="CE39:CR40" si="33">IF(CE$2&lt;=($B$2+$C$2+$D$2),IF(CE$2&lt;=($B$2+$C$2),IF(CE$2&lt;=$B$2,$B39,$C39),$D39),$E39)</f>
        <v>15608.109339601986</v>
      </c>
      <c r="CF39" s="205">
        <f t="shared" si="33"/>
        <v>15608.109339601986</v>
      </c>
      <c r="CG39" s="205">
        <f t="shared" si="33"/>
        <v>15608.109339601986</v>
      </c>
      <c r="CH39" s="205">
        <f t="shared" si="33"/>
        <v>15608.109339601986</v>
      </c>
      <c r="CI39" s="205">
        <f t="shared" si="33"/>
        <v>15608.109339601986</v>
      </c>
      <c r="CJ39" s="205">
        <f t="shared" si="33"/>
        <v>15608.109339601986</v>
      </c>
      <c r="CK39" s="205">
        <f t="shared" si="33"/>
        <v>15608.109339601986</v>
      </c>
      <c r="CL39" s="205">
        <f t="shared" si="33"/>
        <v>15608.109339601986</v>
      </c>
      <c r="CM39" s="205">
        <f t="shared" si="33"/>
        <v>15608.109339601986</v>
      </c>
      <c r="CN39" s="205">
        <f t="shared" si="33"/>
        <v>15608.109339601986</v>
      </c>
      <c r="CO39" s="205">
        <f t="shared" si="33"/>
        <v>15608.109339601986</v>
      </c>
      <c r="CP39" s="205">
        <f t="shared" si="33"/>
        <v>15608.109339601986</v>
      </c>
      <c r="CQ39" s="205">
        <f t="shared" si="33"/>
        <v>15608.109339601986</v>
      </c>
      <c r="CR39" s="205">
        <f t="shared" si="33"/>
        <v>15608.109339601986</v>
      </c>
      <c r="CS39" s="205">
        <f t="shared" ref="CS39:DA40" si="34">IF(CS$2&lt;=($B$2+$C$2+$D$2),IF(CS$2&lt;=($B$2+$C$2),IF(CS$2&lt;=$B$2,$B39,$C39),$D39),$E39)</f>
        <v>15608.109339601986</v>
      </c>
      <c r="CT39" s="205">
        <f t="shared" si="34"/>
        <v>15608.109339601986</v>
      </c>
      <c r="CU39" s="205">
        <f t="shared" si="34"/>
        <v>15608.109339601986</v>
      </c>
      <c r="CV39" s="205">
        <f t="shared" si="34"/>
        <v>15608.109339601986</v>
      </c>
      <c r="CW39" s="205">
        <f t="shared" si="34"/>
        <v>15608.109339601986</v>
      </c>
      <c r="CX39" s="205">
        <f t="shared" si="34"/>
        <v>15608.109339601986</v>
      </c>
      <c r="CY39" s="205">
        <f t="shared" si="34"/>
        <v>15608.109339601986</v>
      </c>
      <c r="CZ39" s="205">
        <f t="shared" si="34"/>
        <v>15608.109339601986</v>
      </c>
      <c r="DA39" s="205">
        <f t="shared" si="34"/>
        <v>15608.109339601986</v>
      </c>
    </row>
    <row r="40" spans="1:105">
      <c r="A40" s="202" t="str">
        <f>Income!A90</f>
        <v>Lower Bound Poverty line</v>
      </c>
      <c r="B40" s="204">
        <f>Income!B90</f>
        <v>28492.10933960199</v>
      </c>
      <c r="C40" s="204">
        <f>Income!C90</f>
        <v>28492.10933960199</v>
      </c>
      <c r="D40" s="204">
        <f>Income!D90</f>
        <v>28492.10933960199</v>
      </c>
      <c r="E40" s="204">
        <f>Income!E90</f>
        <v>28492.109339601982</v>
      </c>
      <c r="F40" s="205">
        <f t="shared" ref="F40:U40" si="35">IF(F$2&lt;=($B$2+$C$2+$D$2),IF(F$2&lt;=($B$2+$C$2),IF(F$2&lt;=$B$2,$B40,$C40),$D40),$E40)</f>
        <v>28492.10933960199</v>
      </c>
      <c r="G40" s="205">
        <f t="shared" si="35"/>
        <v>28492.10933960199</v>
      </c>
      <c r="H40" s="205">
        <f t="shared" si="35"/>
        <v>28492.10933960199</v>
      </c>
      <c r="I40" s="205">
        <f t="shared" si="35"/>
        <v>28492.10933960199</v>
      </c>
      <c r="J40" s="205">
        <f t="shared" si="35"/>
        <v>28492.10933960199</v>
      </c>
      <c r="K40" s="205">
        <f t="shared" si="35"/>
        <v>28492.10933960199</v>
      </c>
      <c r="L40" s="205">
        <f t="shared" si="35"/>
        <v>28492.10933960199</v>
      </c>
      <c r="M40" s="205">
        <f t="shared" si="35"/>
        <v>28492.10933960199</v>
      </c>
      <c r="N40" s="205">
        <f t="shared" si="35"/>
        <v>28492.10933960199</v>
      </c>
      <c r="O40" s="205">
        <f t="shared" si="35"/>
        <v>28492.10933960199</v>
      </c>
      <c r="P40" s="205">
        <f t="shared" si="35"/>
        <v>28492.10933960199</v>
      </c>
      <c r="Q40" s="205">
        <f t="shared" si="35"/>
        <v>28492.10933960199</v>
      </c>
      <c r="R40" s="205">
        <f t="shared" si="35"/>
        <v>28492.10933960199</v>
      </c>
      <c r="S40" s="205">
        <f t="shared" si="35"/>
        <v>28492.10933960199</v>
      </c>
      <c r="T40" s="205">
        <f t="shared" si="35"/>
        <v>28492.10933960199</v>
      </c>
      <c r="U40" s="205">
        <f t="shared" si="35"/>
        <v>28492.10933960199</v>
      </c>
      <c r="V40" s="205">
        <f t="shared" si="30"/>
        <v>28492.10933960199</v>
      </c>
      <c r="W40" s="205">
        <f t="shared" si="30"/>
        <v>28492.10933960199</v>
      </c>
      <c r="X40" s="205">
        <f t="shared" si="30"/>
        <v>28492.10933960199</v>
      </c>
      <c r="Y40" s="205">
        <f t="shared" si="30"/>
        <v>28492.10933960199</v>
      </c>
      <c r="Z40" s="205">
        <f t="shared" si="30"/>
        <v>28492.10933960199</v>
      </c>
      <c r="AA40" s="205">
        <f t="shared" si="30"/>
        <v>28492.10933960199</v>
      </c>
      <c r="AB40" s="205">
        <f t="shared" si="30"/>
        <v>28492.10933960199</v>
      </c>
      <c r="AC40" s="205">
        <f t="shared" si="30"/>
        <v>28492.10933960199</v>
      </c>
      <c r="AD40" s="205">
        <f t="shared" si="30"/>
        <v>28492.10933960199</v>
      </c>
      <c r="AE40" s="205">
        <f t="shared" si="30"/>
        <v>28492.10933960199</v>
      </c>
      <c r="AF40" s="205">
        <f t="shared" si="30"/>
        <v>28492.10933960199</v>
      </c>
      <c r="AG40" s="205">
        <f t="shared" si="30"/>
        <v>28492.10933960199</v>
      </c>
      <c r="AH40" s="205">
        <f t="shared" si="30"/>
        <v>28492.10933960199</v>
      </c>
      <c r="AI40" s="205">
        <f t="shared" si="30"/>
        <v>28492.10933960199</v>
      </c>
      <c r="AJ40" s="205">
        <f t="shared" si="30"/>
        <v>28492.10933960199</v>
      </c>
      <c r="AK40" s="205">
        <f t="shared" si="30"/>
        <v>28492.10933960199</v>
      </c>
      <c r="AL40" s="205">
        <f t="shared" si="31"/>
        <v>28492.10933960199</v>
      </c>
      <c r="AM40" s="205">
        <f t="shared" si="31"/>
        <v>28492.10933960199</v>
      </c>
      <c r="AN40" s="205">
        <f t="shared" si="31"/>
        <v>28492.10933960199</v>
      </c>
      <c r="AO40" s="205">
        <f t="shared" si="31"/>
        <v>28492.10933960199</v>
      </c>
      <c r="AP40" s="205">
        <f t="shared" si="31"/>
        <v>28492.10933960199</v>
      </c>
      <c r="AQ40" s="205">
        <f t="shared" si="31"/>
        <v>28492.10933960199</v>
      </c>
      <c r="AR40" s="205">
        <f t="shared" si="31"/>
        <v>28492.10933960199</v>
      </c>
      <c r="AS40" s="205">
        <f t="shared" si="31"/>
        <v>28492.10933960199</v>
      </c>
      <c r="AT40" s="205">
        <f t="shared" si="31"/>
        <v>28492.10933960199</v>
      </c>
      <c r="AU40" s="205">
        <f t="shared" si="31"/>
        <v>28492.10933960199</v>
      </c>
      <c r="AV40" s="205">
        <f t="shared" si="31"/>
        <v>28492.10933960199</v>
      </c>
      <c r="AW40" s="205">
        <f t="shared" si="31"/>
        <v>28492.10933960199</v>
      </c>
      <c r="AX40" s="205">
        <f t="shared" si="31"/>
        <v>28492.10933960199</v>
      </c>
      <c r="AY40" s="205">
        <f t="shared" si="31"/>
        <v>28492.10933960199</v>
      </c>
      <c r="AZ40" s="205">
        <f t="shared" si="31"/>
        <v>28492.10933960199</v>
      </c>
      <c r="BA40" s="205">
        <f t="shared" si="31"/>
        <v>28492.10933960199</v>
      </c>
      <c r="BB40" s="205">
        <f t="shared" si="32"/>
        <v>28492.10933960199</v>
      </c>
      <c r="BC40" s="205">
        <f t="shared" si="32"/>
        <v>28492.109339601982</v>
      </c>
      <c r="BD40" s="205">
        <f t="shared" si="32"/>
        <v>28492.109339601982</v>
      </c>
      <c r="BE40" s="205">
        <f t="shared" si="32"/>
        <v>28492.109339601982</v>
      </c>
      <c r="BF40" s="205">
        <f t="shared" si="32"/>
        <v>28492.109339601982</v>
      </c>
      <c r="BG40" s="205">
        <f t="shared" si="32"/>
        <v>28492.109339601982</v>
      </c>
      <c r="BH40" s="205">
        <f t="shared" si="32"/>
        <v>28492.109339601982</v>
      </c>
      <c r="BI40" s="205">
        <f t="shared" si="32"/>
        <v>28492.109339601982</v>
      </c>
      <c r="BJ40" s="205">
        <f t="shared" si="32"/>
        <v>28492.109339601982</v>
      </c>
      <c r="BK40" s="205">
        <f t="shared" si="32"/>
        <v>28492.109339601982</v>
      </c>
      <c r="BL40" s="205">
        <f t="shared" si="32"/>
        <v>28492.109339601982</v>
      </c>
      <c r="BM40" s="205">
        <f t="shared" si="32"/>
        <v>28492.109339601982</v>
      </c>
      <c r="BN40" s="205">
        <f t="shared" si="32"/>
        <v>28492.109339601982</v>
      </c>
      <c r="BO40" s="205">
        <f t="shared" si="32"/>
        <v>28492.109339601982</v>
      </c>
      <c r="BP40" s="205">
        <f t="shared" si="32"/>
        <v>28492.109339601982</v>
      </c>
      <c r="BQ40" s="205">
        <f t="shared" si="32"/>
        <v>28492.109339601982</v>
      </c>
      <c r="BR40" s="205">
        <f t="shared" si="32"/>
        <v>28492.109339601982</v>
      </c>
      <c r="BS40" s="205">
        <f t="shared" si="32"/>
        <v>28492.109339601982</v>
      </c>
      <c r="BT40" s="205">
        <f t="shared" si="32"/>
        <v>28492.109339601982</v>
      </c>
      <c r="BU40" s="205">
        <f t="shared" si="32"/>
        <v>28492.109339601982</v>
      </c>
      <c r="BV40" s="205">
        <f t="shared" si="32"/>
        <v>28492.109339601982</v>
      </c>
      <c r="BW40" s="205">
        <f t="shared" si="32"/>
        <v>28492.109339601982</v>
      </c>
      <c r="BX40" s="205">
        <f t="shared" si="32"/>
        <v>28492.109339601982</v>
      </c>
      <c r="BY40" s="205">
        <f t="shared" si="32"/>
        <v>28492.109339601982</v>
      </c>
      <c r="BZ40" s="205">
        <f t="shared" si="32"/>
        <v>28492.109339601982</v>
      </c>
      <c r="CA40" s="205">
        <f t="shared" si="32"/>
        <v>28492.109339601982</v>
      </c>
      <c r="CB40" s="205">
        <f t="shared" si="32"/>
        <v>28492.109339601982</v>
      </c>
      <c r="CC40" s="205">
        <f t="shared" si="32"/>
        <v>28492.109339601982</v>
      </c>
      <c r="CD40" s="205">
        <f t="shared" si="32"/>
        <v>28492.109339601982</v>
      </c>
      <c r="CE40" s="205">
        <f t="shared" si="33"/>
        <v>28492.109339601982</v>
      </c>
      <c r="CF40" s="205">
        <f t="shared" si="33"/>
        <v>28492.109339601982</v>
      </c>
      <c r="CG40" s="205">
        <f t="shared" si="33"/>
        <v>28492.109339601982</v>
      </c>
      <c r="CH40" s="205">
        <f t="shared" si="33"/>
        <v>28492.109339601982</v>
      </c>
      <c r="CI40" s="205">
        <f t="shared" si="33"/>
        <v>28492.109339601982</v>
      </c>
      <c r="CJ40" s="205">
        <f t="shared" si="33"/>
        <v>28492.109339601982</v>
      </c>
      <c r="CK40" s="205">
        <f t="shared" si="33"/>
        <v>28492.109339601982</v>
      </c>
      <c r="CL40" s="205">
        <f t="shared" si="33"/>
        <v>28492.109339601982</v>
      </c>
      <c r="CM40" s="205">
        <f t="shared" si="33"/>
        <v>28492.109339601982</v>
      </c>
      <c r="CN40" s="205">
        <f t="shared" si="33"/>
        <v>28492.109339601982</v>
      </c>
      <c r="CO40" s="205">
        <f t="shared" si="33"/>
        <v>28492.109339601982</v>
      </c>
      <c r="CP40" s="205">
        <f t="shared" si="33"/>
        <v>28492.109339601982</v>
      </c>
      <c r="CQ40" s="205">
        <f t="shared" si="33"/>
        <v>28492.109339601982</v>
      </c>
      <c r="CR40" s="205">
        <f t="shared" si="33"/>
        <v>28492.109339601982</v>
      </c>
      <c r="CS40" s="205">
        <f t="shared" si="34"/>
        <v>28492.109339601982</v>
      </c>
      <c r="CT40" s="205">
        <f t="shared" si="34"/>
        <v>28492.109339601982</v>
      </c>
      <c r="CU40" s="205">
        <f t="shared" si="34"/>
        <v>28492.109339601982</v>
      </c>
      <c r="CV40" s="205">
        <f t="shared" si="34"/>
        <v>28492.109339601982</v>
      </c>
      <c r="CW40" s="205">
        <f t="shared" si="34"/>
        <v>28492.109339601982</v>
      </c>
      <c r="CX40" s="205">
        <f t="shared" si="34"/>
        <v>28492.109339601982</v>
      </c>
      <c r="CY40" s="205">
        <f t="shared" si="34"/>
        <v>28492.109339601982</v>
      </c>
      <c r="CZ40" s="205">
        <f t="shared" si="34"/>
        <v>28492.109339601982</v>
      </c>
      <c r="DA40" s="205">
        <f t="shared" si="34"/>
        <v>28492.109339601982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32.855110339525083</v>
      </c>
      <c r="AF42" s="211">
        <f t="shared" si="36"/>
        <v>32.855110339525083</v>
      </c>
      <c r="AG42" s="211">
        <f t="shared" si="36"/>
        <v>32.855110339525083</v>
      </c>
      <c r="AH42" s="211">
        <f t="shared" si="36"/>
        <v>32.855110339525083</v>
      </c>
      <c r="AI42" s="211">
        <f t="shared" si="36"/>
        <v>32.855110339525083</v>
      </c>
      <c r="AJ42" s="211">
        <f t="shared" si="36"/>
        <v>32.855110339525083</v>
      </c>
      <c r="AK42" s="211">
        <f t="shared" si="36"/>
        <v>32.855110339525083</v>
      </c>
      <c r="AL42" s="211">
        <f t="shared" ref="AL42:BQ42" si="37">IF(AL$22&lt;=$E$24,IF(AL$22&lt;=$D$24,IF(AL$22&lt;=$C$24,IF(AL$22&lt;=$B$24,$B108,($C25-$B25)/($C$24-$B$24)),($D25-$C25)/($D$24-$C$24)),($E25-$D25)/($E$24-$D$24)),$F108)</f>
        <v>32.855110339525083</v>
      </c>
      <c r="AM42" s="211">
        <f t="shared" si="37"/>
        <v>32.855110339525083</v>
      </c>
      <c r="AN42" s="211">
        <f t="shared" si="37"/>
        <v>32.855110339525083</v>
      </c>
      <c r="AO42" s="211">
        <f t="shared" si="37"/>
        <v>32.855110339525083</v>
      </c>
      <c r="AP42" s="211">
        <f t="shared" si="37"/>
        <v>32.855110339525083</v>
      </c>
      <c r="AQ42" s="211">
        <f t="shared" si="37"/>
        <v>32.855110339525083</v>
      </c>
      <c r="AR42" s="211">
        <f t="shared" si="37"/>
        <v>32.855110339525083</v>
      </c>
      <c r="AS42" s="211">
        <f t="shared" si="37"/>
        <v>32.855110339525083</v>
      </c>
      <c r="AT42" s="211">
        <f t="shared" si="37"/>
        <v>32.855110339525083</v>
      </c>
      <c r="AU42" s="211">
        <f t="shared" si="37"/>
        <v>32.855110339525083</v>
      </c>
      <c r="AV42" s="211">
        <f t="shared" si="37"/>
        <v>32.855110339525083</v>
      </c>
      <c r="AW42" s="211">
        <f t="shared" si="37"/>
        <v>32.855110339525083</v>
      </c>
      <c r="AX42" s="211">
        <f t="shared" si="37"/>
        <v>32.855110339525083</v>
      </c>
      <c r="AY42" s="211">
        <f t="shared" si="37"/>
        <v>32.855110339525083</v>
      </c>
      <c r="AZ42" s="211">
        <f t="shared" si="37"/>
        <v>32.855110339525083</v>
      </c>
      <c r="BA42" s="211">
        <f t="shared" si="37"/>
        <v>32.855110339525083</v>
      </c>
      <c r="BB42" s="211">
        <f t="shared" si="37"/>
        <v>32.855110339525083</v>
      </c>
      <c r="BC42" s="211">
        <f t="shared" si="37"/>
        <v>32.855110339525083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3.7906525169464169</v>
      </c>
      <c r="AF44" s="211">
        <f t="shared" si="42"/>
        <v>3.7906525169464169</v>
      </c>
      <c r="AG44" s="211">
        <f t="shared" si="42"/>
        <v>3.7906525169464169</v>
      </c>
      <c r="AH44" s="211">
        <f t="shared" si="42"/>
        <v>3.7906525169464169</v>
      </c>
      <c r="AI44" s="211">
        <f t="shared" si="42"/>
        <v>3.7906525169464169</v>
      </c>
      <c r="AJ44" s="211">
        <f t="shared" si="42"/>
        <v>3.7906525169464169</v>
      </c>
      <c r="AK44" s="211">
        <f t="shared" si="42"/>
        <v>3.7906525169464169</v>
      </c>
      <c r="AL44" s="211">
        <f t="shared" ref="AL44:BQ44" si="43">IF(AL$22&lt;=$E$24,IF(AL$22&lt;=$D$24,IF(AL$22&lt;=$C$24,IF(AL$22&lt;=$B$24,$B110,($C27-$B27)/($C$24-$B$24)),($D27-$C27)/($D$24-$C$24)),($E27-$D27)/($E$24-$D$24)),$F110)</f>
        <v>3.7906525169464169</v>
      </c>
      <c r="AM44" s="211">
        <f t="shared" si="43"/>
        <v>3.7906525169464169</v>
      </c>
      <c r="AN44" s="211">
        <f t="shared" si="43"/>
        <v>3.7906525169464169</v>
      </c>
      <c r="AO44" s="211">
        <f t="shared" si="43"/>
        <v>3.7906525169464169</v>
      </c>
      <c r="AP44" s="211">
        <f t="shared" si="43"/>
        <v>3.7906525169464169</v>
      </c>
      <c r="AQ44" s="211">
        <f t="shared" si="43"/>
        <v>3.7906525169464169</v>
      </c>
      <c r="AR44" s="211">
        <f t="shared" si="43"/>
        <v>3.7906525169464169</v>
      </c>
      <c r="AS44" s="211">
        <f t="shared" si="43"/>
        <v>3.7906525169464169</v>
      </c>
      <c r="AT44" s="211">
        <f t="shared" si="43"/>
        <v>3.7906525169464169</v>
      </c>
      <c r="AU44" s="211">
        <f t="shared" si="43"/>
        <v>3.7906525169464169</v>
      </c>
      <c r="AV44" s="211">
        <f t="shared" si="43"/>
        <v>3.7906525169464169</v>
      </c>
      <c r="AW44" s="211">
        <f t="shared" si="43"/>
        <v>3.7906525169464169</v>
      </c>
      <c r="AX44" s="211">
        <f t="shared" si="43"/>
        <v>3.7906525169464169</v>
      </c>
      <c r="AY44" s="211">
        <f t="shared" si="43"/>
        <v>3.7906525169464169</v>
      </c>
      <c r="AZ44" s="211">
        <f t="shared" si="43"/>
        <v>3.7906525169464169</v>
      </c>
      <c r="BA44" s="211">
        <f t="shared" si="43"/>
        <v>3.7906525169464169</v>
      </c>
      <c r="BB44" s="211">
        <f t="shared" si="43"/>
        <v>3.7906525169464169</v>
      </c>
      <c r="BC44" s="211">
        <f t="shared" si="43"/>
        <v>3.7906525169464169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88.285714285714306</v>
      </c>
      <c r="AF46" s="211">
        <f t="shared" si="48"/>
        <v>88.285714285714306</v>
      </c>
      <c r="AG46" s="211">
        <f t="shared" si="48"/>
        <v>88.285714285714306</v>
      </c>
      <c r="AH46" s="211">
        <f t="shared" si="48"/>
        <v>88.285714285714306</v>
      </c>
      <c r="AI46" s="211">
        <f t="shared" si="48"/>
        <v>88.285714285714306</v>
      </c>
      <c r="AJ46" s="211">
        <f t="shared" si="48"/>
        <v>88.285714285714306</v>
      </c>
      <c r="AK46" s="211">
        <f t="shared" si="48"/>
        <v>88.285714285714306</v>
      </c>
      <c r="AL46" s="211">
        <f t="shared" ref="AL46:BQ46" si="49">IF(AL$22&lt;=$E$24,IF(AL$22&lt;=$D$24,IF(AL$22&lt;=$C$24,IF(AL$22&lt;=$B$24,$B112,($C29-$B29)/($C$24-$B$24)),($D29-$C29)/($D$24-$C$24)),($E29-$D29)/($E$24-$D$24)),$F112)</f>
        <v>88.285714285714306</v>
      </c>
      <c r="AM46" s="211">
        <f t="shared" si="49"/>
        <v>88.285714285714306</v>
      </c>
      <c r="AN46" s="211">
        <f t="shared" si="49"/>
        <v>88.285714285714306</v>
      </c>
      <c r="AO46" s="211">
        <f t="shared" si="49"/>
        <v>88.285714285714306</v>
      </c>
      <c r="AP46" s="211">
        <f t="shared" si="49"/>
        <v>88.285714285714306</v>
      </c>
      <c r="AQ46" s="211">
        <f t="shared" si="49"/>
        <v>88.285714285714306</v>
      </c>
      <c r="AR46" s="211">
        <f t="shared" si="49"/>
        <v>88.285714285714306</v>
      </c>
      <c r="AS46" s="211">
        <f t="shared" si="49"/>
        <v>88.285714285714306</v>
      </c>
      <c r="AT46" s="211">
        <f t="shared" si="49"/>
        <v>88.285714285714306</v>
      </c>
      <c r="AU46" s="211">
        <f t="shared" si="49"/>
        <v>88.285714285714306</v>
      </c>
      <c r="AV46" s="211">
        <f t="shared" si="49"/>
        <v>88.285714285714306</v>
      </c>
      <c r="AW46" s="211">
        <f t="shared" si="49"/>
        <v>88.285714285714306</v>
      </c>
      <c r="AX46" s="211">
        <f t="shared" si="49"/>
        <v>88.285714285714306</v>
      </c>
      <c r="AY46" s="211">
        <f t="shared" si="49"/>
        <v>88.285714285714306</v>
      </c>
      <c r="AZ46" s="211">
        <f t="shared" si="49"/>
        <v>88.285714285714306</v>
      </c>
      <c r="BA46" s="211">
        <f t="shared" si="49"/>
        <v>88.285714285714306</v>
      </c>
      <c r="BB46" s="211">
        <f t="shared" si="49"/>
        <v>88.285714285714306</v>
      </c>
      <c r="BC46" s="211">
        <f t="shared" si="49"/>
        <v>88.285714285714306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246.53061224489795</v>
      </c>
      <c r="AF48" s="211">
        <f t="shared" si="54"/>
        <v>246.53061224489795</v>
      </c>
      <c r="AG48" s="211">
        <f t="shared" si="54"/>
        <v>246.53061224489795</v>
      </c>
      <c r="AH48" s="211">
        <f t="shared" si="54"/>
        <v>246.53061224489795</v>
      </c>
      <c r="AI48" s="211">
        <f t="shared" si="54"/>
        <v>246.53061224489795</v>
      </c>
      <c r="AJ48" s="211">
        <f t="shared" si="54"/>
        <v>246.53061224489795</v>
      </c>
      <c r="AK48" s="211">
        <f t="shared" si="54"/>
        <v>246.53061224489795</v>
      </c>
      <c r="AL48" s="211">
        <f t="shared" ref="AL48:BQ48" si="55">IF(AL$22&lt;=$E$24,IF(AL$22&lt;=$D$24,IF(AL$22&lt;=$C$24,IF(AL$22&lt;=$B$24,$B114,($C31-$B31)/($C$24-$B$24)),($D31-$C31)/($D$24-$C$24)),($E31-$D31)/($E$24-$D$24)),$F114)</f>
        <v>246.53061224489795</v>
      </c>
      <c r="AM48" s="211">
        <f t="shared" si="55"/>
        <v>246.53061224489795</v>
      </c>
      <c r="AN48" s="211">
        <f t="shared" si="55"/>
        <v>246.53061224489795</v>
      </c>
      <c r="AO48" s="211">
        <f t="shared" si="55"/>
        <v>246.53061224489795</v>
      </c>
      <c r="AP48" s="211">
        <f t="shared" si="55"/>
        <v>246.53061224489795</v>
      </c>
      <c r="AQ48" s="211">
        <f t="shared" si="55"/>
        <v>246.53061224489795</v>
      </c>
      <c r="AR48" s="211">
        <f t="shared" si="55"/>
        <v>246.53061224489795</v>
      </c>
      <c r="AS48" s="211">
        <f t="shared" si="55"/>
        <v>246.53061224489795</v>
      </c>
      <c r="AT48" s="211">
        <f t="shared" si="55"/>
        <v>246.53061224489795</v>
      </c>
      <c r="AU48" s="211">
        <f t="shared" si="55"/>
        <v>246.53061224489795</v>
      </c>
      <c r="AV48" s="211">
        <f t="shared" si="55"/>
        <v>246.53061224489795</v>
      </c>
      <c r="AW48" s="211">
        <f t="shared" si="55"/>
        <v>246.53061224489795</v>
      </c>
      <c r="AX48" s="211">
        <f t="shared" si="55"/>
        <v>246.53061224489795</v>
      </c>
      <c r="AY48" s="211">
        <f t="shared" si="55"/>
        <v>246.53061224489795</v>
      </c>
      <c r="AZ48" s="211">
        <f t="shared" si="55"/>
        <v>246.53061224489795</v>
      </c>
      <c r="BA48" s="211">
        <f t="shared" si="55"/>
        <v>246.53061224489795</v>
      </c>
      <c r="BB48" s="211">
        <f t="shared" si="55"/>
        <v>246.53061224489795</v>
      </c>
      <c r="BC48" s="211">
        <f t="shared" si="55"/>
        <v>246.53061224489795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20.408163265306122</v>
      </c>
      <c r="AF50" s="211">
        <f t="shared" si="60"/>
        <v>20.408163265306122</v>
      </c>
      <c r="AG50" s="211">
        <f t="shared" si="60"/>
        <v>20.408163265306122</v>
      </c>
      <c r="AH50" s="211">
        <f t="shared" si="60"/>
        <v>20.408163265306122</v>
      </c>
      <c r="AI50" s="211">
        <f t="shared" si="60"/>
        <v>20.408163265306122</v>
      </c>
      <c r="AJ50" s="211">
        <f t="shared" si="60"/>
        <v>20.408163265306122</v>
      </c>
      <c r="AK50" s="211">
        <f t="shared" si="60"/>
        <v>20.408163265306122</v>
      </c>
      <c r="AL50" s="211">
        <f t="shared" ref="AL50:BQ50" si="61">IF(AL$22&lt;=$E$24,IF(AL$22&lt;=$D$24,IF(AL$22&lt;=$C$24,IF(AL$22&lt;=$B$24,$B116,($C33-$B33)/($C$24-$B$24)),($D33-$C33)/($D$24-$C$24)),($E33-$D33)/($E$24-$D$24)),$F116)</f>
        <v>20.408163265306122</v>
      </c>
      <c r="AM50" s="211">
        <f t="shared" si="61"/>
        <v>20.408163265306122</v>
      </c>
      <c r="AN50" s="211">
        <f t="shared" si="61"/>
        <v>20.408163265306122</v>
      </c>
      <c r="AO50" s="211">
        <f t="shared" si="61"/>
        <v>20.408163265306122</v>
      </c>
      <c r="AP50" s="211">
        <f t="shared" si="61"/>
        <v>20.408163265306122</v>
      </c>
      <c r="AQ50" s="211">
        <f t="shared" si="61"/>
        <v>20.408163265306122</v>
      </c>
      <c r="AR50" s="211">
        <f t="shared" si="61"/>
        <v>20.408163265306122</v>
      </c>
      <c r="AS50" s="211">
        <f t="shared" si="61"/>
        <v>20.408163265306122</v>
      </c>
      <c r="AT50" s="211">
        <f t="shared" si="61"/>
        <v>20.408163265306122</v>
      </c>
      <c r="AU50" s="211">
        <f t="shared" si="61"/>
        <v>20.408163265306122</v>
      </c>
      <c r="AV50" s="211">
        <f t="shared" si="61"/>
        <v>20.408163265306122</v>
      </c>
      <c r="AW50" s="211">
        <f t="shared" si="61"/>
        <v>20.408163265306122</v>
      </c>
      <c r="AX50" s="211">
        <f t="shared" si="61"/>
        <v>20.408163265306122</v>
      </c>
      <c r="AY50" s="211">
        <f t="shared" si="61"/>
        <v>20.408163265306122</v>
      </c>
      <c r="AZ50" s="211">
        <f t="shared" si="61"/>
        <v>20.408163265306122</v>
      </c>
      <c r="BA50" s="211">
        <f t="shared" si="61"/>
        <v>20.408163265306122</v>
      </c>
      <c r="BB50" s="211">
        <f t="shared" si="61"/>
        <v>20.408163265306122</v>
      </c>
      <c r="BC50" s="211">
        <f t="shared" si="61"/>
        <v>20.408163265306122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34.285714285714285</v>
      </c>
      <c r="AF51" s="211">
        <f t="shared" si="63"/>
        <v>34.285714285714285</v>
      </c>
      <c r="AG51" s="211">
        <f t="shared" si="63"/>
        <v>34.285714285714285</v>
      </c>
      <c r="AH51" s="211">
        <f t="shared" si="63"/>
        <v>34.285714285714285</v>
      </c>
      <c r="AI51" s="211">
        <f t="shared" si="63"/>
        <v>34.285714285714285</v>
      </c>
      <c r="AJ51" s="211">
        <f t="shared" si="63"/>
        <v>34.285714285714285</v>
      </c>
      <c r="AK51" s="211">
        <f t="shared" si="63"/>
        <v>34.285714285714285</v>
      </c>
      <c r="AL51" s="211">
        <f t="shared" ref="AL51:BQ51" si="64">IF(AL$22&lt;=$E$24,IF(AL$22&lt;=$D$24,IF(AL$22&lt;=$C$24,IF(AL$22&lt;=$B$24,$B117,($C34-$B34)/($C$24-$B$24)),($D34-$C34)/($D$24-$C$24)),($E34-$D34)/($E$24-$D$24)),$F117)</f>
        <v>34.285714285714285</v>
      </c>
      <c r="AM51" s="211">
        <f t="shared" si="64"/>
        <v>34.285714285714285</v>
      </c>
      <c r="AN51" s="211">
        <f t="shared" si="64"/>
        <v>34.285714285714285</v>
      </c>
      <c r="AO51" s="211">
        <f t="shared" si="64"/>
        <v>34.285714285714285</v>
      </c>
      <c r="AP51" s="211">
        <f t="shared" si="64"/>
        <v>34.285714285714285</v>
      </c>
      <c r="AQ51" s="211">
        <f t="shared" si="64"/>
        <v>34.285714285714285</v>
      </c>
      <c r="AR51" s="211">
        <f t="shared" si="64"/>
        <v>34.285714285714285</v>
      </c>
      <c r="AS51" s="211">
        <f t="shared" si="64"/>
        <v>34.285714285714285</v>
      </c>
      <c r="AT51" s="211">
        <f t="shared" si="64"/>
        <v>34.285714285714285</v>
      </c>
      <c r="AU51" s="211">
        <f t="shared" si="64"/>
        <v>34.285714285714285</v>
      </c>
      <c r="AV51" s="211">
        <f t="shared" si="64"/>
        <v>34.285714285714285</v>
      </c>
      <c r="AW51" s="211">
        <f t="shared" si="64"/>
        <v>34.285714285714285</v>
      </c>
      <c r="AX51" s="211">
        <f t="shared" si="64"/>
        <v>34.285714285714285</v>
      </c>
      <c r="AY51" s="211">
        <f t="shared" si="64"/>
        <v>34.285714285714285</v>
      </c>
      <c r="AZ51" s="211">
        <f t="shared" si="64"/>
        <v>34.285714285714285</v>
      </c>
      <c r="BA51" s="211">
        <f t="shared" si="64"/>
        <v>34.285714285714285</v>
      </c>
      <c r="BB51" s="211">
        <f t="shared" si="64"/>
        <v>34.285714285714285</v>
      </c>
      <c r="BC51" s="211">
        <f t="shared" si="64"/>
        <v>34.285714285714285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-0.48842052616566656</v>
      </c>
      <c r="AF52" s="211">
        <f t="shared" si="66"/>
        <v>-0.48842052616566656</v>
      </c>
      <c r="AG52" s="211">
        <f t="shared" si="66"/>
        <v>-0.48842052616566656</v>
      </c>
      <c r="AH52" s="211">
        <f t="shared" si="66"/>
        <v>-0.48842052616566656</v>
      </c>
      <c r="AI52" s="211">
        <f t="shared" si="66"/>
        <v>-0.48842052616566656</v>
      </c>
      <c r="AJ52" s="211">
        <f t="shared" si="66"/>
        <v>-0.48842052616566656</v>
      </c>
      <c r="AK52" s="211">
        <f t="shared" si="66"/>
        <v>-0.48842052616566656</v>
      </c>
      <c r="AL52" s="211">
        <f t="shared" ref="AL52:BQ52" si="67">IF(AL$22&lt;=$E$24,IF(AL$22&lt;=$D$24,IF(AL$22&lt;=$C$24,IF(AL$22&lt;=$B$24,$B118,($C35-$B35)/($C$24-$B$24)),($D35-$C35)/($D$24-$C$24)),($E35-$D35)/($E$24-$D$24)),$F118)</f>
        <v>-0.48842052616566656</v>
      </c>
      <c r="AM52" s="211">
        <f t="shared" si="67"/>
        <v>-0.48842052616566656</v>
      </c>
      <c r="AN52" s="211">
        <f t="shared" si="67"/>
        <v>-0.48842052616566656</v>
      </c>
      <c r="AO52" s="211">
        <f t="shared" si="67"/>
        <v>-0.48842052616566656</v>
      </c>
      <c r="AP52" s="211">
        <f t="shared" si="67"/>
        <v>-0.48842052616566656</v>
      </c>
      <c r="AQ52" s="211">
        <f t="shared" si="67"/>
        <v>-0.48842052616566656</v>
      </c>
      <c r="AR52" s="211">
        <f t="shared" si="67"/>
        <v>-0.48842052616566656</v>
      </c>
      <c r="AS52" s="211">
        <f t="shared" si="67"/>
        <v>-0.48842052616566656</v>
      </c>
      <c r="AT52" s="211">
        <f t="shared" si="67"/>
        <v>-0.48842052616566656</v>
      </c>
      <c r="AU52" s="211">
        <f t="shared" si="67"/>
        <v>-0.48842052616566656</v>
      </c>
      <c r="AV52" s="211">
        <f t="shared" si="67"/>
        <v>-0.48842052616566656</v>
      </c>
      <c r="AW52" s="211">
        <f t="shared" si="67"/>
        <v>-0.48842052616566656</v>
      </c>
      <c r="AX52" s="211">
        <f t="shared" si="67"/>
        <v>-0.48842052616566656</v>
      </c>
      <c r="AY52" s="211">
        <f t="shared" si="67"/>
        <v>-0.48842052616566656</v>
      </c>
      <c r="AZ52" s="211">
        <f t="shared" si="67"/>
        <v>-0.48842052616566656</v>
      </c>
      <c r="BA52" s="211">
        <f t="shared" si="67"/>
        <v>-0.48842052616566656</v>
      </c>
      <c r="BB52" s="211">
        <f t="shared" si="67"/>
        <v>-0.48842052616566656</v>
      </c>
      <c r="BC52" s="211">
        <f t="shared" si="67"/>
        <v>-0.48842052616566656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48.979591836734691</v>
      </c>
      <c r="AF54" s="211">
        <f t="shared" si="72"/>
        <v>48.979591836734691</v>
      </c>
      <c r="AG54" s="211">
        <f t="shared" si="72"/>
        <v>48.979591836734691</v>
      </c>
      <c r="AH54" s="211">
        <f t="shared" si="72"/>
        <v>48.979591836734691</v>
      </c>
      <c r="AI54" s="211">
        <f t="shared" si="72"/>
        <v>48.979591836734691</v>
      </c>
      <c r="AJ54" s="211">
        <f t="shared" si="72"/>
        <v>48.979591836734691</v>
      </c>
      <c r="AK54" s="211">
        <f t="shared" si="72"/>
        <v>48.979591836734691</v>
      </c>
      <c r="AL54" s="211">
        <f t="shared" ref="AL54:BQ54" si="73">IF(AL$22&lt;=$E$24,IF(AL$22&lt;=$D$24,IF(AL$22&lt;=$C$24,IF(AL$22&lt;=$B$24,$B120,($C37-$B37)/($C$24-$B$24)),($D37-$C37)/($D$24-$C$24)),($E37-$D37)/($E$24-$D$24)),$F120)</f>
        <v>48.979591836734691</v>
      </c>
      <c r="AM54" s="211">
        <f t="shared" si="73"/>
        <v>48.979591836734691</v>
      </c>
      <c r="AN54" s="211">
        <f t="shared" si="73"/>
        <v>48.979591836734691</v>
      </c>
      <c r="AO54" s="211">
        <f t="shared" si="73"/>
        <v>48.979591836734691</v>
      </c>
      <c r="AP54" s="211">
        <f t="shared" si="73"/>
        <v>48.979591836734691</v>
      </c>
      <c r="AQ54" s="211">
        <f t="shared" si="73"/>
        <v>48.979591836734691</v>
      </c>
      <c r="AR54" s="211">
        <f t="shared" si="73"/>
        <v>48.979591836734691</v>
      </c>
      <c r="AS54" s="211">
        <f t="shared" si="73"/>
        <v>48.979591836734691</v>
      </c>
      <c r="AT54" s="211">
        <f t="shared" si="73"/>
        <v>48.979591836734691</v>
      </c>
      <c r="AU54" s="211">
        <f t="shared" si="73"/>
        <v>48.979591836734691</v>
      </c>
      <c r="AV54" s="211">
        <f t="shared" si="73"/>
        <v>48.979591836734691</v>
      </c>
      <c r="AW54" s="211">
        <f t="shared" si="73"/>
        <v>48.979591836734691</v>
      </c>
      <c r="AX54" s="211">
        <f t="shared" si="73"/>
        <v>48.979591836734691</v>
      </c>
      <c r="AY54" s="211">
        <f t="shared" si="73"/>
        <v>48.979591836734691</v>
      </c>
      <c r="AZ54" s="211">
        <f t="shared" si="73"/>
        <v>48.979591836734691</v>
      </c>
      <c r="BA54" s="211">
        <f t="shared" si="73"/>
        <v>48.979591836734691</v>
      </c>
      <c r="BB54" s="211">
        <f t="shared" si="73"/>
        <v>48.979591836734691</v>
      </c>
      <c r="BC54" s="211">
        <f t="shared" si="73"/>
        <v>48.979591836734691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1459.3652991358156</v>
      </c>
      <c r="G59" s="205">
        <f t="shared" si="75"/>
        <v>1459.3652991358156</v>
      </c>
      <c r="H59" s="205">
        <f t="shared" si="75"/>
        <v>1459.3652991358156</v>
      </c>
      <c r="I59" s="205">
        <f t="shared" si="75"/>
        <v>1459.3652991358156</v>
      </c>
      <c r="J59" s="205">
        <f t="shared" si="75"/>
        <v>1459.3652991358156</v>
      </c>
      <c r="K59" s="205">
        <f t="shared" si="75"/>
        <v>1459.3652991358156</v>
      </c>
      <c r="L59" s="205">
        <f t="shared" si="75"/>
        <v>1459.3652991358156</v>
      </c>
      <c r="M59" s="205">
        <f t="shared" si="75"/>
        <v>1459.3652991358156</v>
      </c>
      <c r="N59" s="205">
        <f t="shared" si="75"/>
        <v>1459.3652991358156</v>
      </c>
      <c r="O59" s="205">
        <f t="shared" si="75"/>
        <v>1459.3652991358156</v>
      </c>
      <c r="P59" s="205">
        <f t="shared" si="75"/>
        <v>1459.3652991358156</v>
      </c>
      <c r="Q59" s="205">
        <f t="shared" si="75"/>
        <v>1459.3652991358156</v>
      </c>
      <c r="R59" s="205">
        <f t="shared" si="75"/>
        <v>1459.3652991358156</v>
      </c>
      <c r="S59" s="205">
        <f t="shared" si="75"/>
        <v>1459.3652991358156</v>
      </c>
      <c r="T59" s="205">
        <f t="shared" si="75"/>
        <v>1459.3652991358156</v>
      </c>
      <c r="U59" s="205">
        <f t="shared" si="75"/>
        <v>1459.3652991358156</v>
      </c>
      <c r="V59" s="205">
        <f t="shared" si="75"/>
        <v>1459.3652991358156</v>
      </c>
      <c r="W59" s="205">
        <f t="shared" si="75"/>
        <v>1459.3652991358156</v>
      </c>
      <c r="X59" s="205">
        <f t="shared" si="75"/>
        <v>1459.3652991358156</v>
      </c>
      <c r="Y59" s="205">
        <f t="shared" si="75"/>
        <v>1459.3652991358156</v>
      </c>
      <c r="Z59" s="205">
        <f t="shared" si="75"/>
        <v>1459.3652991358156</v>
      </c>
      <c r="AA59" s="205">
        <f t="shared" si="75"/>
        <v>1459.3652991358156</v>
      </c>
      <c r="AB59" s="205">
        <f t="shared" si="75"/>
        <v>1459.3652991358156</v>
      </c>
      <c r="AC59" s="205">
        <f t="shared" si="75"/>
        <v>1459.3652991358156</v>
      </c>
      <c r="AD59" s="205">
        <f t="shared" si="75"/>
        <v>1459.3652991358156</v>
      </c>
      <c r="AE59" s="205">
        <f t="shared" si="75"/>
        <v>1475.7928543055782</v>
      </c>
      <c r="AF59" s="205">
        <f t="shared" si="75"/>
        <v>1508.6479646451032</v>
      </c>
      <c r="AG59" s="205">
        <f t="shared" si="75"/>
        <v>1541.5030749846283</v>
      </c>
      <c r="AH59" s="205">
        <f t="shared" si="75"/>
        <v>1574.3581853241533</v>
      </c>
      <c r="AI59" s="205">
        <f t="shared" si="75"/>
        <v>1607.2132956636785</v>
      </c>
      <c r="AJ59" s="205">
        <f t="shared" si="75"/>
        <v>1640.0684060032036</v>
      </c>
      <c r="AK59" s="205">
        <f t="shared" si="75"/>
        <v>1672.9235163427286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1705.7786266822536</v>
      </c>
      <c r="AM59" s="205">
        <f t="shared" si="76"/>
        <v>1738.6337370217789</v>
      </c>
      <c r="AN59" s="205">
        <f t="shared" si="76"/>
        <v>1771.4888473613039</v>
      </c>
      <c r="AO59" s="205">
        <f t="shared" si="76"/>
        <v>1804.3439577008289</v>
      </c>
      <c r="AP59" s="205">
        <f t="shared" si="76"/>
        <v>1837.1990680403542</v>
      </c>
      <c r="AQ59" s="205">
        <f t="shared" si="76"/>
        <v>1870.054178379879</v>
      </c>
      <c r="AR59" s="205">
        <f t="shared" si="76"/>
        <v>1902.9092887194042</v>
      </c>
      <c r="AS59" s="205">
        <f t="shared" si="76"/>
        <v>1935.7643990589293</v>
      </c>
      <c r="AT59" s="205">
        <f t="shared" si="76"/>
        <v>1968.6195093984543</v>
      </c>
      <c r="AU59" s="205">
        <f t="shared" si="76"/>
        <v>2001.4746197379795</v>
      </c>
      <c r="AV59" s="205">
        <f t="shared" si="76"/>
        <v>2034.3297300775046</v>
      </c>
      <c r="AW59" s="205">
        <f t="shared" si="76"/>
        <v>2067.1848404170296</v>
      </c>
      <c r="AX59" s="205">
        <f t="shared" si="76"/>
        <v>2100.0399507565548</v>
      </c>
      <c r="AY59" s="205">
        <f t="shared" si="76"/>
        <v>2132.8950610960796</v>
      </c>
      <c r="AZ59" s="205">
        <f t="shared" si="76"/>
        <v>2165.7501714356049</v>
      </c>
      <c r="BA59" s="205">
        <f t="shared" si="76"/>
        <v>2198.6052817751297</v>
      </c>
      <c r="BB59" s="205">
        <f t="shared" si="76"/>
        <v>2231.460392114655</v>
      </c>
      <c r="BC59" s="205">
        <f t="shared" si="76"/>
        <v>2264.3155024541802</v>
      </c>
      <c r="BD59" s="205">
        <f t="shared" si="76"/>
        <v>3399.3343624928207</v>
      </c>
      <c r="BE59" s="205">
        <f t="shared" si="76"/>
        <v>3404.1329624928208</v>
      </c>
      <c r="BF59" s="205">
        <f t="shared" si="76"/>
        <v>3408.9315624928208</v>
      </c>
      <c r="BG59" s="205">
        <f t="shared" si="76"/>
        <v>3413.7301624928205</v>
      </c>
      <c r="BH59" s="205">
        <f t="shared" si="76"/>
        <v>3418.5287624928205</v>
      </c>
      <c r="BI59" s="205">
        <f t="shared" si="76"/>
        <v>3423.3273624928206</v>
      </c>
      <c r="BJ59" s="205">
        <f t="shared" si="76"/>
        <v>3428.1259624928207</v>
      </c>
      <c r="BK59" s="205">
        <f t="shared" si="76"/>
        <v>3432.9245624928208</v>
      </c>
      <c r="BL59" s="205">
        <f t="shared" si="76"/>
        <v>3437.7231624928208</v>
      </c>
      <c r="BM59" s="205">
        <f t="shared" si="76"/>
        <v>3442.5217624928209</v>
      </c>
      <c r="BN59" s="205">
        <f t="shared" si="76"/>
        <v>3447.320362492821</v>
      </c>
      <c r="BO59" s="205">
        <f t="shared" si="76"/>
        <v>3452.1189624928211</v>
      </c>
      <c r="BP59" s="205">
        <f t="shared" si="76"/>
        <v>3456.9175624928207</v>
      </c>
      <c r="BQ59" s="205">
        <f t="shared" si="76"/>
        <v>3461.7161624928208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3466.5147624928209</v>
      </c>
      <c r="BS59" s="205">
        <f t="shared" si="77"/>
        <v>3471.3133624928209</v>
      </c>
      <c r="BT59" s="205">
        <f t="shared" si="77"/>
        <v>3476.111962492821</v>
      </c>
      <c r="BU59" s="205">
        <f t="shared" si="77"/>
        <v>3480.9105624928211</v>
      </c>
      <c r="BV59" s="205">
        <f t="shared" si="77"/>
        <v>3485.7091624928212</v>
      </c>
      <c r="BW59" s="205">
        <f t="shared" si="77"/>
        <v>3490.5077624928208</v>
      </c>
      <c r="BX59" s="205">
        <f t="shared" si="77"/>
        <v>3495.3063624928209</v>
      </c>
      <c r="BY59" s="205">
        <f t="shared" si="77"/>
        <v>3500.104962492821</v>
      </c>
      <c r="BZ59" s="205">
        <f t="shared" si="77"/>
        <v>3504.903562492821</v>
      </c>
      <c r="CA59" s="205">
        <f t="shared" si="77"/>
        <v>3509.7021624928211</v>
      </c>
      <c r="CB59" s="205">
        <f t="shared" si="77"/>
        <v>3514.5007624928212</v>
      </c>
      <c r="CC59" s="205">
        <f t="shared" si="77"/>
        <v>3519.2993624928213</v>
      </c>
      <c r="CD59" s="205">
        <f t="shared" si="77"/>
        <v>3524.0979624928214</v>
      </c>
      <c r="CE59" s="205">
        <f t="shared" si="77"/>
        <v>3528.8965624928214</v>
      </c>
      <c r="CF59" s="205">
        <f t="shared" si="77"/>
        <v>3533.6951624928211</v>
      </c>
      <c r="CG59" s="205">
        <f t="shared" si="77"/>
        <v>3538.4937624928211</v>
      </c>
      <c r="CH59" s="205">
        <f t="shared" si="77"/>
        <v>3543.2923624928212</v>
      </c>
      <c r="CI59" s="205">
        <f t="shared" si="77"/>
        <v>3548.0909624928213</v>
      </c>
      <c r="CJ59" s="205">
        <f t="shared" si="77"/>
        <v>3552.8895624928214</v>
      </c>
      <c r="CK59" s="205">
        <f t="shared" si="77"/>
        <v>3557.6881624928214</v>
      </c>
      <c r="CL59" s="205">
        <f t="shared" si="77"/>
        <v>3562.4867624928215</v>
      </c>
      <c r="CM59" s="205">
        <f t="shared" si="77"/>
        <v>3567.2853624928212</v>
      </c>
      <c r="CN59" s="205">
        <f t="shared" si="77"/>
        <v>3572.0839624928212</v>
      </c>
      <c r="CO59" s="205">
        <f t="shared" si="77"/>
        <v>3576.8825624928213</v>
      </c>
      <c r="CP59" s="205">
        <f t="shared" si="77"/>
        <v>3581.6811624928214</v>
      </c>
      <c r="CQ59" s="205">
        <f t="shared" si="77"/>
        <v>3586.4797624928215</v>
      </c>
      <c r="CR59" s="205">
        <f t="shared" si="77"/>
        <v>3591.2783624928215</v>
      </c>
      <c r="CS59" s="205">
        <f t="shared" si="77"/>
        <v>3596.0769624928216</v>
      </c>
      <c r="CT59" s="205">
        <f t="shared" si="77"/>
        <v>3600.8755624928217</v>
      </c>
      <c r="CU59" s="205">
        <f t="shared" si="77"/>
        <v>3605.6741624928218</v>
      </c>
      <c r="CV59" s="205">
        <f t="shared" si="77"/>
        <v>3610.4727624928214</v>
      </c>
      <c r="CW59" s="205">
        <f t="shared" si="77"/>
        <v>3615.2713624928215</v>
      </c>
      <c r="CX59" s="205">
        <f t="shared" si="77"/>
        <v>3620.0699624928216</v>
      </c>
      <c r="CY59" s="205">
        <f t="shared" si="77"/>
        <v>3624.8685624928216</v>
      </c>
      <c r="CZ59" s="205">
        <f t="shared" si="77"/>
        <v>3629.6671624928217</v>
      </c>
      <c r="DA59" s="205">
        <f t="shared" si="77"/>
        <v>3634.4657624928218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16346.688900000003</v>
      </c>
      <c r="BE60" s="205">
        <f t="shared" si="79"/>
        <v>16313.377800000004</v>
      </c>
      <c r="BF60" s="205">
        <f t="shared" si="79"/>
        <v>16280.066700000003</v>
      </c>
      <c r="BG60" s="205">
        <f t="shared" si="79"/>
        <v>16246.755600000004</v>
      </c>
      <c r="BH60" s="205">
        <f t="shared" si="79"/>
        <v>16213.444500000003</v>
      </c>
      <c r="BI60" s="205">
        <f t="shared" si="79"/>
        <v>16180.133400000004</v>
      </c>
      <c r="BJ60" s="205">
        <f t="shared" si="79"/>
        <v>16146.822300000003</v>
      </c>
      <c r="BK60" s="205">
        <f t="shared" si="79"/>
        <v>16113.511200000004</v>
      </c>
      <c r="BL60" s="205">
        <f t="shared" si="79"/>
        <v>16080.200100000004</v>
      </c>
      <c r="BM60" s="205">
        <f t="shared" si="79"/>
        <v>16046.889000000003</v>
      </c>
      <c r="BN60" s="205">
        <f t="shared" si="79"/>
        <v>16013.577900000004</v>
      </c>
      <c r="BO60" s="205">
        <f t="shared" si="79"/>
        <v>15980.266800000003</v>
      </c>
      <c r="BP60" s="205">
        <f t="shared" si="79"/>
        <v>15946.955700000004</v>
      </c>
      <c r="BQ60" s="205">
        <f t="shared" si="79"/>
        <v>15913.644600000003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15880.333500000004</v>
      </c>
      <c r="BS60" s="205">
        <f t="shared" si="80"/>
        <v>15847.022400000003</v>
      </c>
      <c r="BT60" s="205">
        <f t="shared" si="80"/>
        <v>15813.711300000003</v>
      </c>
      <c r="BU60" s="205">
        <f t="shared" si="80"/>
        <v>15780.400200000004</v>
      </c>
      <c r="BV60" s="205">
        <f t="shared" si="80"/>
        <v>15747.089100000003</v>
      </c>
      <c r="BW60" s="205">
        <f t="shared" si="80"/>
        <v>15713.778000000004</v>
      </c>
      <c r="BX60" s="205">
        <f t="shared" si="80"/>
        <v>15680.466900000003</v>
      </c>
      <c r="BY60" s="205">
        <f t="shared" si="80"/>
        <v>15647.155800000004</v>
      </c>
      <c r="BZ60" s="205">
        <f t="shared" si="80"/>
        <v>15613.844700000003</v>
      </c>
      <c r="CA60" s="205">
        <f t="shared" si="80"/>
        <v>15580.533600000002</v>
      </c>
      <c r="CB60" s="205">
        <f t="shared" si="80"/>
        <v>15547.222500000003</v>
      </c>
      <c r="CC60" s="205">
        <f t="shared" si="80"/>
        <v>15513.911400000003</v>
      </c>
      <c r="CD60" s="205">
        <f t="shared" si="80"/>
        <v>15480.600300000004</v>
      </c>
      <c r="CE60" s="205">
        <f t="shared" si="80"/>
        <v>15447.289200000003</v>
      </c>
      <c r="CF60" s="205">
        <f t="shared" si="80"/>
        <v>15413.978100000004</v>
      </c>
      <c r="CG60" s="205">
        <f t="shared" si="80"/>
        <v>15380.667000000003</v>
      </c>
      <c r="CH60" s="205">
        <f t="shared" si="80"/>
        <v>15347.355900000002</v>
      </c>
      <c r="CI60" s="205">
        <f t="shared" si="80"/>
        <v>15314.044800000003</v>
      </c>
      <c r="CJ60" s="205">
        <f t="shared" si="80"/>
        <v>15280.733700000004</v>
      </c>
      <c r="CK60" s="205">
        <f t="shared" si="80"/>
        <v>15247.422600000004</v>
      </c>
      <c r="CL60" s="205">
        <f t="shared" si="80"/>
        <v>15214.111500000003</v>
      </c>
      <c r="CM60" s="205">
        <f t="shared" si="80"/>
        <v>15180.800400000004</v>
      </c>
      <c r="CN60" s="205">
        <f t="shared" si="80"/>
        <v>15147.489300000003</v>
      </c>
      <c r="CO60" s="205">
        <f t="shared" si="80"/>
        <v>15114.178200000004</v>
      </c>
      <c r="CP60" s="205">
        <f t="shared" si="80"/>
        <v>15080.867100000003</v>
      </c>
      <c r="CQ60" s="205">
        <f t="shared" si="80"/>
        <v>15047.556000000004</v>
      </c>
      <c r="CR60" s="205">
        <f t="shared" si="80"/>
        <v>15014.244900000003</v>
      </c>
      <c r="CS60" s="205">
        <f t="shared" si="80"/>
        <v>14980.933800000003</v>
      </c>
      <c r="CT60" s="205">
        <f t="shared" si="80"/>
        <v>14947.622700000004</v>
      </c>
      <c r="CU60" s="205">
        <f t="shared" si="80"/>
        <v>14914.311600000003</v>
      </c>
      <c r="CV60" s="205">
        <f t="shared" si="80"/>
        <v>14881.000500000004</v>
      </c>
      <c r="CW60" s="205">
        <f t="shared" si="80"/>
        <v>14847.689400000003</v>
      </c>
      <c r="CX60" s="205">
        <f t="shared" si="80"/>
        <v>14814.378300000004</v>
      </c>
      <c r="CY60" s="205">
        <f t="shared" si="80"/>
        <v>14781.067200000003</v>
      </c>
      <c r="CZ60" s="205">
        <f t="shared" si="80"/>
        <v>14747.756100000002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14714.445000000003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1.8953262584732085</v>
      </c>
      <c r="AF61" s="205">
        <f t="shared" si="81"/>
        <v>5.6859787754196258</v>
      </c>
      <c r="AG61" s="205">
        <f t="shared" si="81"/>
        <v>9.4766312923660418</v>
      </c>
      <c r="AH61" s="205">
        <f t="shared" si="81"/>
        <v>13.26728380931246</v>
      </c>
      <c r="AI61" s="205">
        <f t="shared" si="81"/>
        <v>17.057936326258876</v>
      </c>
      <c r="AJ61" s="205">
        <f t="shared" si="81"/>
        <v>20.848588843205292</v>
      </c>
      <c r="AK61" s="205">
        <f t="shared" si="81"/>
        <v>24.639241360151711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28.429893877098127</v>
      </c>
      <c r="AM61" s="205">
        <f t="shared" si="82"/>
        <v>32.220546394044547</v>
      </c>
      <c r="AN61" s="205">
        <f t="shared" si="82"/>
        <v>36.011198910990963</v>
      </c>
      <c r="AO61" s="205">
        <f t="shared" si="82"/>
        <v>39.801851427937379</v>
      </c>
      <c r="AP61" s="205">
        <f t="shared" si="82"/>
        <v>43.592503944883795</v>
      </c>
      <c r="AQ61" s="205">
        <f t="shared" si="82"/>
        <v>47.383156461830211</v>
      </c>
      <c r="AR61" s="205">
        <f t="shared" si="82"/>
        <v>51.173808978776627</v>
      </c>
      <c r="AS61" s="205">
        <f t="shared" si="82"/>
        <v>54.964461495723043</v>
      </c>
      <c r="AT61" s="205">
        <f t="shared" si="82"/>
        <v>58.755114012669459</v>
      </c>
      <c r="AU61" s="205">
        <f t="shared" si="82"/>
        <v>62.545766529615882</v>
      </c>
      <c r="AV61" s="205">
        <f t="shared" si="82"/>
        <v>66.336419046562298</v>
      </c>
      <c r="AW61" s="205">
        <f t="shared" si="82"/>
        <v>70.127071563508707</v>
      </c>
      <c r="AX61" s="205">
        <f t="shared" si="82"/>
        <v>73.91772408045513</v>
      </c>
      <c r="AY61" s="205">
        <f t="shared" si="82"/>
        <v>77.708376597401553</v>
      </c>
      <c r="AZ61" s="205">
        <f t="shared" si="82"/>
        <v>81.499029114347962</v>
      </c>
      <c r="BA61" s="205">
        <f t="shared" si="82"/>
        <v>85.289681631294386</v>
      </c>
      <c r="BB61" s="205">
        <f t="shared" si="82"/>
        <v>89.080334148240794</v>
      </c>
      <c r="BC61" s="205">
        <f t="shared" si="82"/>
        <v>92.870986665187218</v>
      </c>
      <c r="BD61" s="205">
        <f t="shared" si="82"/>
        <v>1736.9062296068091</v>
      </c>
      <c r="BE61" s="205">
        <f t="shared" si="82"/>
        <v>1745.7044296068091</v>
      </c>
      <c r="BF61" s="205">
        <f t="shared" si="82"/>
        <v>1754.5026296068093</v>
      </c>
      <c r="BG61" s="205">
        <f t="shared" si="82"/>
        <v>1763.3008296068092</v>
      </c>
      <c r="BH61" s="205">
        <f t="shared" si="82"/>
        <v>1772.0990296068092</v>
      </c>
      <c r="BI61" s="205">
        <f t="shared" si="82"/>
        <v>1780.8972296068091</v>
      </c>
      <c r="BJ61" s="205">
        <f t="shared" si="82"/>
        <v>1789.6954296068091</v>
      </c>
      <c r="BK61" s="205">
        <f t="shared" si="82"/>
        <v>1798.4936296068092</v>
      </c>
      <c r="BL61" s="205">
        <f t="shared" si="82"/>
        <v>1807.2918296068092</v>
      </c>
      <c r="BM61" s="205">
        <f t="shared" si="82"/>
        <v>1816.0900296068091</v>
      </c>
      <c r="BN61" s="205">
        <f t="shared" si="82"/>
        <v>1824.8882296068091</v>
      </c>
      <c r="BO61" s="205">
        <f t="shared" si="82"/>
        <v>1833.686429606809</v>
      </c>
      <c r="BP61" s="205">
        <f t="shared" si="82"/>
        <v>1842.4846296068092</v>
      </c>
      <c r="BQ61" s="205">
        <f t="shared" si="82"/>
        <v>1851.2828296068092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1860.0810296068091</v>
      </c>
      <c r="BS61" s="205">
        <f t="shared" si="83"/>
        <v>1868.8792296068091</v>
      </c>
      <c r="BT61" s="205">
        <f t="shared" si="83"/>
        <v>1877.6774296068093</v>
      </c>
      <c r="BU61" s="205">
        <f t="shared" si="83"/>
        <v>1886.4756296068092</v>
      </c>
      <c r="BV61" s="205">
        <f t="shared" si="83"/>
        <v>1895.2738296068092</v>
      </c>
      <c r="BW61" s="205">
        <f t="shared" si="83"/>
        <v>1904.0720296068091</v>
      </c>
      <c r="BX61" s="205">
        <f t="shared" si="83"/>
        <v>1912.8702296068091</v>
      </c>
      <c r="BY61" s="205">
        <f t="shared" si="83"/>
        <v>1921.6684296068092</v>
      </c>
      <c r="BZ61" s="205">
        <f t="shared" si="83"/>
        <v>1930.4666296068092</v>
      </c>
      <c r="CA61" s="205">
        <f t="shared" si="83"/>
        <v>1939.2648296068091</v>
      </c>
      <c r="CB61" s="205">
        <f t="shared" si="83"/>
        <v>1948.0630296068091</v>
      </c>
      <c r="CC61" s="205">
        <f t="shared" si="83"/>
        <v>1956.861229606809</v>
      </c>
      <c r="CD61" s="205">
        <f t="shared" si="83"/>
        <v>1965.6594296068092</v>
      </c>
      <c r="CE61" s="205">
        <f t="shared" si="83"/>
        <v>1974.4576296068092</v>
      </c>
      <c r="CF61" s="205">
        <f t="shared" si="83"/>
        <v>1983.2558296068091</v>
      </c>
      <c r="CG61" s="205">
        <f t="shared" si="83"/>
        <v>1992.0540296068091</v>
      </c>
      <c r="CH61" s="205">
        <f t="shared" si="83"/>
        <v>2000.852229606809</v>
      </c>
      <c r="CI61" s="205">
        <f t="shared" si="83"/>
        <v>2009.6504296068092</v>
      </c>
      <c r="CJ61" s="205">
        <f t="shared" si="83"/>
        <v>2018.4486296068092</v>
      </c>
      <c r="CK61" s="205">
        <f t="shared" si="83"/>
        <v>2027.2468296068091</v>
      </c>
      <c r="CL61" s="205">
        <f t="shared" si="83"/>
        <v>2036.0450296068091</v>
      </c>
      <c r="CM61" s="205">
        <f t="shared" si="83"/>
        <v>2044.843229606809</v>
      </c>
      <c r="CN61" s="205">
        <f t="shared" si="83"/>
        <v>2053.6414296068092</v>
      </c>
      <c r="CO61" s="205">
        <f t="shared" si="83"/>
        <v>2062.4396296068089</v>
      </c>
      <c r="CP61" s="205">
        <f t="shared" si="83"/>
        <v>2071.2378296068091</v>
      </c>
      <c r="CQ61" s="205">
        <f t="shared" si="83"/>
        <v>2080.0360296068093</v>
      </c>
      <c r="CR61" s="205">
        <f t="shared" si="83"/>
        <v>2088.834229606809</v>
      </c>
      <c r="CS61" s="205">
        <f t="shared" si="83"/>
        <v>2097.6324296068092</v>
      </c>
      <c r="CT61" s="205">
        <f t="shared" si="83"/>
        <v>2106.4306296068089</v>
      </c>
      <c r="CU61" s="205">
        <f t="shared" si="83"/>
        <v>2115.2288296068091</v>
      </c>
      <c r="CV61" s="205">
        <f t="shared" si="83"/>
        <v>2124.0270296068093</v>
      </c>
      <c r="CW61" s="205">
        <f t="shared" si="83"/>
        <v>2132.825229606809</v>
      </c>
      <c r="CX61" s="205">
        <f t="shared" si="83"/>
        <v>2141.6234296068092</v>
      </c>
      <c r="CY61" s="205">
        <f t="shared" si="83"/>
        <v>2150.4216296068089</v>
      </c>
      <c r="CZ61" s="205">
        <f t="shared" si="83"/>
        <v>2159.2198296068091</v>
      </c>
      <c r="DA61" s="205">
        <f t="shared" si="83"/>
        <v>2168.0180296068093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635</v>
      </c>
      <c r="G63" s="205">
        <f t="shared" si="87"/>
        <v>635</v>
      </c>
      <c r="H63" s="205">
        <f t="shared" si="87"/>
        <v>635</v>
      </c>
      <c r="I63" s="205">
        <f t="shared" si="87"/>
        <v>635</v>
      </c>
      <c r="J63" s="205">
        <f t="shared" si="87"/>
        <v>635</v>
      </c>
      <c r="K63" s="205">
        <f t="shared" si="87"/>
        <v>635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635</v>
      </c>
      <c r="M63" s="205">
        <f t="shared" si="87"/>
        <v>635</v>
      </c>
      <c r="N63" s="205">
        <f t="shared" si="87"/>
        <v>635</v>
      </c>
      <c r="O63" s="205">
        <f t="shared" si="87"/>
        <v>635</v>
      </c>
      <c r="P63" s="205">
        <f t="shared" si="87"/>
        <v>635</v>
      </c>
      <c r="Q63" s="205">
        <f t="shared" si="87"/>
        <v>635</v>
      </c>
      <c r="R63" s="205">
        <f t="shared" si="87"/>
        <v>635</v>
      </c>
      <c r="S63" s="205">
        <f t="shared" si="87"/>
        <v>635</v>
      </c>
      <c r="T63" s="205">
        <f t="shared" si="87"/>
        <v>635</v>
      </c>
      <c r="U63" s="205">
        <f t="shared" si="87"/>
        <v>635</v>
      </c>
      <c r="V63" s="205">
        <f t="shared" si="87"/>
        <v>635</v>
      </c>
      <c r="W63" s="205">
        <f t="shared" si="87"/>
        <v>635</v>
      </c>
      <c r="X63" s="205">
        <f t="shared" si="87"/>
        <v>635</v>
      </c>
      <c r="Y63" s="205">
        <f t="shared" si="87"/>
        <v>635</v>
      </c>
      <c r="Z63" s="205">
        <f t="shared" si="87"/>
        <v>635</v>
      </c>
      <c r="AA63" s="205">
        <f t="shared" si="87"/>
        <v>635</v>
      </c>
      <c r="AB63" s="205">
        <f t="shared" si="87"/>
        <v>635</v>
      </c>
      <c r="AC63" s="205">
        <f t="shared" si="87"/>
        <v>635</v>
      </c>
      <c r="AD63" s="205">
        <f t="shared" si="87"/>
        <v>635</v>
      </c>
      <c r="AE63" s="205">
        <f t="shared" si="87"/>
        <v>679.14285714285711</v>
      </c>
      <c r="AF63" s="205">
        <f t="shared" si="87"/>
        <v>767.42857142857144</v>
      </c>
      <c r="AG63" s="205">
        <f t="shared" si="87"/>
        <v>855.71428571428578</v>
      </c>
      <c r="AH63" s="205">
        <f t="shared" si="87"/>
        <v>944</v>
      </c>
      <c r="AI63" s="205">
        <f t="shared" si="87"/>
        <v>1032.2857142857144</v>
      </c>
      <c r="AJ63" s="205">
        <f t="shared" si="87"/>
        <v>1120.5714285714287</v>
      </c>
      <c r="AK63" s="205">
        <f t="shared" si="87"/>
        <v>1208.8571428571431</v>
      </c>
      <c r="AL63" s="205">
        <f t="shared" si="87"/>
        <v>1297.1428571428573</v>
      </c>
      <c r="AM63" s="205">
        <f t="shared" si="87"/>
        <v>1385.4285714285716</v>
      </c>
      <c r="AN63" s="205">
        <f t="shared" si="87"/>
        <v>1473.7142857142858</v>
      </c>
      <c r="AO63" s="205">
        <f t="shared" si="87"/>
        <v>1562.0000000000002</v>
      </c>
      <c r="AP63" s="205">
        <f t="shared" si="87"/>
        <v>1650.2857142857147</v>
      </c>
      <c r="AQ63" s="205">
        <f t="shared" si="87"/>
        <v>1738.5714285714289</v>
      </c>
      <c r="AR63" s="205">
        <f t="shared" si="87"/>
        <v>1826.8571428571431</v>
      </c>
      <c r="AS63" s="205">
        <f t="shared" si="87"/>
        <v>1915.1428571428573</v>
      </c>
      <c r="AT63" s="205">
        <f t="shared" si="87"/>
        <v>2003.4285714285718</v>
      </c>
      <c r="AU63" s="205">
        <f t="shared" si="87"/>
        <v>2091.7142857142862</v>
      </c>
      <c r="AV63" s="205">
        <f t="shared" si="87"/>
        <v>2180.0000000000005</v>
      </c>
      <c r="AW63" s="205">
        <f t="shared" si="87"/>
        <v>2268.2857142857147</v>
      </c>
      <c r="AX63" s="205">
        <f t="shared" si="87"/>
        <v>2356.5714285714289</v>
      </c>
      <c r="AY63" s="205">
        <f t="shared" si="87"/>
        <v>2444.8571428571431</v>
      </c>
      <c r="AZ63" s="205">
        <f t="shared" si="87"/>
        <v>2533.1428571428578</v>
      </c>
      <c r="BA63" s="205">
        <f t="shared" si="87"/>
        <v>2621.4285714285716</v>
      </c>
      <c r="BB63" s="205">
        <f t="shared" si="87"/>
        <v>2709.7142857142862</v>
      </c>
      <c r="BC63" s="205">
        <f t="shared" si="87"/>
        <v>2798.0000000000005</v>
      </c>
      <c r="BD63" s="205">
        <f t="shared" si="87"/>
        <v>21726</v>
      </c>
      <c r="BE63" s="205">
        <f t="shared" si="87"/>
        <v>21726</v>
      </c>
      <c r="BF63" s="205">
        <f t="shared" si="87"/>
        <v>21726</v>
      </c>
      <c r="BG63" s="205">
        <f t="shared" si="87"/>
        <v>21726</v>
      </c>
      <c r="BH63" s="205">
        <f t="shared" si="87"/>
        <v>21726</v>
      </c>
      <c r="BI63" s="205">
        <f t="shared" si="87"/>
        <v>21726</v>
      </c>
      <c r="BJ63" s="205">
        <f t="shared" si="87"/>
        <v>21726</v>
      </c>
      <c r="BK63" s="205">
        <f t="shared" si="87"/>
        <v>21726</v>
      </c>
      <c r="BL63" s="205">
        <f t="shared" si="87"/>
        <v>21726</v>
      </c>
      <c r="BM63" s="205">
        <f t="shared" si="87"/>
        <v>21726</v>
      </c>
      <c r="BN63" s="205">
        <f t="shared" si="87"/>
        <v>21726</v>
      </c>
      <c r="BO63" s="205">
        <f t="shared" si="87"/>
        <v>21726</v>
      </c>
      <c r="BP63" s="205">
        <f t="shared" si="87"/>
        <v>21726</v>
      </c>
      <c r="BQ63" s="205">
        <f t="shared" si="87"/>
        <v>21726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21726</v>
      </c>
      <c r="BS63" s="205">
        <f t="shared" si="89"/>
        <v>21726</v>
      </c>
      <c r="BT63" s="205">
        <f t="shared" si="89"/>
        <v>21726</v>
      </c>
      <c r="BU63" s="205">
        <f t="shared" si="89"/>
        <v>21726</v>
      </c>
      <c r="BV63" s="205">
        <f t="shared" si="89"/>
        <v>21726</v>
      </c>
      <c r="BW63" s="205">
        <f t="shared" si="89"/>
        <v>21726</v>
      </c>
      <c r="BX63" s="205">
        <f t="shared" si="89"/>
        <v>21726</v>
      </c>
      <c r="BY63" s="205">
        <f t="shared" si="89"/>
        <v>21726</v>
      </c>
      <c r="BZ63" s="205">
        <f t="shared" si="89"/>
        <v>21726</v>
      </c>
      <c r="CA63" s="205">
        <f t="shared" si="89"/>
        <v>21726</v>
      </c>
      <c r="CB63" s="205">
        <f t="shared" si="89"/>
        <v>21726</v>
      </c>
      <c r="CC63" s="205">
        <f t="shared" si="89"/>
        <v>21726</v>
      </c>
      <c r="CD63" s="205">
        <f t="shared" si="89"/>
        <v>21726</v>
      </c>
      <c r="CE63" s="205">
        <f t="shared" si="89"/>
        <v>21726</v>
      </c>
      <c r="CF63" s="205">
        <f t="shared" si="89"/>
        <v>21726</v>
      </c>
      <c r="CG63" s="205">
        <f t="shared" si="89"/>
        <v>21726</v>
      </c>
      <c r="CH63" s="205">
        <f t="shared" si="89"/>
        <v>21726</v>
      </c>
      <c r="CI63" s="205">
        <f t="shared" si="89"/>
        <v>21726</v>
      </c>
      <c r="CJ63" s="205">
        <f t="shared" si="89"/>
        <v>21726</v>
      </c>
      <c r="CK63" s="205">
        <f t="shared" si="89"/>
        <v>21726</v>
      </c>
      <c r="CL63" s="205">
        <f t="shared" si="89"/>
        <v>21726</v>
      </c>
      <c r="CM63" s="205">
        <f t="shared" si="89"/>
        <v>21726</v>
      </c>
      <c r="CN63" s="205">
        <f t="shared" si="89"/>
        <v>21726</v>
      </c>
      <c r="CO63" s="205">
        <f t="shared" si="89"/>
        <v>21726</v>
      </c>
      <c r="CP63" s="205">
        <f t="shared" si="89"/>
        <v>21726</v>
      </c>
      <c r="CQ63" s="205">
        <f t="shared" si="89"/>
        <v>21726</v>
      </c>
      <c r="CR63" s="205">
        <f t="shared" si="89"/>
        <v>21726</v>
      </c>
      <c r="CS63" s="205">
        <f t="shared" si="89"/>
        <v>21726</v>
      </c>
      <c r="CT63" s="205">
        <f t="shared" si="89"/>
        <v>21726</v>
      </c>
      <c r="CU63" s="205">
        <f t="shared" si="89"/>
        <v>21726</v>
      </c>
      <c r="CV63" s="205">
        <f t="shared" si="89"/>
        <v>21726</v>
      </c>
      <c r="CW63" s="205">
        <f t="shared" si="89"/>
        <v>21726</v>
      </c>
      <c r="CX63" s="205">
        <f t="shared" si="89"/>
        <v>21726</v>
      </c>
      <c r="CY63" s="205">
        <f t="shared" si="89"/>
        <v>21726</v>
      </c>
      <c r="CZ63" s="205">
        <f t="shared" si="89"/>
        <v>21726</v>
      </c>
      <c r="DA63" s="205">
        <f t="shared" si="89"/>
        <v>21726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640</v>
      </c>
      <c r="G64" s="205">
        <f t="shared" si="90"/>
        <v>640</v>
      </c>
      <c r="H64" s="205">
        <f t="shared" si="90"/>
        <v>640</v>
      </c>
      <c r="I64" s="205">
        <f t="shared" si="90"/>
        <v>640</v>
      </c>
      <c r="J64" s="205">
        <f t="shared" si="90"/>
        <v>640</v>
      </c>
      <c r="K64" s="205">
        <f t="shared" si="90"/>
        <v>640</v>
      </c>
      <c r="L64" s="205">
        <f t="shared" si="88"/>
        <v>640</v>
      </c>
      <c r="M64" s="205">
        <f t="shared" si="90"/>
        <v>640</v>
      </c>
      <c r="N64" s="205">
        <f t="shared" si="90"/>
        <v>640</v>
      </c>
      <c r="O64" s="205">
        <f t="shared" si="90"/>
        <v>640</v>
      </c>
      <c r="P64" s="205">
        <f t="shared" si="90"/>
        <v>640</v>
      </c>
      <c r="Q64" s="205">
        <f t="shared" si="90"/>
        <v>640</v>
      </c>
      <c r="R64" s="205">
        <f t="shared" si="90"/>
        <v>640</v>
      </c>
      <c r="S64" s="205">
        <f t="shared" si="90"/>
        <v>640</v>
      </c>
      <c r="T64" s="205">
        <f t="shared" si="90"/>
        <v>640</v>
      </c>
      <c r="U64" s="205">
        <f t="shared" si="90"/>
        <v>640</v>
      </c>
      <c r="V64" s="205">
        <f t="shared" si="90"/>
        <v>640</v>
      </c>
      <c r="W64" s="205">
        <f t="shared" si="90"/>
        <v>640</v>
      </c>
      <c r="X64" s="205">
        <f t="shared" si="90"/>
        <v>640</v>
      </c>
      <c r="Y64" s="205">
        <f t="shared" si="90"/>
        <v>640</v>
      </c>
      <c r="Z64" s="205">
        <f t="shared" si="90"/>
        <v>640</v>
      </c>
      <c r="AA64" s="205">
        <f t="shared" si="90"/>
        <v>640</v>
      </c>
      <c r="AB64" s="205">
        <f t="shared" si="90"/>
        <v>640</v>
      </c>
      <c r="AC64" s="205">
        <f t="shared" si="90"/>
        <v>640</v>
      </c>
      <c r="AD64" s="205">
        <f t="shared" si="90"/>
        <v>640</v>
      </c>
      <c r="AE64" s="205">
        <f t="shared" si="90"/>
        <v>640</v>
      </c>
      <c r="AF64" s="205">
        <f t="shared" si="90"/>
        <v>640</v>
      </c>
      <c r="AG64" s="205">
        <f t="shared" si="90"/>
        <v>640</v>
      </c>
      <c r="AH64" s="205">
        <f t="shared" si="90"/>
        <v>640</v>
      </c>
      <c r="AI64" s="205">
        <f t="shared" si="90"/>
        <v>640</v>
      </c>
      <c r="AJ64" s="205">
        <f t="shared" si="90"/>
        <v>640</v>
      </c>
      <c r="AK64" s="205">
        <f t="shared" si="90"/>
        <v>640</v>
      </c>
      <c r="AL64" s="205">
        <f t="shared" si="90"/>
        <v>640</v>
      </c>
      <c r="AM64" s="205">
        <f t="shared" si="90"/>
        <v>640</v>
      </c>
      <c r="AN64" s="205">
        <f t="shared" si="90"/>
        <v>640</v>
      </c>
      <c r="AO64" s="205">
        <f t="shared" si="90"/>
        <v>640</v>
      </c>
      <c r="AP64" s="205">
        <f t="shared" si="90"/>
        <v>640</v>
      </c>
      <c r="AQ64" s="205">
        <f t="shared" si="90"/>
        <v>640</v>
      </c>
      <c r="AR64" s="205">
        <f t="shared" si="90"/>
        <v>640</v>
      </c>
      <c r="AS64" s="205">
        <f t="shared" si="90"/>
        <v>640</v>
      </c>
      <c r="AT64" s="205">
        <f t="shared" si="90"/>
        <v>640</v>
      </c>
      <c r="AU64" s="205">
        <f t="shared" si="90"/>
        <v>640</v>
      </c>
      <c r="AV64" s="205">
        <f t="shared" si="90"/>
        <v>640</v>
      </c>
      <c r="AW64" s="205">
        <f t="shared" si="90"/>
        <v>640</v>
      </c>
      <c r="AX64" s="205">
        <f t="shared" si="90"/>
        <v>640</v>
      </c>
      <c r="AY64" s="205">
        <f t="shared" si="90"/>
        <v>640</v>
      </c>
      <c r="AZ64" s="205">
        <f t="shared" si="90"/>
        <v>640</v>
      </c>
      <c r="BA64" s="205">
        <f t="shared" si="90"/>
        <v>640</v>
      </c>
      <c r="BB64" s="205">
        <f t="shared" si="90"/>
        <v>640</v>
      </c>
      <c r="BC64" s="205">
        <f t="shared" si="90"/>
        <v>640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6010</v>
      </c>
      <c r="G65" s="205">
        <f t="shared" si="92"/>
        <v>6010</v>
      </c>
      <c r="H65" s="205">
        <f t="shared" si="92"/>
        <v>6010</v>
      </c>
      <c r="I65" s="205">
        <f t="shared" si="92"/>
        <v>6010</v>
      </c>
      <c r="J65" s="205">
        <f t="shared" si="92"/>
        <v>6010</v>
      </c>
      <c r="K65" s="205">
        <f t="shared" si="92"/>
        <v>6010</v>
      </c>
      <c r="L65" s="205">
        <f t="shared" si="88"/>
        <v>6010</v>
      </c>
      <c r="M65" s="205">
        <f t="shared" si="92"/>
        <v>6010</v>
      </c>
      <c r="N65" s="205">
        <f t="shared" si="92"/>
        <v>6010</v>
      </c>
      <c r="O65" s="205">
        <f t="shared" si="92"/>
        <v>6010</v>
      </c>
      <c r="P65" s="205">
        <f t="shared" si="92"/>
        <v>6010</v>
      </c>
      <c r="Q65" s="205">
        <f t="shared" si="92"/>
        <v>6010</v>
      </c>
      <c r="R65" s="205">
        <f t="shared" si="92"/>
        <v>6010</v>
      </c>
      <c r="S65" s="205">
        <f t="shared" si="92"/>
        <v>6010</v>
      </c>
      <c r="T65" s="205">
        <f t="shared" si="92"/>
        <v>6010</v>
      </c>
      <c r="U65" s="205">
        <f t="shared" si="92"/>
        <v>6010</v>
      </c>
      <c r="V65" s="205">
        <f t="shared" si="92"/>
        <v>6010</v>
      </c>
      <c r="W65" s="205">
        <f t="shared" si="92"/>
        <v>6010</v>
      </c>
      <c r="X65" s="205">
        <f t="shared" si="92"/>
        <v>6010</v>
      </c>
      <c r="Y65" s="205">
        <f t="shared" si="92"/>
        <v>6010</v>
      </c>
      <c r="Z65" s="205">
        <f t="shared" si="92"/>
        <v>6010</v>
      </c>
      <c r="AA65" s="205">
        <f t="shared" si="92"/>
        <v>6010</v>
      </c>
      <c r="AB65" s="205">
        <f t="shared" si="92"/>
        <v>6010</v>
      </c>
      <c r="AC65" s="205">
        <f t="shared" si="92"/>
        <v>6010</v>
      </c>
      <c r="AD65" s="205">
        <f t="shared" si="92"/>
        <v>6010</v>
      </c>
      <c r="AE65" s="205">
        <f t="shared" si="92"/>
        <v>6133.2653061224491</v>
      </c>
      <c r="AF65" s="205">
        <f t="shared" si="92"/>
        <v>6379.7959183673465</v>
      </c>
      <c r="AG65" s="205">
        <f t="shared" si="92"/>
        <v>6626.3265306122448</v>
      </c>
      <c r="AH65" s="205">
        <f t="shared" si="92"/>
        <v>6872.8571428571431</v>
      </c>
      <c r="AI65" s="205">
        <f t="shared" si="92"/>
        <v>7119.3877551020405</v>
      </c>
      <c r="AJ65" s="205">
        <f t="shared" si="92"/>
        <v>7365.9183673469388</v>
      </c>
      <c r="AK65" s="205">
        <f t="shared" si="92"/>
        <v>7612.4489795918362</v>
      </c>
      <c r="AL65" s="205">
        <f t="shared" si="92"/>
        <v>7858.9795918367345</v>
      </c>
      <c r="AM65" s="205">
        <f t="shared" si="92"/>
        <v>8105.5102040816328</v>
      </c>
      <c r="AN65" s="205">
        <f t="shared" si="92"/>
        <v>8352.0408163265311</v>
      </c>
      <c r="AO65" s="205">
        <f t="shared" si="92"/>
        <v>8598.5714285714275</v>
      </c>
      <c r="AP65" s="205">
        <f t="shared" si="92"/>
        <v>8845.1020408163258</v>
      </c>
      <c r="AQ65" s="205">
        <f t="shared" si="92"/>
        <v>9091.6326530612241</v>
      </c>
      <c r="AR65" s="205">
        <f t="shared" si="92"/>
        <v>9338.1632653061224</v>
      </c>
      <c r="AS65" s="205">
        <f t="shared" si="92"/>
        <v>9584.6938775510207</v>
      </c>
      <c r="AT65" s="205">
        <f t="shared" si="92"/>
        <v>9831.2244897959172</v>
      </c>
      <c r="AU65" s="205">
        <f t="shared" si="92"/>
        <v>10077.755102040817</v>
      </c>
      <c r="AV65" s="205">
        <f t="shared" si="92"/>
        <v>10324.285714285714</v>
      </c>
      <c r="AW65" s="205">
        <f t="shared" si="92"/>
        <v>10570.816326530612</v>
      </c>
      <c r="AX65" s="205">
        <f t="shared" si="92"/>
        <v>10817.34693877551</v>
      </c>
      <c r="AY65" s="205">
        <f t="shared" si="92"/>
        <v>11063.877551020407</v>
      </c>
      <c r="AZ65" s="205">
        <f t="shared" si="92"/>
        <v>11310.408163265307</v>
      </c>
      <c r="BA65" s="205">
        <f t="shared" si="92"/>
        <v>11556.938775510203</v>
      </c>
      <c r="BB65" s="205">
        <f t="shared" si="92"/>
        <v>11803.469387755102</v>
      </c>
      <c r="BC65" s="205">
        <f t="shared" si="92"/>
        <v>12050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249115.32800000001</v>
      </c>
      <c r="BE66" s="205">
        <f t="shared" si="94"/>
        <v>253430.65600000002</v>
      </c>
      <c r="BF66" s="205">
        <f t="shared" si="94"/>
        <v>257745.984</v>
      </c>
      <c r="BG66" s="205">
        <f t="shared" si="94"/>
        <v>262061.31200000001</v>
      </c>
      <c r="BH66" s="205">
        <f t="shared" si="94"/>
        <v>266376.64</v>
      </c>
      <c r="BI66" s="205">
        <f t="shared" si="94"/>
        <v>270691.96799999999</v>
      </c>
      <c r="BJ66" s="205">
        <f t="shared" si="94"/>
        <v>275007.29600000003</v>
      </c>
      <c r="BK66" s="205">
        <f t="shared" si="94"/>
        <v>279322.62400000001</v>
      </c>
      <c r="BL66" s="205">
        <f t="shared" si="94"/>
        <v>283637.95200000005</v>
      </c>
      <c r="BM66" s="205">
        <f t="shared" si="94"/>
        <v>287953.28000000003</v>
      </c>
      <c r="BN66" s="205">
        <f t="shared" si="94"/>
        <v>292268.60800000001</v>
      </c>
      <c r="BO66" s="205">
        <f t="shared" si="94"/>
        <v>296583.93600000005</v>
      </c>
      <c r="BP66" s="205">
        <f t="shared" si="94"/>
        <v>300899.26400000002</v>
      </c>
      <c r="BQ66" s="205">
        <f t="shared" si="94"/>
        <v>305214.59200000006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309529.92000000004</v>
      </c>
      <c r="BS66" s="205">
        <f t="shared" si="95"/>
        <v>313845.24800000002</v>
      </c>
      <c r="BT66" s="205">
        <f t="shared" si="95"/>
        <v>318160.57600000006</v>
      </c>
      <c r="BU66" s="205">
        <f t="shared" si="95"/>
        <v>322475.90400000004</v>
      </c>
      <c r="BV66" s="205">
        <f t="shared" si="95"/>
        <v>326791.23200000008</v>
      </c>
      <c r="BW66" s="205">
        <f t="shared" si="95"/>
        <v>331106.56000000006</v>
      </c>
      <c r="BX66" s="205">
        <f t="shared" si="95"/>
        <v>335421.88800000004</v>
      </c>
      <c r="BY66" s="205">
        <f t="shared" si="95"/>
        <v>339737.21600000001</v>
      </c>
      <c r="BZ66" s="205">
        <f t="shared" si="95"/>
        <v>344052.54400000005</v>
      </c>
      <c r="CA66" s="205">
        <f t="shared" si="95"/>
        <v>348367.87200000009</v>
      </c>
      <c r="CB66" s="205">
        <f t="shared" si="95"/>
        <v>352683.20000000007</v>
      </c>
      <c r="CC66" s="205">
        <f t="shared" si="95"/>
        <v>356998.52800000005</v>
      </c>
      <c r="CD66" s="205">
        <f t="shared" si="95"/>
        <v>361313.85600000003</v>
      </c>
      <c r="CE66" s="205">
        <f t="shared" si="95"/>
        <v>365629.18400000007</v>
      </c>
      <c r="CF66" s="205">
        <f t="shared" si="95"/>
        <v>369944.51200000005</v>
      </c>
      <c r="CG66" s="205">
        <f t="shared" si="95"/>
        <v>374259.84000000008</v>
      </c>
      <c r="CH66" s="205">
        <f t="shared" si="95"/>
        <v>378575.16800000006</v>
      </c>
      <c r="CI66" s="205">
        <f t="shared" si="95"/>
        <v>382890.49600000004</v>
      </c>
      <c r="CJ66" s="205">
        <f t="shared" si="95"/>
        <v>387205.82400000008</v>
      </c>
      <c r="CK66" s="205">
        <f t="shared" si="95"/>
        <v>391521.15200000012</v>
      </c>
      <c r="CL66" s="205">
        <f t="shared" si="95"/>
        <v>395836.4800000001</v>
      </c>
      <c r="CM66" s="205">
        <f t="shared" si="95"/>
        <v>400151.80800000008</v>
      </c>
      <c r="CN66" s="205">
        <f t="shared" si="95"/>
        <v>404467.13600000006</v>
      </c>
      <c r="CO66" s="205">
        <f t="shared" si="95"/>
        <v>408782.46400000009</v>
      </c>
      <c r="CP66" s="205">
        <f t="shared" si="95"/>
        <v>413097.79200000007</v>
      </c>
      <c r="CQ66" s="205">
        <f t="shared" si="95"/>
        <v>417413.12000000011</v>
      </c>
      <c r="CR66" s="205">
        <f t="shared" si="95"/>
        <v>421728.44800000009</v>
      </c>
      <c r="CS66" s="205">
        <f t="shared" si="95"/>
        <v>426043.77600000007</v>
      </c>
      <c r="CT66" s="205">
        <f t="shared" si="95"/>
        <v>430359.10400000011</v>
      </c>
      <c r="CU66" s="205">
        <f t="shared" si="95"/>
        <v>434674.43200000009</v>
      </c>
      <c r="CV66" s="205">
        <f t="shared" si="95"/>
        <v>438989.76000000013</v>
      </c>
      <c r="CW66" s="205">
        <f t="shared" si="95"/>
        <v>443305.08800000011</v>
      </c>
      <c r="CX66" s="205">
        <f t="shared" si="95"/>
        <v>447620.41600000008</v>
      </c>
      <c r="CY66" s="205">
        <f t="shared" si="95"/>
        <v>451935.74400000012</v>
      </c>
      <c r="CZ66" s="205">
        <f t="shared" si="95"/>
        <v>456251.0720000001</v>
      </c>
      <c r="DA66" s="205">
        <f t="shared" si="95"/>
        <v>460566.40000000014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3600</v>
      </c>
      <c r="G67" s="205">
        <f t="shared" si="96"/>
        <v>3600</v>
      </c>
      <c r="H67" s="205">
        <f t="shared" si="96"/>
        <v>3600</v>
      </c>
      <c r="I67" s="205">
        <f t="shared" si="96"/>
        <v>3600</v>
      </c>
      <c r="J67" s="205">
        <f t="shared" si="96"/>
        <v>3600</v>
      </c>
      <c r="K67" s="205">
        <f t="shared" si="96"/>
        <v>3600</v>
      </c>
      <c r="L67" s="205">
        <f t="shared" si="88"/>
        <v>3600</v>
      </c>
      <c r="M67" s="205">
        <f t="shared" si="96"/>
        <v>3600</v>
      </c>
      <c r="N67" s="205">
        <f t="shared" si="96"/>
        <v>3600</v>
      </c>
      <c r="O67" s="205">
        <f t="shared" si="96"/>
        <v>3600</v>
      </c>
      <c r="P67" s="205">
        <f t="shared" si="96"/>
        <v>3600</v>
      </c>
      <c r="Q67" s="205">
        <f t="shared" si="96"/>
        <v>3600</v>
      </c>
      <c r="R67" s="205">
        <f t="shared" si="96"/>
        <v>3600</v>
      </c>
      <c r="S67" s="205">
        <f t="shared" si="96"/>
        <v>3600</v>
      </c>
      <c r="T67" s="205">
        <f t="shared" si="96"/>
        <v>3600</v>
      </c>
      <c r="U67" s="205">
        <f t="shared" si="96"/>
        <v>3600</v>
      </c>
      <c r="V67" s="205">
        <f t="shared" si="96"/>
        <v>3600</v>
      </c>
      <c r="W67" s="205">
        <f t="shared" si="96"/>
        <v>3600</v>
      </c>
      <c r="X67" s="205">
        <f t="shared" si="96"/>
        <v>3600</v>
      </c>
      <c r="Y67" s="205">
        <f t="shared" si="96"/>
        <v>3600</v>
      </c>
      <c r="Z67" s="205">
        <f t="shared" si="96"/>
        <v>3600</v>
      </c>
      <c r="AA67" s="205">
        <f t="shared" si="96"/>
        <v>3600</v>
      </c>
      <c r="AB67" s="205">
        <f t="shared" si="96"/>
        <v>3600</v>
      </c>
      <c r="AC67" s="205">
        <f t="shared" si="96"/>
        <v>3600</v>
      </c>
      <c r="AD67" s="205">
        <f t="shared" si="96"/>
        <v>3600</v>
      </c>
      <c r="AE67" s="205">
        <f t="shared" si="96"/>
        <v>3610.204081632653</v>
      </c>
      <c r="AF67" s="205">
        <f t="shared" si="96"/>
        <v>3630.612244897959</v>
      </c>
      <c r="AG67" s="205">
        <f t="shared" si="96"/>
        <v>3651.0204081632655</v>
      </c>
      <c r="AH67" s="205">
        <f t="shared" si="96"/>
        <v>3671.4285714285716</v>
      </c>
      <c r="AI67" s="205">
        <f t="shared" si="96"/>
        <v>3691.8367346938776</v>
      </c>
      <c r="AJ67" s="205">
        <f t="shared" si="96"/>
        <v>3712.2448979591836</v>
      </c>
      <c r="AK67" s="205">
        <f t="shared" si="96"/>
        <v>3732.6530612244896</v>
      </c>
      <c r="AL67" s="205">
        <f t="shared" si="96"/>
        <v>3753.0612244897957</v>
      </c>
      <c r="AM67" s="205">
        <f t="shared" si="96"/>
        <v>3773.4693877551022</v>
      </c>
      <c r="AN67" s="205">
        <f t="shared" si="96"/>
        <v>3793.8775510204082</v>
      </c>
      <c r="AO67" s="205">
        <f t="shared" si="96"/>
        <v>3814.2857142857142</v>
      </c>
      <c r="AP67" s="205">
        <f t="shared" si="96"/>
        <v>3834.6938775510203</v>
      </c>
      <c r="AQ67" s="205">
        <f t="shared" si="96"/>
        <v>3855.1020408163267</v>
      </c>
      <c r="AR67" s="205">
        <f t="shared" si="96"/>
        <v>3875.5102040816328</v>
      </c>
      <c r="AS67" s="205">
        <f t="shared" si="96"/>
        <v>3895.9183673469388</v>
      </c>
      <c r="AT67" s="205">
        <f t="shared" si="96"/>
        <v>3916.3265306122448</v>
      </c>
      <c r="AU67" s="205">
        <f t="shared" si="96"/>
        <v>3936.7346938775509</v>
      </c>
      <c r="AV67" s="205">
        <f t="shared" si="96"/>
        <v>3957.1428571428569</v>
      </c>
      <c r="AW67" s="205">
        <f t="shared" si="96"/>
        <v>3977.5510204081634</v>
      </c>
      <c r="AX67" s="205">
        <f t="shared" si="96"/>
        <v>3997.9591836734694</v>
      </c>
      <c r="AY67" s="205">
        <f t="shared" si="96"/>
        <v>4018.3673469387754</v>
      </c>
      <c r="AZ67" s="205">
        <f t="shared" si="96"/>
        <v>4038.7755102040815</v>
      </c>
      <c r="BA67" s="205">
        <f t="shared" si="96"/>
        <v>4059.1836734693879</v>
      </c>
      <c r="BB67" s="205">
        <f t="shared" si="96"/>
        <v>4079.591836734694</v>
      </c>
      <c r="BC67" s="205">
        <f t="shared" si="96"/>
        <v>4100</v>
      </c>
      <c r="BD67" s="205">
        <f t="shared" si="96"/>
        <v>7986.9552000000003</v>
      </c>
      <c r="BE67" s="205">
        <f t="shared" si="96"/>
        <v>8773.9104000000007</v>
      </c>
      <c r="BF67" s="205">
        <f t="shared" si="96"/>
        <v>9560.865600000001</v>
      </c>
      <c r="BG67" s="205">
        <f t="shared" si="96"/>
        <v>10347.8208</v>
      </c>
      <c r="BH67" s="205">
        <f t="shared" si="96"/>
        <v>11134.776</v>
      </c>
      <c r="BI67" s="205">
        <f t="shared" si="96"/>
        <v>11921.7312</v>
      </c>
      <c r="BJ67" s="205">
        <f t="shared" si="96"/>
        <v>12708.686399999999</v>
      </c>
      <c r="BK67" s="205">
        <f t="shared" si="96"/>
        <v>13495.641599999999</v>
      </c>
      <c r="BL67" s="205">
        <f t="shared" si="96"/>
        <v>14282.596799999999</v>
      </c>
      <c r="BM67" s="205">
        <f t="shared" si="96"/>
        <v>15069.552</v>
      </c>
      <c r="BN67" s="205">
        <f t="shared" si="96"/>
        <v>15856.5072</v>
      </c>
      <c r="BO67" s="205">
        <f t="shared" si="96"/>
        <v>16643.4624</v>
      </c>
      <c r="BP67" s="205">
        <f t="shared" si="96"/>
        <v>17430.417600000001</v>
      </c>
      <c r="BQ67" s="205">
        <f t="shared" si="96"/>
        <v>18217.372799999997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19004.328000000001</v>
      </c>
      <c r="BS67" s="205">
        <f t="shared" si="97"/>
        <v>19791.283199999998</v>
      </c>
      <c r="BT67" s="205">
        <f t="shared" si="97"/>
        <v>20578.238400000002</v>
      </c>
      <c r="BU67" s="205">
        <f t="shared" si="97"/>
        <v>21365.193599999999</v>
      </c>
      <c r="BV67" s="205">
        <f t="shared" si="97"/>
        <v>22152.148799999999</v>
      </c>
      <c r="BW67" s="205">
        <f t="shared" si="97"/>
        <v>22939.103999999999</v>
      </c>
      <c r="BX67" s="205">
        <f t="shared" si="97"/>
        <v>23726.0592</v>
      </c>
      <c r="BY67" s="205">
        <f t="shared" si="97"/>
        <v>24513.0144</v>
      </c>
      <c r="BZ67" s="205">
        <f t="shared" si="97"/>
        <v>25299.9696</v>
      </c>
      <c r="CA67" s="205">
        <f t="shared" si="97"/>
        <v>26086.924800000001</v>
      </c>
      <c r="CB67" s="205">
        <f t="shared" si="97"/>
        <v>26873.88</v>
      </c>
      <c r="CC67" s="205">
        <f t="shared" si="97"/>
        <v>27660.835200000001</v>
      </c>
      <c r="CD67" s="205">
        <f t="shared" si="97"/>
        <v>28447.790399999998</v>
      </c>
      <c r="CE67" s="205">
        <f t="shared" si="97"/>
        <v>29234.745599999998</v>
      </c>
      <c r="CF67" s="205">
        <f t="shared" si="97"/>
        <v>30021.700799999999</v>
      </c>
      <c r="CG67" s="205">
        <f t="shared" si="97"/>
        <v>30808.655999999999</v>
      </c>
      <c r="CH67" s="205">
        <f t="shared" si="97"/>
        <v>31595.611199999999</v>
      </c>
      <c r="CI67" s="205">
        <f t="shared" si="97"/>
        <v>32382.5664</v>
      </c>
      <c r="CJ67" s="205">
        <f t="shared" si="97"/>
        <v>33169.5216</v>
      </c>
      <c r="CK67" s="205">
        <f t="shared" si="97"/>
        <v>33956.476800000004</v>
      </c>
      <c r="CL67" s="205">
        <f t="shared" si="97"/>
        <v>34743.432000000001</v>
      </c>
      <c r="CM67" s="205">
        <f t="shared" si="97"/>
        <v>35530.387199999997</v>
      </c>
      <c r="CN67" s="205">
        <f t="shared" si="97"/>
        <v>36317.342400000001</v>
      </c>
      <c r="CO67" s="205">
        <f t="shared" si="97"/>
        <v>37104.297599999998</v>
      </c>
      <c r="CP67" s="205">
        <f t="shared" si="97"/>
        <v>37891.252800000002</v>
      </c>
      <c r="CQ67" s="205">
        <f t="shared" si="97"/>
        <v>38678.207999999999</v>
      </c>
      <c r="CR67" s="205">
        <f t="shared" si="97"/>
        <v>39465.163199999995</v>
      </c>
      <c r="CS67" s="205">
        <f t="shared" si="97"/>
        <v>40252.118399999999</v>
      </c>
      <c r="CT67" s="205">
        <f t="shared" si="97"/>
        <v>41039.073599999996</v>
      </c>
      <c r="CU67" s="205">
        <f t="shared" si="97"/>
        <v>41826.0288</v>
      </c>
      <c r="CV67" s="205">
        <f t="shared" si="97"/>
        <v>42612.983999999997</v>
      </c>
      <c r="CW67" s="205">
        <f t="shared" si="97"/>
        <v>43399.939200000001</v>
      </c>
      <c r="CX67" s="205">
        <f t="shared" si="97"/>
        <v>44186.894399999997</v>
      </c>
      <c r="CY67" s="205">
        <f t="shared" si="97"/>
        <v>44973.849600000001</v>
      </c>
      <c r="CZ67" s="205">
        <f t="shared" si="97"/>
        <v>45760.804799999998</v>
      </c>
      <c r="DA67" s="205">
        <f t="shared" si="97"/>
        <v>46547.76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17.142857142857142</v>
      </c>
      <c r="AF68" s="205">
        <f t="shared" si="98"/>
        <v>51.428571428571431</v>
      </c>
      <c r="AG68" s="205">
        <f t="shared" si="98"/>
        <v>85.714285714285708</v>
      </c>
      <c r="AH68" s="205">
        <f t="shared" si="98"/>
        <v>120</v>
      </c>
      <c r="AI68" s="205">
        <f t="shared" si="98"/>
        <v>154.28571428571428</v>
      </c>
      <c r="AJ68" s="205">
        <f t="shared" si="98"/>
        <v>188.57142857142856</v>
      </c>
      <c r="AK68" s="205">
        <f t="shared" si="98"/>
        <v>222.85714285714286</v>
      </c>
      <c r="AL68" s="205">
        <f t="shared" si="98"/>
        <v>257.14285714285711</v>
      </c>
      <c r="AM68" s="205">
        <f t="shared" si="98"/>
        <v>291.42857142857144</v>
      </c>
      <c r="AN68" s="205">
        <f t="shared" si="98"/>
        <v>325.71428571428572</v>
      </c>
      <c r="AO68" s="205">
        <f t="shared" si="98"/>
        <v>360</v>
      </c>
      <c r="AP68" s="205">
        <f t="shared" si="98"/>
        <v>394.28571428571428</v>
      </c>
      <c r="AQ68" s="205">
        <f t="shared" si="98"/>
        <v>428.57142857142856</v>
      </c>
      <c r="AR68" s="205">
        <f t="shared" si="98"/>
        <v>462.85714285714283</v>
      </c>
      <c r="AS68" s="205">
        <f t="shared" si="98"/>
        <v>497.14285714285711</v>
      </c>
      <c r="AT68" s="205">
        <f t="shared" si="98"/>
        <v>531.42857142857144</v>
      </c>
      <c r="AU68" s="205">
        <f t="shared" si="98"/>
        <v>565.71428571428567</v>
      </c>
      <c r="AV68" s="205">
        <f t="shared" si="98"/>
        <v>600</v>
      </c>
      <c r="AW68" s="205">
        <f t="shared" si="98"/>
        <v>634.28571428571422</v>
      </c>
      <c r="AX68" s="205">
        <f t="shared" si="98"/>
        <v>668.57142857142856</v>
      </c>
      <c r="AY68" s="205">
        <f t="shared" si="98"/>
        <v>702.85714285714289</v>
      </c>
      <c r="AZ68" s="205">
        <f t="shared" si="98"/>
        <v>737.14285714285711</v>
      </c>
      <c r="BA68" s="205">
        <f t="shared" si="98"/>
        <v>771.42857142857144</v>
      </c>
      <c r="BB68" s="205">
        <f t="shared" si="98"/>
        <v>805.71428571428567</v>
      </c>
      <c r="BC68" s="205">
        <f t="shared" si="98"/>
        <v>840</v>
      </c>
      <c r="BD68" s="205">
        <f t="shared" si="98"/>
        <v>17319.3289</v>
      </c>
      <c r="BE68" s="205">
        <f t="shared" si="98"/>
        <v>17358.657800000001</v>
      </c>
      <c r="BF68" s="205">
        <f t="shared" si="98"/>
        <v>17397.986700000001</v>
      </c>
      <c r="BG68" s="205">
        <f t="shared" si="98"/>
        <v>17437.315600000002</v>
      </c>
      <c r="BH68" s="205">
        <f t="shared" si="98"/>
        <v>17476.644499999999</v>
      </c>
      <c r="BI68" s="205">
        <f t="shared" si="98"/>
        <v>17515.973399999999</v>
      </c>
      <c r="BJ68" s="205">
        <f t="shared" si="98"/>
        <v>17555.302299999999</v>
      </c>
      <c r="BK68" s="205">
        <f t="shared" si="98"/>
        <v>17594.6312</v>
      </c>
      <c r="BL68" s="205">
        <f t="shared" si="98"/>
        <v>17633.9601</v>
      </c>
      <c r="BM68" s="205">
        <f t="shared" si="98"/>
        <v>17673.289000000001</v>
      </c>
      <c r="BN68" s="205">
        <f t="shared" si="98"/>
        <v>17712.617900000001</v>
      </c>
      <c r="BO68" s="205">
        <f t="shared" si="98"/>
        <v>17751.946799999998</v>
      </c>
      <c r="BP68" s="205">
        <f t="shared" si="98"/>
        <v>17791.275699999998</v>
      </c>
      <c r="BQ68" s="205">
        <f t="shared" si="98"/>
        <v>17830.604599999999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17869.933499999999</v>
      </c>
      <c r="BS68" s="205">
        <f t="shared" si="99"/>
        <v>17909.2624</v>
      </c>
      <c r="BT68" s="205">
        <f t="shared" si="99"/>
        <v>17948.5913</v>
      </c>
      <c r="BU68" s="205">
        <f t="shared" si="99"/>
        <v>17987.9202</v>
      </c>
      <c r="BV68" s="205">
        <f t="shared" si="99"/>
        <v>18027.249100000001</v>
      </c>
      <c r="BW68" s="205">
        <f t="shared" si="99"/>
        <v>18066.578000000001</v>
      </c>
      <c r="BX68" s="205">
        <f t="shared" si="99"/>
        <v>18105.906899999998</v>
      </c>
      <c r="BY68" s="205">
        <f t="shared" si="99"/>
        <v>18145.235799999999</v>
      </c>
      <c r="BZ68" s="205">
        <f t="shared" si="99"/>
        <v>18184.564699999999</v>
      </c>
      <c r="CA68" s="205">
        <f t="shared" si="99"/>
        <v>18223.893599999999</v>
      </c>
      <c r="CB68" s="205">
        <f t="shared" si="99"/>
        <v>18263.2225</v>
      </c>
      <c r="CC68" s="205">
        <f t="shared" si="99"/>
        <v>18302.5514</v>
      </c>
      <c r="CD68" s="205">
        <f t="shared" si="99"/>
        <v>18341.880300000001</v>
      </c>
      <c r="CE68" s="205">
        <f t="shared" si="99"/>
        <v>18381.209199999998</v>
      </c>
      <c r="CF68" s="205">
        <f t="shared" si="99"/>
        <v>18420.538099999998</v>
      </c>
      <c r="CG68" s="205">
        <f t="shared" si="99"/>
        <v>18459.866999999998</v>
      </c>
      <c r="CH68" s="205">
        <f t="shared" si="99"/>
        <v>18499.195899999999</v>
      </c>
      <c r="CI68" s="205">
        <f t="shared" si="99"/>
        <v>18538.524799999999</v>
      </c>
      <c r="CJ68" s="205">
        <f t="shared" si="99"/>
        <v>18577.8537</v>
      </c>
      <c r="CK68" s="205">
        <f t="shared" si="99"/>
        <v>18617.1826</v>
      </c>
      <c r="CL68" s="205">
        <f t="shared" si="99"/>
        <v>18656.511500000001</v>
      </c>
      <c r="CM68" s="205">
        <f t="shared" si="99"/>
        <v>18695.840400000001</v>
      </c>
      <c r="CN68" s="205">
        <f t="shared" si="99"/>
        <v>18735.169299999998</v>
      </c>
      <c r="CO68" s="205">
        <f t="shared" si="99"/>
        <v>18774.498199999998</v>
      </c>
      <c r="CP68" s="205">
        <f t="shared" si="99"/>
        <v>18813.827099999999</v>
      </c>
      <c r="CQ68" s="205">
        <f t="shared" si="99"/>
        <v>18853.155999999999</v>
      </c>
      <c r="CR68" s="205">
        <f t="shared" si="99"/>
        <v>18892.484899999999</v>
      </c>
      <c r="CS68" s="205">
        <f t="shared" si="99"/>
        <v>18931.8138</v>
      </c>
      <c r="CT68" s="205">
        <f t="shared" si="99"/>
        <v>18971.1427</v>
      </c>
      <c r="CU68" s="205">
        <f t="shared" si="99"/>
        <v>19010.471599999997</v>
      </c>
      <c r="CV68" s="205">
        <f t="shared" si="99"/>
        <v>19049.800499999998</v>
      </c>
      <c r="CW68" s="205">
        <f t="shared" si="99"/>
        <v>19089.129399999998</v>
      </c>
      <c r="CX68" s="205">
        <f t="shared" si="99"/>
        <v>19128.458299999998</v>
      </c>
      <c r="CY68" s="205">
        <f t="shared" si="99"/>
        <v>19167.787199999999</v>
      </c>
      <c r="CZ68" s="205">
        <f t="shared" si="99"/>
        <v>19207.116099999999</v>
      </c>
      <c r="DA68" s="205">
        <f t="shared" si="99"/>
        <v>19246.445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653.87297940428346</v>
      </c>
      <c r="G69" s="205">
        <f t="shared" si="100"/>
        <v>653.87297940428346</v>
      </c>
      <c r="H69" s="205">
        <f t="shared" si="100"/>
        <v>653.87297940428346</v>
      </c>
      <c r="I69" s="205">
        <f t="shared" si="100"/>
        <v>653.87297940428346</v>
      </c>
      <c r="J69" s="205">
        <f t="shared" si="100"/>
        <v>653.87297940428346</v>
      </c>
      <c r="K69" s="205">
        <f t="shared" si="100"/>
        <v>653.87297940428346</v>
      </c>
      <c r="L69" s="205">
        <f t="shared" si="88"/>
        <v>653.87297940428346</v>
      </c>
      <c r="M69" s="205">
        <f t="shared" si="100"/>
        <v>653.87297940428346</v>
      </c>
      <c r="N69" s="205">
        <f t="shared" si="100"/>
        <v>653.87297940428346</v>
      </c>
      <c r="O69" s="205">
        <f t="shared" si="100"/>
        <v>653.87297940428346</v>
      </c>
      <c r="P69" s="205">
        <f t="shared" si="100"/>
        <v>653.87297940428346</v>
      </c>
      <c r="Q69" s="205">
        <f t="shared" si="100"/>
        <v>653.87297940428346</v>
      </c>
      <c r="R69" s="205">
        <f t="shared" si="100"/>
        <v>653.87297940428346</v>
      </c>
      <c r="S69" s="205">
        <f t="shared" si="100"/>
        <v>653.87297940428346</v>
      </c>
      <c r="T69" s="205">
        <f t="shared" si="100"/>
        <v>653.87297940428346</v>
      </c>
      <c r="U69" s="205">
        <f t="shared" si="100"/>
        <v>653.87297940428346</v>
      </c>
      <c r="V69" s="205">
        <f t="shared" si="100"/>
        <v>653.87297940428346</v>
      </c>
      <c r="W69" s="205">
        <f t="shared" si="100"/>
        <v>653.87297940428346</v>
      </c>
      <c r="X69" s="205">
        <f t="shared" si="100"/>
        <v>653.87297940428346</v>
      </c>
      <c r="Y69" s="205">
        <f t="shared" si="100"/>
        <v>653.87297940428346</v>
      </c>
      <c r="Z69" s="205">
        <f t="shared" si="100"/>
        <v>653.87297940428346</v>
      </c>
      <c r="AA69" s="205">
        <f t="shared" si="100"/>
        <v>653.87297940428346</v>
      </c>
      <c r="AB69" s="205">
        <f t="shared" si="100"/>
        <v>653.87297940428346</v>
      </c>
      <c r="AC69" s="205">
        <f t="shared" si="100"/>
        <v>653.87297940428346</v>
      </c>
      <c r="AD69" s="205">
        <f t="shared" si="100"/>
        <v>653.87297940428346</v>
      </c>
      <c r="AE69" s="205">
        <f t="shared" si="100"/>
        <v>653.62876914120068</v>
      </c>
      <c r="AF69" s="205">
        <f t="shared" si="100"/>
        <v>653.14034861503501</v>
      </c>
      <c r="AG69" s="205">
        <f t="shared" si="100"/>
        <v>652.65192808886934</v>
      </c>
      <c r="AH69" s="205">
        <f t="shared" si="100"/>
        <v>652.16350756270367</v>
      </c>
      <c r="AI69" s="205">
        <f t="shared" si="100"/>
        <v>651.675087036538</v>
      </c>
      <c r="AJ69" s="205">
        <f t="shared" si="100"/>
        <v>651.18666651037233</v>
      </c>
      <c r="AK69" s="205">
        <f t="shared" si="100"/>
        <v>650.69824598420666</v>
      </c>
      <c r="AL69" s="205">
        <f t="shared" si="100"/>
        <v>650.209825458041</v>
      </c>
      <c r="AM69" s="205">
        <f t="shared" si="100"/>
        <v>649.72140493187533</v>
      </c>
      <c r="AN69" s="205">
        <f t="shared" si="100"/>
        <v>649.23298440570966</v>
      </c>
      <c r="AO69" s="205">
        <f t="shared" si="100"/>
        <v>648.74456387954399</v>
      </c>
      <c r="AP69" s="205">
        <f t="shared" si="100"/>
        <v>648.25614335337832</v>
      </c>
      <c r="AQ69" s="205">
        <f t="shared" si="100"/>
        <v>647.76772282721265</v>
      </c>
      <c r="AR69" s="205">
        <f t="shared" si="100"/>
        <v>647.27930230104698</v>
      </c>
      <c r="AS69" s="205">
        <f t="shared" si="100"/>
        <v>646.79088177488131</v>
      </c>
      <c r="AT69" s="205">
        <f t="shared" si="100"/>
        <v>646.30246124871564</v>
      </c>
      <c r="AU69" s="205">
        <f t="shared" si="100"/>
        <v>645.81404072254998</v>
      </c>
      <c r="AV69" s="205">
        <f t="shared" si="100"/>
        <v>645.32562019638431</v>
      </c>
      <c r="AW69" s="205">
        <f t="shared" si="100"/>
        <v>644.83719967021864</v>
      </c>
      <c r="AX69" s="205">
        <f t="shared" si="100"/>
        <v>644.34877914405297</v>
      </c>
      <c r="AY69" s="205">
        <f t="shared" si="100"/>
        <v>643.8603586178873</v>
      </c>
      <c r="AZ69" s="205">
        <f t="shared" si="100"/>
        <v>643.37193809172163</v>
      </c>
      <c r="BA69" s="205">
        <f t="shared" si="100"/>
        <v>642.88351756555596</v>
      </c>
      <c r="BB69" s="205">
        <f t="shared" si="100"/>
        <v>642.39509703939029</v>
      </c>
      <c r="BC69" s="205">
        <f t="shared" si="100"/>
        <v>641.90667651322462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19980.908313376669</v>
      </c>
      <c r="G70" s="205">
        <f t="shared" si="100"/>
        <v>19980.908313376669</v>
      </c>
      <c r="H70" s="205">
        <f t="shared" si="100"/>
        <v>19980.908313376669</v>
      </c>
      <c r="I70" s="205">
        <f t="shared" si="100"/>
        <v>19980.908313376669</v>
      </c>
      <c r="J70" s="205">
        <f t="shared" si="100"/>
        <v>19980.908313376669</v>
      </c>
      <c r="K70" s="205">
        <f t="shared" si="100"/>
        <v>19980.908313376669</v>
      </c>
      <c r="L70" s="205">
        <f t="shared" si="100"/>
        <v>19980.908313376669</v>
      </c>
      <c r="M70" s="205">
        <f t="shared" si="100"/>
        <v>19980.908313376669</v>
      </c>
      <c r="N70" s="205">
        <f t="shared" si="100"/>
        <v>19980.908313376669</v>
      </c>
      <c r="O70" s="205">
        <f t="shared" si="100"/>
        <v>19980.908313376669</v>
      </c>
      <c r="P70" s="205">
        <f t="shared" si="100"/>
        <v>19980.908313376669</v>
      </c>
      <c r="Q70" s="205">
        <f t="shared" si="100"/>
        <v>19980.908313376669</v>
      </c>
      <c r="R70" s="205">
        <f t="shared" si="100"/>
        <v>19980.908313376669</v>
      </c>
      <c r="S70" s="205">
        <f t="shared" si="100"/>
        <v>19980.908313376669</v>
      </c>
      <c r="T70" s="205">
        <f t="shared" si="100"/>
        <v>19980.908313376669</v>
      </c>
      <c r="U70" s="205">
        <f t="shared" si="100"/>
        <v>19980.908313376669</v>
      </c>
      <c r="V70" s="205">
        <f t="shared" si="100"/>
        <v>19980.908313376669</v>
      </c>
      <c r="W70" s="205">
        <f t="shared" si="100"/>
        <v>19980.908313376669</v>
      </c>
      <c r="X70" s="205">
        <f t="shared" si="100"/>
        <v>19980.908313376669</v>
      </c>
      <c r="Y70" s="205">
        <f t="shared" si="100"/>
        <v>19980.908313376669</v>
      </c>
      <c r="Z70" s="205">
        <f t="shared" si="100"/>
        <v>19980.908313376669</v>
      </c>
      <c r="AA70" s="205">
        <f t="shared" si="100"/>
        <v>19980.908313376669</v>
      </c>
      <c r="AB70" s="205">
        <f t="shared" si="100"/>
        <v>19980.908313376669</v>
      </c>
      <c r="AC70" s="205">
        <f t="shared" si="100"/>
        <v>19980.908313376669</v>
      </c>
      <c r="AD70" s="205">
        <f t="shared" si="100"/>
        <v>19980.908313376669</v>
      </c>
      <c r="AE70" s="205">
        <f t="shared" si="100"/>
        <v>19980.908313376669</v>
      </c>
      <c r="AF70" s="205">
        <f t="shared" si="100"/>
        <v>19980.908313376669</v>
      </c>
      <c r="AG70" s="205">
        <f t="shared" si="100"/>
        <v>19980.908313376669</v>
      </c>
      <c r="AH70" s="205">
        <f t="shared" si="100"/>
        <v>19980.908313376669</v>
      </c>
      <c r="AI70" s="205">
        <f t="shared" si="100"/>
        <v>19980.908313376669</v>
      </c>
      <c r="AJ70" s="205">
        <f t="shared" si="100"/>
        <v>19980.908313376669</v>
      </c>
      <c r="AK70" s="205">
        <f t="shared" si="100"/>
        <v>19980.908313376669</v>
      </c>
      <c r="AL70" s="205">
        <f t="shared" si="100"/>
        <v>19980.908313376669</v>
      </c>
      <c r="AM70" s="205">
        <f t="shared" si="100"/>
        <v>19980.908313376669</v>
      </c>
      <c r="AN70" s="205">
        <f t="shared" si="100"/>
        <v>19980.908313376669</v>
      </c>
      <c r="AO70" s="205">
        <f t="shared" si="100"/>
        <v>19980.908313376669</v>
      </c>
      <c r="AP70" s="205">
        <f t="shared" si="100"/>
        <v>19980.908313376669</v>
      </c>
      <c r="AQ70" s="205">
        <f t="shared" si="100"/>
        <v>19980.908313376669</v>
      </c>
      <c r="AR70" s="205">
        <f t="shared" si="100"/>
        <v>19980.908313376669</v>
      </c>
      <c r="AS70" s="205">
        <f t="shared" si="100"/>
        <v>19980.908313376669</v>
      </c>
      <c r="AT70" s="205">
        <f t="shared" si="100"/>
        <v>19980.908313376669</v>
      </c>
      <c r="AU70" s="205">
        <f t="shared" si="100"/>
        <v>19980.908313376669</v>
      </c>
      <c r="AV70" s="205">
        <f t="shared" si="100"/>
        <v>19980.908313376669</v>
      </c>
      <c r="AW70" s="205">
        <f t="shared" si="100"/>
        <v>19980.908313376669</v>
      </c>
      <c r="AX70" s="205">
        <f t="shared" si="100"/>
        <v>19980.908313376669</v>
      </c>
      <c r="AY70" s="205">
        <f t="shared" si="100"/>
        <v>19980.908313376669</v>
      </c>
      <c r="AZ70" s="205">
        <f t="shared" si="100"/>
        <v>19980.908313376669</v>
      </c>
      <c r="BA70" s="205">
        <f t="shared" si="100"/>
        <v>19980.908313376669</v>
      </c>
      <c r="BB70" s="205">
        <f t="shared" si="100"/>
        <v>19980.908313376669</v>
      </c>
      <c r="BC70" s="205">
        <f t="shared" si="100"/>
        <v>19980.908313376669</v>
      </c>
      <c r="BD70" s="205">
        <f t="shared" si="100"/>
        <v>9864.5381607594936</v>
      </c>
      <c r="BE70" s="205">
        <f t="shared" si="100"/>
        <v>10034.367460759493</v>
      </c>
      <c r="BF70" s="205">
        <f t="shared" si="100"/>
        <v>10204.196760759494</v>
      </c>
      <c r="BG70" s="205">
        <f t="shared" si="100"/>
        <v>10374.026060759494</v>
      </c>
      <c r="BH70" s="205">
        <f t="shared" si="100"/>
        <v>10543.855360759493</v>
      </c>
      <c r="BI70" s="205">
        <f t="shared" si="100"/>
        <v>10713.684660759493</v>
      </c>
      <c r="BJ70" s="205">
        <f t="shared" si="100"/>
        <v>10883.513960759492</v>
      </c>
      <c r="BK70" s="205">
        <f t="shared" si="100"/>
        <v>11053.343260759491</v>
      </c>
      <c r="BL70" s="205">
        <f t="shared" si="100"/>
        <v>11223.172560759493</v>
      </c>
      <c r="BM70" s="205">
        <f t="shared" si="100"/>
        <v>11393.001860759492</v>
      </c>
      <c r="BN70" s="205">
        <f t="shared" si="100"/>
        <v>11562.831160759491</v>
      </c>
      <c r="BO70" s="205">
        <f t="shared" si="100"/>
        <v>11732.660460759491</v>
      </c>
      <c r="BP70" s="205">
        <f t="shared" si="100"/>
        <v>11902.48976075949</v>
      </c>
      <c r="BQ70" s="205">
        <f t="shared" si="100"/>
        <v>12072.319060759492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12242.148360759491</v>
      </c>
      <c r="BS70" s="205">
        <f t="shared" si="102"/>
        <v>12411.97766075949</v>
      </c>
      <c r="BT70" s="205">
        <f t="shared" si="102"/>
        <v>12581.80696075949</v>
      </c>
      <c r="BU70" s="205">
        <f t="shared" si="102"/>
        <v>12751.636260759489</v>
      </c>
      <c r="BV70" s="205">
        <f t="shared" si="102"/>
        <v>12921.46556075949</v>
      </c>
      <c r="BW70" s="205">
        <f t="shared" si="102"/>
        <v>13091.29486075949</v>
      </c>
      <c r="BX70" s="205">
        <f t="shared" si="102"/>
        <v>13261.124160759489</v>
      </c>
      <c r="BY70" s="205">
        <f t="shared" si="102"/>
        <v>13430.953460759489</v>
      </c>
      <c r="BZ70" s="205">
        <f t="shared" si="102"/>
        <v>13600.782760759488</v>
      </c>
      <c r="CA70" s="205">
        <f t="shared" si="102"/>
        <v>13770.612060759489</v>
      </c>
      <c r="CB70" s="205">
        <f t="shared" si="102"/>
        <v>13940.441360759487</v>
      </c>
      <c r="CC70" s="205">
        <f t="shared" si="102"/>
        <v>14110.270660759488</v>
      </c>
      <c r="CD70" s="205">
        <f t="shared" si="102"/>
        <v>14280.099960759488</v>
      </c>
      <c r="CE70" s="205">
        <f t="shared" si="102"/>
        <v>14449.929260759487</v>
      </c>
      <c r="CF70" s="205">
        <f t="shared" si="102"/>
        <v>14619.758560759488</v>
      </c>
      <c r="CG70" s="205">
        <f t="shared" si="102"/>
        <v>14789.587860759486</v>
      </c>
      <c r="CH70" s="205">
        <f t="shared" si="102"/>
        <v>14959.417160759487</v>
      </c>
      <c r="CI70" s="205">
        <f t="shared" si="102"/>
        <v>15129.246460759487</v>
      </c>
      <c r="CJ70" s="205">
        <f t="shared" si="102"/>
        <v>15299.075760759486</v>
      </c>
      <c r="CK70" s="205">
        <f t="shared" si="102"/>
        <v>15468.905060759487</v>
      </c>
      <c r="CL70" s="205">
        <f t="shared" si="102"/>
        <v>15638.734360759485</v>
      </c>
      <c r="CM70" s="205">
        <f t="shared" si="102"/>
        <v>15808.563660759486</v>
      </c>
      <c r="CN70" s="205">
        <f t="shared" si="102"/>
        <v>15978.392960759486</v>
      </c>
      <c r="CO70" s="205">
        <f t="shared" si="102"/>
        <v>16148.222260759485</v>
      </c>
      <c r="CP70" s="205">
        <f t="shared" si="102"/>
        <v>16318.051560759486</v>
      </c>
      <c r="CQ70" s="205">
        <f t="shared" si="102"/>
        <v>16487.880860759484</v>
      </c>
      <c r="CR70" s="205">
        <f t="shared" si="102"/>
        <v>16657.710160759485</v>
      </c>
      <c r="CS70" s="205">
        <f t="shared" si="102"/>
        <v>16827.539460759486</v>
      </c>
      <c r="CT70" s="205">
        <f t="shared" si="102"/>
        <v>16997.368760759484</v>
      </c>
      <c r="CU70" s="205">
        <f t="shared" si="102"/>
        <v>17167.198060759481</v>
      </c>
      <c r="CV70" s="205">
        <f t="shared" si="102"/>
        <v>17337.027360759483</v>
      </c>
      <c r="CW70" s="205">
        <f t="shared" si="102"/>
        <v>17506.856660759484</v>
      </c>
      <c r="CX70" s="205">
        <f t="shared" si="102"/>
        <v>17676.685960759482</v>
      </c>
      <c r="CY70" s="205">
        <f t="shared" si="102"/>
        <v>17846.515260759483</v>
      </c>
      <c r="CZ70" s="205">
        <f t="shared" si="102"/>
        <v>18016.344560759484</v>
      </c>
      <c r="DA70" s="205">
        <f t="shared" si="102"/>
        <v>18186.173860759482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2400</v>
      </c>
      <c r="G71" s="205">
        <f t="shared" si="103"/>
        <v>2400</v>
      </c>
      <c r="H71" s="205">
        <f t="shared" si="103"/>
        <v>2400</v>
      </c>
      <c r="I71" s="205">
        <f t="shared" si="103"/>
        <v>2400</v>
      </c>
      <c r="J71" s="205">
        <f t="shared" si="103"/>
        <v>2400</v>
      </c>
      <c r="K71" s="205">
        <f t="shared" si="103"/>
        <v>2400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2400</v>
      </c>
      <c r="M71" s="205">
        <f t="shared" si="103"/>
        <v>2400</v>
      </c>
      <c r="N71" s="205">
        <f t="shared" si="103"/>
        <v>2400</v>
      </c>
      <c r="O71" s="205">
        <f t="shared" si="103"/>
        <v>2400</v>
      </c>
      <c r="P71" s="205">
        <f t="shared" si="103"/>
        <v>2400</v>
      </c>
      <c r="Q71" s="205">
        <f t="shared" si="103"/>
        <v>2400</v>
      </c>
      <c r="R71" s="205">
        <f t="shared" si="103"/>
        <v>2400</v>
      </c>
      <c r="S71" s="205">
        <f t="shared" si="103"/>
        <v>2400</v>
      </c>
      <c r="T71" s="205">
        <f t="shared" si="103"/>
        <v>2400</v>
      </c>
      <c r="U71" s="205">
        <f t="shared" si="103"/>
        <v>2400</v>
      </c>
      <c r="V71" s="205">
        <f t="shared" si="103"/>
        <v>2400</v>
      </c>
      <c r="W71" s="205">
        <f t="shared" si="103"/>
        <v>2400</v>
      </c>
      <c r="X71" s="205">
        <f t="shared" si="103"/>
        <v>2400</v>
      </c>
      <c r="Y71" s="205">
        <f t="shared" si="103"/>
        <v>2400</v>
      </c>
      <c r="Z71" s="205">
        <f t="shared" si="103"/>
        <v>2400</v>
      </c>
      <c r="AA71" s="205">
        <f t="shared" si="103"/>
        <v>2400</v>
      </c>
      <c r="AB71" s="205">
        <f t="shared" si="103"/>
        <v>2400</v>
      </c>
      <c r="AC71" s="205">
        <f t="shared" si="103"/>
        <v>2400</v>
      </c>
      <c r="AD71" s="205">
        <f t="shared" si="103"/>
        <v>2400</v>
      </c>
      <c r="AE71" s="205">
        <f t="shared" si="103"/>
        <v>2424.4897959183672</v>
      </c>
      <c r="AF71" s="205">
        <f t="shared" si="103"/>
        <v>2473.4693877551022</v>
      </c>
      <c r="AG71" s="205">
        <f t="shared" si="103"/>
        <v>2522.4489795918366</v>
      </c>
      <c r="AH71" s="205">
        <f t="shared" si="103"/>
        <v>2571.4285714285716</v>
      </c>
      <c r="AI71" s="205">
        <f t="shared" si="103"/>
        <v>2620.408163265306</v>
      </c>
      <c r="AJ71" s="205">
        <f t="shared" si="103"/>
        <v>2669.387755102041</v>
      </c>
      <c r="AK71" s="205">
        <f t="shared" si="103"/>
        <v>2718.3673469387754</v>
      </c>
      <c r="AL71" s="205">
        <f t="shared" si="103"/>
        <v>2767.3469387755104</v>
      </c>
      <c r="AM71" s="205">
        <f t="shared" si="103"/>
        <v>2816.3265306122448</v>
      </c>
      <c r="AN71" s="205">
        <f t="shared" si="103"/>
        <v>2865.3061224489797</v>
      </c>
      <c r="AO71" s="205">
        <f t="shared" si="103"/>
        <v>2914.2857142857142</v>
      </c>
      <c r="AP71" s="205">
        <f t="shared" si="103"/>
        <v>2963.2653061224491</v>
      </c>
      <c r="AQ71" s="205">
        <f t="shared" si="103"/>
        <v>3012.2448979591836</v>
      </c>
      <c r="AR71" s="205">
        <f t="shared" si="103"/>
        <v>3061.2244897959181</v>
      </c>
      <c r="AS71" s="205">
        <f t="shared" si="103"/>
        <v>3110.204081632653</v>
      </c>
      <c r="AT71" s="205">
        <f t="shared" si="103"/>
        <v>3159.1836734693879</v>
      </c>
      <c r="AU71" s="205">
        <f t="shared" si="103"/>
        <v>3208.1632653061224</v>
      </c>
      <c r="AV71" s="205">
        <f t="shared" si="103"/>
        <v>3257.1428571428569</v>
      </c>
      <c r="AW71" s="205">
        <f t="shared" si="103"/>
        <v>3306.1224489795918</v>
      </c>
      <c r="AX71" s="205">
        <f t="shared" si="103"/>
        <v>3355.1020408163267</v>
      </c>
      <c r="AY71" s="205">
        <f t="shared" si="103"/>
        <v>3404.0816326530612</v>
      </c>
      <c r="AZ71" s="205">
        <f t="shared" si="103"/>
        <v>3453.0612244897957</v>
      </c>
      <c r="BA71" s="205">
        <f t="shared" si="103"/>
        <v>3502.0408163265306</v>
      </c>
      <c r="BB71" s="205">
        <f t="shared" si="103"/>
        <v>3551.0204081632655</v>
      </c>
      <c r="BC71" s="205">
        <f t="shared" si="103"/>
        <v>3600</v>
      </c>
      <c r="BD71" s="205">
        <f t="shared" si="103"/>
        <v>43177.1567</v>
      </c>
      <c r="BE71" s="205">
        <f t="shared" si="103"/>
        <v>43154.313399999999</v>
      </c>
      <c r="BF71" s="205">
        <f t="shared" si="103"/>
        <v>43131.470099999999</v>
      </c>
      <c r="BG71" s="205">
        <f t="shared" si="103"/>
        <v>43108.626799999998</v>
      </c>
      <c r="BH71" s="205">
        <f t="shared" si="103"/>
        <v>43085.783499999998</v>
      </c>
      <c r="BI71" s="205">
        <f t="shared" si="103"/>
        <v>43062.940199999997</v>
      </c>
      <c r="BJ71" s="205">
        <f t="shared" si="103"/>
        <v>43040.096899999997</v>
      </c>
      <c r="BK71" s="205">
        <f t="shared" si="103"/>
        <v>43017.253599999996</v>
      </c>
      <c r="BL71" s="205">
        <f t="shared" si="103"/>
        <v>42994.410300000003</v>
      </c>
      <c r="BM71" s="205">
        <f t="shared" si="103"/>
        <v>42971.567000000003</v>
      </c>
      <c r="BN71" s="205">
        <f t="shared" si="103"/>
        <v>42948.723700000002</v>
      </c>
      <c r="BO71" s="205">
        <f t="shared" si="103"/>
        <v>42925.880400000002</v>
      </c>
      <c r="BP71" s="205">
        <f t="shared" si="103"/>
        <v>42903.037100000001</v>
      </c>
      <c r="BQ71" s="205">
        <f t="shared" si="103"/>
        <v>42880.193800000001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42857.3505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42834.5072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42811.6639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42788.820599999999</v>
      </c>
      <c r="BV71" s="205">
        <f t="shared" si="104"/>
        <v>42765.977299999999</v>
      </c>
      <c r="BW71" s="205">
        <f t="shared" si="104"/>
        <v>42743.133999999998</v>
      </c>
      <c r="BX71" s="205">
        <f t="shared" si="104"/>
        <v>42720.290699999998</v>
      </c>
      <c r="BY71" s="205">
        <f t="shared" si="104"/>
        <v>42697.447399999997</v>
      </c>
      <c r="BZ71" s="205">
        <f t="shared" si="104"/>
        <v>42674.604099999997</v>
      </c>
      <c r="CA71" s="205">
        <f t="shared" si="104"/>
        <v>42651.760800000004</v>
      </c>
      <c r="CB71" s="205">
        <f t="shared" si="104"/>
        <v>42628.917500000003</v>
      </c>
      <c r="CC71" s="205">
        <f t="shared" si="104"/>
        <v>42606.074200000003</v>
      </c>
      <c r="CD71" s="205">
        <f t="shared" si="104"/>
        <v>42583.230900000002</v>
      </c>
      <c r="CE71" s="205">
        <f t="shared" si="104"/>
        <v>42560.387600000002</v>
      </c>
      <c r="CF71" s="205">
        <f t="shared" si="104"/>
        <v>42537.544300000001</v>
      </c>
      <c r="CG71" s="205">
        <f t="shared" si="104"/>
        <v>42514.701000000001</v>
      </c>
      <c r="CH71" s="205">
        <f t="shared" si="104"/>
        <v>42491.8577</v>
      </c>
      <c r="CI71" s="205">
        <f t="shared" si="104"/>
        <v>42469.0144</v>
      </c>
      <c r="CJ71" s="205">
        <f t="shared" si="104"/>
        <v>42446.1711</v>
      </c>
      <c r="CK71" s="205">
        <f t="shared" si="104"/>
        <v>42423.327799999999</v>
      </c>
      <c r="CL71" s="205">
        <f t="shared" si="104"/>
        <v>42400.484499999999</v>
      </c>
      <c r="CM71" s="205">
        <f t="shared" si="104"/>
        <v>42377.641199999998</v>
      </c>
      <c r="CN71" s="205">
        <f t="shared" si="104"/>
        <v>42354.797899999998</v>
      </c>
      <c r="CO71" s="205">
        <f t="shared" si="104"/>
        <v>42331.954599999997</v>
      </c>
      <c r="CP71" s="205">
        <f t="shared" si="104"/>
        <v>42309.111299999997</v>
      </c>
      <c r="CQ71" s="205">
        <f t="shared" si="104"/>
        <v>42286.267999999996</v>
      </c>
      <c r="CR71" s="205">
        <f t="shared" si="104"/>
        <v>42263.424700000003</v>
      </c>
      <c r="CS71" s="205">
        <f t="shared" si="104"/>
        <v>42240.581400000003</v>
      </c>
      <c r="CT71" s="205">
        <f t="shared" si="104"/>
        <v>42217.738100000002</v>
      </c>
      <c r="CU71" s="205">
        <f t="shared" si="104"/>
        <v>42194.894800000002</v>
      </c>
      <c r="CV71" s="205">
        <f t="shared" si="104"/>
        <v>42172.051500000001</v>
      </c>
      <c r="CW71" s="205">
        <f t="shared" si="104"/>
        <v>42149.208200000001</v>
      </c>
      <c r="CX71" s="205">
        <f t="shared" si="104"/>
        <v>42126.3649</v>
      </c>
      <c r="CY71" s="205">
        <f t="shared" si="104"/>
        <v>42103.5216</v>
      </c>
      <c r="CZ71" s="205">
        <f t="shared" si="104"/>
        <v>42080.6783</v>
      </c>
      <c r="DA71" s="205">
        <f t="shared" si="104"/>
        <v>42057.834999999999</v>
      </c>
    </row>
    <row r="72" spans="1:105" s="205" customFormat="1">
      <c r="A72" s="205" t="str">
        <f>Income!A88</f>
        <v>TOTAL</v>
      </c>
      <c r="F72" s="205">
        <f>SUM(F59:F71)</f>
        <v>35379.146591916768</v>
      </c>
      <c r="G72" s="205">
        <f t="shared" ref="G72:BR72" si="105">SUM(G59:G71)</f>
        <v>35379.146591916768</v>
      </c>
      <c r="H72" s="205">
        <f t="shared" si="105"/>
        <v>35379.146591916768</v>
      </c>
      <c r="I72" s="205">
        <f t="shared" si="105"/>
        <v>35379.146591916768</v>
      </c>
      <c r="J72" s="205">
        <f t="shared" si="105"/>
        <v>35379.146591916768</v>
      </c>
      <c r="K72" s="205">
        <f t="shared" si="105"/>
        <v>35379.146591916768</v>
      </c>
      <c r="L72" s="205">
        <f t="shared" si="105"/>
        <v>35379.146591916768</v>
      </c>
      <c r="M72" s="205">
        <f t="shared" si="105"/>
        <v>35379.146591916768</v>
      </c>
      <c r="N72" s="205">
        <f t="shared" si="105"/>
        <v>35379.146591916768</v>
      </c>
      <c r="O72" s="205">
        <f t="shared" si="105"/>
        <v>35379.146591916768</v>
      </c>
      <c r="P72" s="205">
        <f t="shared" si="105"/>
        <v>35379.146591916768</v>
      </c>
      <c r="Q72" s="205">
        <f t="shared" si="105"/>
        <v>35379.146591916768</v>
      </c>
      <c r="R72" s="205">
        <f t="shared" si="105"/>
        <v>35379.146591916768</v>
      </c>
      <c r="S72" s="205">
        <f t="shared" si="105"/>
        <v>35379.146591916768</v>
      </c>
      <c r="T72" s="205">
        <f t="shared" si="105"/>
        <v>35379.146591916768</v>
      </c>
      <c r="U72" s="205">
        <f t="shared" si="105"/>
        <v>35379.146591916768</v>
      </c>
      <c r="V72" s="205">
        <f t="shared" si="105"/>
        <v>35379.146591916768</v>
      </c>
      <c r="W72" s="205">
        <f t="shared" si="105"/>
        <v>35379.146591916768</v>
      </c>
      <c r="X72" s="205">
        <f t="shared" si="105"/>
        <v>35379.146591916768</v>
      </c>
      <c r="Y72" s="205">
        <f t="shared" si="105"/>
        <v>35379.146591916768</v>
      </c>
      <c r="Z72" s="205">
        <f t="shared" si="105"/>
        <v>35379.146591916768</v>
      </c>
      <c r="AA72" s="205">
        <f t="shared" si="105"/>
        <v>35379.146591916768</v>
      </c>
      <c r="AB72" s="205">
        <f t="shared" si="105"/>
        <v>35379.146591916768</v>
      </c>
      <c r="AC72" s="205">
        <f t="shared" si="105"/>
        <v>35379.146591916768</v>
      </c>
      <c r="AD72" s="205">
        <f t="shared" si="105"/>
        <v>35379.146591916768</v>
      </c>
      <c r="AE72" s="205">
        <f t="shared" si="105"/>
        <v>35616.470161041107</v>
      </c>
      <c r="AF72" s="205">
        <f t="shared" si="105"/>
        <v>36091.117299289777</v>
      </c>
      <c r="AG72" s="205">
        <f t="shared" si="105"/>
        <v>36565.764437538448</v>
      </c>
      <c r="AH72" s="205">
        <f t="shared" si="105"/>
        <v>37040.411575787126</v>
      </c>
      <c r="AI72" s="205">
        <f t="shared" si="105"/>
        <v>37515.058714035789</v>
      </c>
      <c r="AJ72" s="205">
        <f t="shared" si="105"/>
        <v>37989.705852284475</v>
      </c>
      <c r="AK72" s="205">
        <f t="shared" si="105"/>
        <v>38464.352990533138</v>
      </c>
      <c r="AL72" s="205">
        <f t="shared" si="105"/>
        <v>38939.000128781816</v>
      </c>
      <c r="AM72" s="205">
        <f t="shared" si="105"/>
        <v>39413.647267030494</v>
      </c>
      <c r="AN72" s="205">
        <f t="shared" si="105"/>
        <v>39888.294405279164</v>
      </c>
      <c r="AO72" s="205">
        <f t="shared" si="105"/>
        <v>40362.941543527842</v>
      </c>
      <c r="AP72" s="205">
        <f t="shared" si="105"/>
        <v>40837.588681776506</v>
      </c>
      <c r="AQ72" s="205">
        <f t="shared" si="105"/>
        <v>41312.235820025184</v>
      </c>
      <c r="AR72" s="205">
        <f t="shared" si="105"/>
        <v>41786.882958273854</v>
      </c>
      <c r="AS72" s="205">
        <f t="shared" si="105"/>
        <v>42261.53009652254</v>
      </c>
      <c r="AT72" s="205">
        <f t="shared" si="105"/>
        <v>42736.177234771203</v>
      </c>
      <c r="AU72" s="205">
        <f t="shared" si="105"/>
        <v>43210.824373019881</v>
      </c>
      <c r="AV72" s="205">
        <f t="shared" si="105"/>
        <v>43685.471511268552</v>
      </c>
      <c r="AW72" s="205">
        <f t="shared" si="105"/>
        <v>44160.118649517222</v>
      </c>
      <c r="AX72" s="205">
        <f t="shared" si="105"/>
        <v>44634.765787765893</v>
      </c>
      <c r="AY72" s="205">
        <f t="shared" si="105"/>
        <v>45109.412926014571</v>
      </c>
      <c r="AZ72" s="205">
        <f t="shared" si="105"/>
        <v>45584.060064263242</v>
      </c>
      <c r="BA72" s="205">
        <f t="shared" si="105"/>
        <v>46058.707202511912</v>
      </c>
      <c r="BB72" s="205">
        <f t="shared" si="105"/>
        <v>46533.35434076059</v>
      </c>
      <c r="BC72" s="205">
        <f t="shared" si="105"/>
        <v>47008.001479009261</v>
      </c>
      <c r="BD72" s="205">
        <f t="shared" si="105"/>
        <v>370672.23645285919</v>
      </c>
      <c r="BE72" s="205">
        <f t="shared" si="105"/>
        <v>375941.12025285908</v>
      </c>
      <c r="BF72" s="205">
        <f t="shared" si="105"/>
        <v>381210.00405285915</v>
      </c>
      <c r="BG72" s="205">
        <f t="shared" si="105"/>
        <v>386478.8878528591</v>
      </c>
      <c r="BH72" s="205">
        <f t="shared" si="105"/>
        <v>391747.77165285917</v>
      </c>
      <c r="BI72" s="205">
        <f t="shared" si="105"/>
        <v>397016.65545285918</v>
      </c>
      <c r="BJ72" s="205">
        <f t="shared" si="105"/>
        <v>402285.53925285919</v>
      </c>
      <c r="BK72" s="205">
        <f t="shared" si="105"/>
        <v>407554.42305285909</v>
      </c>
      <c r="BL72" s="205">
        <f t="shared" si="105"/>
        <v>412823.30685285915</v>
      </c>
      <c r="BM72" s="205">
        <f t="shared" si="105"/>
        <v>418092.19065285916</v>
      </c>
      <c r="BN72" s="205">
        <f t="shared" si="105"/>
        <v>423361.07445285912</v>
      </c>
      <c r="BO72" s="205">
        <f t="shared" si="105"/>
        <v>428629.95825285919</v>
      </c>
      <c r="BP72" s="205">
        <f t="shared" si="105"/>
        <v>433898.8420528592</v>
      </c>
      <c r="BQ72" s="205">
        <f t="shared" si="105"/>
        <v>439167.72585285926</v>
      </c>
      <c r="BR72" s="205">
        <f t="shared" si="105"/>
        <v>444436.60965285916</v>
      </c>
      <c r="BS72" s="205">
        <f t="shared" ref="BS72:DA72" si="106">SUM(BS59:BS71)</f>
        <v>449705.49345285911</v>
      </c>
      <c r="BT72" s="205">
        <f t="shared" si="106"/>
        <v>454974.37725285918</v>
      </c>
      <c r="BU72" s="205">
        <f t="shared" si="106"/>
        <v>460243.26105285913</v>
      </c>
      <c r="BV72" s="205">
        <f t="shared" si="106"/>
        <v>465512.1448528592</v>
      </c>
      <c r="BW72" s="205">
        <f t="shared" si="106"/>
        <v>470781.02865285921</v>
      </c>
      <c r="BX72" s="205">
        <f t="shared" si="106"/>
        <v>476049.91245285922</v>
      </c>
      <c r="BY72" s="205">
        <f t="shared" si="106"/>
        <v>481318.79625285912</v>
      </c>
      <c r="BZ72" s="205">
        <f t="shared" si="106"/>
        <v>486587.68005285913</v>
      </c>
      <c r="CA72" s="205">
        <f t="shared" si="106"/>
        <v>491856.5638528592</v>
      </c>
      <c r="CB72" s="205">
        <f t="shared" si="106"/>
        <v>497125.44765285915</v>
      </c>
      <c r="CC72" s="205">
        <f t="shared" si="106"/>
        <v>502394.3314528591</v>
      </c>
      <c r="CD72" s="205">
        <f t="shared" si="106"/>
        <v>507663.21525285923</v>
      </c>
      <c r="CE72" s="205">
        <f t="shared" si="106"/>
        <v>512932.09905285924</v>
      </c>
      <c r="CF72" s="205">
        <f t="shared" si="106"/>
        <v>518200.98285285919</v>
      </c>
      <c r="CG72" s="205">
        <f t="shared" si="106"/>
        <v>523469.86665285926</v>
      </c>
      <c r="CH72" s="205">
        <f t="shared" si="106"/>
        <v>528738.75045285921</v>
      </c>
      <c r="CI72" s="205">
        <f t="shared" si="106"/>
        <v>534007.63425285916</v>
      </c>
      <c r="CJ72" s="205">
        <f t="shared" si="106"/>
        <v>539276.51805285912</v>
      </c>
      <c r="CK72" s="205">
        <f t="shared" si="106"/>
        <v>544545.4018528593</v>
      </c>
      <c r="CL72" s="205">
        <f t="shared" si="106"/>
        <v>549814.28565285925</v>
      </c>
      <c r="CM72" s="205">
        <f t="shared" si="106"/>
        <v>555083.16945285921</v>
      </c>
      <c r="CN72" s="205">
        <f t="shared" si="106"/>
        <v>560352.05325285916</v>
      </c>
      <c r="CO72" s="205">
        <f t="shared" si="106"/>
        <v>565620.93705285923</v>
      </c>
      <c r="CP72" s="205">
        <f t="shared" si="106"/>
        <v>570889.82085285918</v>
      </c>
      <c r="CQ72" s="205">
        <f t="shared" si="106"/>
        <v>576158.70465285925</v>
      </c>
      <c r="CR72" s="205">
        <f t="shared" si="106"/>
        <v>581427.5884528592</v>
      </c>
      <c r="CS72" s="205">
        <f t="shared" si="106"/>
        <v>586696.47225285915</v>
      </c>
      <c r="CT72" s="205">
        <f t="shared" si="106"/>
        <v>591965.35605285922</v>
      </c>
      <c r="CU72" s="205">
        <f t="shared" si="106"/>
        <v>597234.23985285929</v>
      </c>
      <c r="CV72" s="205">
        <f t="shared" si="106"/>
        <v>602503.12365285913</v>
      </c>
      <c r="CW72" s="205">
        <f t="shared" si="106"/>
        <v>607772.00745285908</v>
      </c>
      <c r="CX72" s="205">
        <f t="shared" si="106"/>
        <v>613040.89125285926</v>
      </c>
      <c r="CY72" s="205">
        <f t="shared" si="106"/>
        <v>618309.77505285922</v>
      </c>
      <c r="CZ72" s="205">
        <f t="shared" si="106"/>
        <v>623578.65885285928</v>
      </c>
      <c r="DA72" s="205">
        <f t="shared" si="106"/>
        <v>628847.54265285912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296734.19803047116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4.4991921098502204E-2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2016-05-05T11:07:45Z</dcterms:modified>
  <cp:category/>
</cp:coreProperties>
</file>